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40" yWindow="45" windowWidth="15150" windowHeight="7410" tabRatio="834" firstSheet="5" activeTab="19"/>
  </bookViews>
  <sheets>
    <sheet name="казна" sheetId="17" state="hidden" r:id="rId1"/>
    <sheet name="программы" sheetId="19" state="hidden" r:id="rId2"/>
    <sheet name="казна " sheetId="20" r:id="rId3"/>
    <sheet name="нормативные обязательства" sheetId="18" r:id="rId4"/>
    <sheet name="гарантии" sheetId="12" r:id="rId5"/>
    <sheet name="расходы программы" sheetId="21" r:id="rId6"/>
    <sheet name="перечень догов" sheetId="13" state="hidden" r:id="rId7"/>
    <sheet name="внут взаимст" sheetId="11" r:id="rId8"/>
    <sheet name="иные" sheetId="16" state="hidden" r:id="rId9"/>
    <sheet name="субвенции" sheetId="14" state="hidden" r:id="rId10"/>
    <sheet name="субсидии" sheetId="10" state="hidden" r:id="rId11"/>
    <sheet name="сбалансирован" sheetId="9" state="hidden" r:id="rId12"/>
    <sheet name="выравнив" sheetId="8" state="hidden" r:id="rId13"/>
    <sheet name="ведомственная" sheetId="2" r:id="rId14"/>
    <sheet name="расходы" sheetId="1" r:id="rId15"/>
    <sheet name="адм источ" sheetId="7" r:id="rId16"/>
    <sheet name="адм доходов" sheetId="6" r:id="rId17"/>
    <sheet name="источники" sheetId="5" r:id="rId18"/>
    <sheet name="доходы" sheetId="3" r:id="rId19"/>
    <sheet name="Лист1" sheetId="22" r:id="rId20"/>
  </sheets>
  <externalReferences>
    <externalReference r:id="rId21"/>
  </externalReferences>
  <definedNames>
    <definedName name="_xlnm.Print_Titles" localSheetId="16">'адм доходов'!$8:$11</definedName>
    <definedName name="_xlnm.Print_Titles" localSheetId="13">ведомственная!$12:$12</definedName>
    <definedName name="_xlnm.Print_Titles" localSheetId="18">доходы!$9:$9</definedName>
    <definedName name="_xlnm.Print_Titles" localSheetId="17">источники!$7:$7</definedName>
    <definedName name="_xlnm.Print_Titles" localSheetId="0">казна!#REF!</definedName>
    <definedName name="_xlnm.Print_Titles" localSheetId="14">расходы!$12:$12</definedName>
    <definedName name="_xlnm.Print_Titles" localSheetId="5">'расходы программы'!$12:$12</definedName>
    <definedName name="_xlnm.Print_Area" localSheetId="16">'адм доходов'!$A$1:$C$138</definedName>
    <definedName name="_xlnm.Print_Area" localSheetId="13">ведомственная!$A$1:$G$462</definedName>
    <definedName name="_xlnm.Print_Area" localSheetId="7">'внут взаимст'!$A$1:$C$24</definedName>
    <definedName name="_xlnm.Print_Area" localSheetId="4">гарантии!$A$1:$H$17</definedName>
    <definedName name="_xlnm.Print_Area" localSheetId="18">доходы!$A$1:$C$817</definedName>
    <definedName name="_xlnm.Print_Area" localSheetId="17">источники!$A$1:$C$29</definedName>
    <definedName name="_xlnm.Print_Area" localSheetId="3">'нормативные обязательства'!$A$1:$D$18</definedName>
    <definedName name="_xlnm.Print_Area" localSheetId="1">программы!$A$1:$D$35</definedName>
    <definedName name="_xlnm.Print_Area" localSheetId="14">расходы!$A$1:$H$403</definedName>
    <definedName name="_xlnm.Print_Area" localSheetId="5">'расходы программы'!$A$1:$F$217</definedName>
  </definedNames>
  <calcPr calcId="125725"/>
</workbook>
</file>

<file path=xl/calcChain.xml><?xml version="1.0" encoding="utf-8"?>
<calcChain xmlns="http://schemas.openxmlformats.org/spreadsheetml/2006/main">
  <c r="C65" i="2"/>
  <c r="C64"/>
  <c r="C63"/>
  <c r="C93"/>
  <c r="G93"/>
  <c r="C66"/>
  <c r="G14" i="1"/>
  <c r="C78"/>
  <c r="C77"/>
  <c r="C76"/>
  <c r="G179"/>
  <c r="G176" s="1"/>
  <c r="G440" i="2"/>
  <c r="D441"/>
  <c r="D329"/>
  <c r="C329"/>
  <c r="D325"/>
  <c r="C325"/>
  <c r="D312" i="1"/>
  <c r="C312"/>
  <c r="D178"/>
  <c r="C178"/>
  <c r="G381"/>
  <c r="D382"/>
  <c r="C749" i="3"/>
  <c r="C41" i="2" l="1"/>
  <c r="C40"/>
  <c r="C43" i="1"/>
  <c r="C44"/>
  <c r="C45"/>
  <c r="G45"/>
  <c r="D330" i="2"/>
  <c r="C330"/>
  <c r="D328"/>
  <c r="C328"/>
  <c r="D327"/>
  <c r="C327"/>
  <c r="G18"/>
  <c r="D179" i="1" l="1"/>
  <c r="C179"/>
  <c r="D311"/>
  <c r="D180"/>
  <c r="C180"/>
  <c r="C311"/>
  <c r="C181"/>
  <c r="D181"/>
  <c r="C748" i="3"/>
  <c r="C449"/>
  <c r="G42" i="2"/>
  <c r="D333"/>
  <c r="D332"/>
  <c r="C333"/>
  <c r="C332"/>
  <c r="D35"/>
  <c r="C35"/>
  <c r="C34"/>
  <c r="D34"/>
  <c r="D42" i="1"/>
  <c r="D41"/>
  <c r="C41"/>
  <c r="D335" i="2"/>
  <c r="D334"/>
  <c r="D331"/>
  <c r="C335"/>
  <c r="C334"/>
  <c r="C331"/>
  <c r="C79" i="1"/>
  <c r="D315"/>
  <c r="D314"/>
  <c r="D313"/>
  <c r="C315"/>
  <c r="C314"/>
  <c r="C313"/>
  <c r="C39" i="2" l="1"/>
  <c r="D39"/>
  <c r="D38"/>
  <c r="C38"/>
  <c r="D37"/>
  <c r="C37"/>
  <c r="D40" i="1"/>
  <c r="C40"/>
  <c r="D39"/>
  <c r="C39"/>
  <c r="D38"/>
  <c r="C38"/>
  <c r="C62" i="2"/>
  <c r="C75" i="1"/>
  <c r="D442" i="2"/>
  <c r="D440"/>
  <c r="D326"/>
  <c r="C326"/>
  <c r="D383" i="1"/>
  <c r="D381"/>
  <c r="D177"/>
  <c r="C177"/>
  <c r="D421" i="2" l="1"/>
  <c r="D81" i="1"/>
  <c r="C81"/>
  <c r="D80"/>
  <c r="C80"/>
  <c r="F10" i="18"/>
  <c r="C24" i="3"/>
  <c r="C421" i="2"/>
  <c r="D420"/>
  <c r="C420"/>
  <c r="C419"/>
  <c r="C73" i="1"/>
  <c r="C122" i="21"/>
  <c r="F15"/>
  <c r="F17"/>
  <c r="F19"/>
  <c r="F25"/>
  <c r="F28"/>
  <c r="F38"/>
  <c r="F41"/>
  <c r="F47"/>
  <c r="F43" s="1"/>
  <c r="F48"/>
  <c r="F51"/>
  <c r="F55"/>
  <c r="F61"/>
  <c r="F68"/>
  <c r="F69"/>
  <c r="F71"/>
  <c r="F72"/>
  <c r="F73"/>
  <c r="F74"/>
  <c r="F75"/>
  <c r="F76"/>
  <c r="F77"/>
  <c r="F78"/>
  <c r="F79"/>
  <c r="F80"/>
  <c r="F81"/>
  <c r="F82"/>
  <c r="F83"/>
  <c r="F84"/>
  <c r="F85"/>
  <c r="F86"/>
  <c r="F91"/>
  <c r="F94"/>
  <c r="F96"/>
  <c r="F99"/>
  <c r="F101"/>
  <c r="F103"/>
  <c r="F106"/>
  <c r="F108"/>
  <c r="C120"/>
  <c r="C121"/>
  <c r="C124"/>
  <c r="C125"/>
  <c r="C126"/>
  <c r="C131"/>
  <c r="F138"/>
  <c r="C140"/>
  <c r="F139"/>
  <c r="C141"/>
  <c r="C142"/>
  <c r="C144"/>
  <c r="F143"/>
  <c r="C145"/>
  <c r="C152"/>
  <c r="C153"/>
  <c r="C154"/>
  <c r="C155"/>
  <c r="C157"/>
  <c r="C158"/>
  <c r="C160"/>
  <c r="C161"/>
  <c r="C162"/>
  <c r="C165"/>
  <c r="C166"/>
  <c r="C167"/>
  <c r="C170"/>
  <c r="C171"/>
  <c r="C172"/>
  <c r="F168"/>
  <c r="F180"/>
  <c r="F184"/>
  <c r="F182" s="1"/>
  <c r="F185"/>
  <c r="F188"/>
  <c r="F187" s="1"/>
  <c r="F193"/>
  <c r="F191" s="1"/>
  <c r="F194"/>
  <c r="F197"/>
  <c r="F202"/>
  <c r="F203"/>
  <c r="F205"/>
  <c r="F208"/>
  <c r="F209"/>
  <c r="F210"/>
  <c r="F211"/>
  <c r="F213"/>
  <c r="F214"/>
  <c r="F21" l="1"/>
  <c r="F212"/>
  <c r="F200"/>
  <c r="F199" s="1"/>
  <c r="F70"/>
  <c r="F207"/>
  <c r="F14"/>
  <c r="F93"/>
  <c r="F98"/>
  <c r="F190"/>
  <c r="F35"/>
  <c r="D135" i="2"/>
  <c r="G98" i="1"/>
  <c r="G97" s="1"/>
  <c r="G96" s="1"/>
  <c r="D98"/>
  <c r="D97"/>
  <c r="D96"/>
  <c r="C98"/>
  <c r="C97"/>
  <c r="C96"/>
  <c r="F204" i="21" l="1"/>
  <c r="D134" i="2"/>
  <c r="D133"/>
  <c r="D132"/>
  <c r="C134"/>
  <c r="C133"/>
  <c r="C132"/>
  <c r="D214"/>
  <c r="C214"/>
  <c r="C95" i="1"/>
  <c r="D182"/>
  <c r="D176"/>
  <c r="C182"/>
  <c r="C176"/>
  <c r="C107"/>
  <c r="D107"/>
  <c r="D106"/>
  <c r="C106"/>
  <c r="D103"/>
  <c r="C103"/>
  <c r="D101"/>
  <c r="C101"/>
  <c r="D100"/>
  <c r="C100"/>
  <c r="D427" i="2"/>
  <c r="C427"/>
  <c r="D141"/>
  <c r="D136"/>
  <c r="C141"/>
  <c r="C136"/>
  <c r="C135"/>
  <c r="D213"/>
  <c r="C213"/>
  <c r="D215"/>
  <c r="C215"/>
  <c r="D142"/>
  <c r="C142"/>
  <c r="D138"/>
  <c r="C138"/>
  <c r="C156" i="3"/>
  <c r="G126" i="1"/>
  <c r="G124"/>
  <c r="G118"/>
  <c r="G269" l="1"/>
  <c r="G268" s="1"/>
  <c r="C268"/>
  <c r="C269"/>
  <c r="D268"/>
  <c r="D269"/>
  <c r="G284" i="2"/>
  <c r="D285"/>
  <c r="C285"/>
  <c r="D284"/>
  <c r="C284"/>
  <c r="G334" i="1" l="1"/>
  <c r="G333" s="1"/>
  <c r="C330"/>
  <c r="D331"/>
  <c r="D332"/>
  <c r="D333"/>
  <c r="D334"/>
  <c r="C331"/>
  <c r="C332"/>
  <c r="C333"/>
  <c r="C334"/>
  <c r="D381" i="2"/>
  <c r="D382"/>
  <c r="C381"/>
  <c r="C382"/>
  <c r="G381"/>
  <c r="G182" i="1"/>
  <c r="F184"/>
  <c r="G184"/>
  <c r="G363" l="1"/>
  <c r="D364"/>
  <c r="D365"/>
  <c r="C33" i="17"/>
  <c r="F33"/>
  <c r="E33"/>
  <c r="D33"/>
  <c r="D79" i="2" l="1"/>
  <c r="C79"/>
  <c r="G80"/>
  <c r="G79" s="1"/>
  <c r="F81"/>
  <c r="D81"/>
  <c r="C81"/>
  <c r="D80"/>
  <c r="C80"/>
  <c r="C100" i="3" l="1"/>
  <c r="D384" i="1"/>
  <c r="F15" i="16"/>
  <c r="G299" i="1"/>
  <c r="G202"/>
  <c r="G228"/>
  <c r="G305"/>
  <c r="G306" i="2"/>
  <c r="G121"/>
  <c r="F391" i="1"/>
  <c r="F401"/>
  <c r="F399"/>
  <c r="F394"/>
  <c r="F282"/>
  <c r="C22"/>
  <c r="C23"/>
  <c r="C24"/>
  <c r="C16"/>
  <c r="C17"/>
  <c r="C18"/>
  <c r="F387"/>
  <c r="F378"/>
  <c r="F359"/>
  <c r="F374"/>
  <c r="F371"/>
  <c r="F369"/>
  <c r="F367"/>
  <c r="F363"/>
  <c r="F361"/>
  <c r="F99" i="2"/>
  <c r="F105"/>
  <c r="F107"/>
  <c r="F101"/>
  <c r="F356" i="1"/>
  <c r="G349"/>
  <c r="G346"/>
  <c r="C349"/>
  <c r="D349"/>
  <c r="F346"/>
  <c r="F345"/>
  <c r="D346"/>
  <c r="C346"/>
  <c r="G328"/>
  <c r="D328"/>
  <c r="C328"/>
  <c r="G376" i="2"/>
  <c r="D378"/>
  <c r="C378"/>
  <c r="G325" i="1"/>
  <c r="G324"/>
  <c r="D325"/>
  <c r="C325"/>
  <c r="D322"/>
  <c r="C322"/>
  <c r="C274"/>
  <c r="C275"/>
  <c r="D274"/>
  <c r="D275"/>
  <c r="D304"/>
  <c r="D305"/>
  <c r="C305"/>
  <c r="F301"/>
  <c r="F298"/>
  <c r="D299"/>
  <c r="C299"/>
  <c r="G284"/>
  <c r="G285"/>
  <c r="F105"/>
  <c r="F175"/>
  <c r="F173"/>
  <c r="F171"/>
  <c r="F169"/>
  <c r="F167"/>
  <c r="F165"/>
  <c r="F163"/>
  <c r="F161"/>
  <c r="F159"/>
  <c r="F157"/>
  <c r="F155"/>
  <c r="F153"/>
  <c r="F151"/>
  <c r="F149"/>
  <c r="F147"/>
  <c r="F145"/>
  <c r="F143"/>
  <c r="F141"/>
  <c r="F139"/>
  <c r="F137"/>
  <c r="F135"/>
  <c r="F133"/>
  <c r="F131"/>
  <c r="F129"/>
  <c r="F127"/>
  <c r="F125"/>
  <c r="F121"/>
  <c r="F119"/>
  <c r="F117"/>
  <c r="F115"/>
  <c r="F113"/>
  <c r="F111"/>
  <c r="F107"/>
  <c r="G103"/>
  <c r="F103"/>
  <c r="F102"/>
  <c r="G90"/>
  <c r="F90"/>
  <c r="F89"/>
  <c r="D90"/>
  <c r="C90"/>
  <c r="F87"/>
  <c r="F62"/>
  <c r="F72"/>
  <c r="F70"/>
  <c r="F68"/>
  <c r="F66"/>
  <c r="F64"/>
  <c r="G62"/>
  <c r="G56"/>
  <c r="F56"/>
  <c r="C56"/>
  <c r="F55"/>
  <c r="G53"/>
  <c r="G50"/>
  <c r="F53"/>
  <c r="C53"/>
  <c r="F52"/>
  <c r="C52"/>
  <c r="F50"/>
  <c r="C50"/>
  <c r="F49"/>
  <c r="C49"/>
  <c r="F47"/>
  <c r="F46"/>
  <c r="C47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F25" i="2"/>
  <c r="F33"/>
  <c r="D291"/>
  <c r="D290"/>
  <c r="F412"/>
  <c r="F453"/>
  <c r="F460"/>
  <c r="F458"/>
  <c r="F450"/>
  <c r="F446"/>
  <c r="F418"/>
  <c r="G407"/>
  <c r="F396"/>
  <c r="F409"/>
  <c r="F408"/>
  <c r="D409"/>
  <c r="C409"/>
  <c r="F403"/>
  <c r="G395"/>
  <c r="F393"/>
  <c r="F397"/>
  <c r="D397"/>
  <c r="C397"/>
  <c r="D396"/>
  <c r="C396"/>
  <c r="G392"/>
  <c r="F394"/>
  <c r="D394"/>
  <c r="C394"/>
  <c r="F390"/>
  <c r="F380"/>
  <c r="F377"/>
  <c r="F388"/>
  <c r="F386"/>
  <c r="F384"/>
  <c r="D373"/>
  <c r="D374"/>
  <c r="C374"/>
  <c r="C371"/>
  <c r="D371"/>
  <c r="G373"/>
  <c r="F374"/>
  <c r="F371"/>
  <c r="F365"/>
  <c r="F375"/>
  <c r="F372"/>
  <c r="F369"/>
  <c r="F360"/>
  <c r="F358"/>
  <c r="F362"/>
  <c r="F356"/>
  <c r="F321"/>
  <c r="F324"/>
  <c r="G290"/>
  <c r="G312"/>
  <c r="F314"/>
  <c r="D314"/>
  <c r="C314"/>
  <c r="F313"/>
  <c r="D313"/>
  <c r="C313"/>
  <c r="F310"/>
  <c r="F308"/>
  <c r="D310"/>
  <c r="C310"/>
  <c r="D307"/>
  <c r="D308"/>
  <c r="C307"/>
  <c r="C308"/>
  <c r="F307"/>
  <c r="F212"/>
  <c r="F210"/>
  <c r="F208"/>
  <c r="F204"/>
  <c r="F206"/>
  <c r="F202"/>
  <c r="F200"/>
  <c r="F198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6"/>
  <c r="F154"/>
  <c r="F152"/>
  <c r="F150"/>
  <c r="F148"/>
  <c r="F146"/>
  <c r="F142"/>
  <c r="F140"/>
  <c r="G136"/>
  <c r="F138"/>
  <c r="F137"/>
  <c r="F125"/>
  <c r="F123"/>
  <c r="F122"/>
  <c r="C123"/>
  <c r="G116"/>
  <c r="G115" s="1"/>
  <c r="F118"/>
  <c r="F117"/>
  <c r="D118"/>
  <c r="C118"/>
  <c r="F113"/>
  <c r="F109"/>
  <c r="F103"/>
  <c r="G71"/>
  <c r="D72"/>
  <c r="D73"/>
  <c r="C73"/>
  <c r="F72"/>
  <c r="F73"/>
  <c r="F70"/>
  <c r="F53"/>
  <c r="F52"/>
  <c r="G51"/>
  <c r="C53"/>
  <c r="G48"/>
  <c r="F50"/>
  <c r="F49"/>
  <c r="C50"/>
  <c r="G45"/>
  <c r="C47"/>
  <c r="F44"/>
  <c r="F43"/>
  <c r="C44"/>
  <c r="F30"/>
  <c r="F19"/>
  <c r="G15" i="1" l="1"/>
  <c r="G323"/>
  <c r="G273" i="2"/>
  <c r="G216" i="1"/>
  <c r="G215" s="1"/>
  <c r="D215"/>
  <c r="D216"/>
  <c r="C215"/>
  <c r="C216"/>
  <c r="G234" i="2"/>
  <c r="D235"/>
  <c r="D234"/>
  <c r="C235"/>
  <c r="C234"/>
  <c r="G231"/>
  <c r="G340" i="1"/>
  <c r="G339" s="1"/>
  <c r="D339"/>
  <c r="D340"/>
  <c r="C339"/>
  <c r="C340"/>
  <c r="G277"/>
  <c r="G276" s="1"/>
  <c r="D276"/>
  <c r="D277"/>
  <c r="C276"/>
  <c r="C277"/>
  <c r="G259"/>
  <c r="G258" s="1"/>
  <c r="G261"/>
  <c r="G277" i="2"/>
  <c r="D278"/>
  <c r="C278"/>
  <c r="D277"/>
  <c r="C277"/>
  <c r="D258" i="1"/>
  <c r="D259"/>
  <c r="C258"/>
  <c r="C259"/>
  <c r="G275" i="2"/>
  <c r="D276"/>
  <c r="C276"/>
  <c r="D275"/>
  <c r="C275"/>
  <c r="G218" i="1"/>
  <c r="G217" s="1"/>
  <c r="D217"/>
  <c r="D218"/>
  <c r="C217"/>
  <c r="C218"/>
  <c r="G236" i="2"/>
  <c r="D236"/>
  <c r="D237"/>
  <c r="C236"/>
  <c r="C237"/>
  <c r="G93" i="1"/>
  <c r="C93"/>
  <c r="G76" i="2"/>
  <c r="C76"/>
  <c r="C77"/>
  <c r="C34" i="19"/>
  <c r="C767" i="3" l="1"/>
  <c r="C560"/>
  <c r="G292" i="1"/>
  <c r="D292"/>
  <c r="C292"/>
  <c r="G303" i="2"/>
  <c r="D304"/>
  <c r="C304"/>
  <c r="D303"/>
  <c r="C303"/>
  <c r="G257" i="1"/>
  <c r="G256" s="1"/>
  <c r="D256"/>
  <c r="D257"/>
  <c r="C256"/>
  <c r="C257"/>
  <c r="D273" i="2"/>
  <c r="D274"/>
  <c r="C274"/>
  <c r="C273"/>
  <c r="G72" i="1"/>
  <c r="G71" s="1"/>
  <c r="C71"/>
  <c r="C72"/>
  <c r="G60" i="2"/>
  <c r="C60"/>
  <c r="C61"/>
  <c r="G338" i="1"/>
  <c r="G337" s="1"/>
  <c r="D337"/>
  <c r="D338"/>
  <c r="C337"/>
  <c r="C338"/>
  <c r="G273"/>
  <c r="G272" s="1"/>
  <c r="G387" i="2"/>
  <c r="D388"/>
  <c r="C388"/>
  <c r="D387"/>
  <c r="C387"/>
  <c r="G350"/>
  <c r="D351"/>
  <c r="C351"/>
  <c r="D350"/>
  <c r="C350"/>
  <c r="D273" i="1"/>
  <c r="D272"/>
  <c r="C273"/>
  <c r="C272"/>
  <c r="G222"/>
  <c r="G221" s="1"/>
  <c r="D222"/>
  <c r="C222"/>
  <c r="D221"/>
  <c r="C221"/>
  <c r="G288" i="2"/>
  <c r="D289"/>
  <c r="D288"/>
  <c r="C289"/>
  <c r="C288"/>
  <c r="G240"/>
  <c r="D240"/>
  <c r="D241"/>
  <c r="C240"/>
  <c r="C241"/>
  <c r="G399" i="1"/>
  <c r="G398" s="1"/>
  <c r="G397"/>
  <c r="G396" s="1"/>
  <c r="G391"/>
  <c r="G390" s="1"/>
  <c r="G389" s="1"/>
  <c r="G394"/>
  <c r="G393" s="1"/>
  <c r="G392" s="1"/>
  <c r="G183"/>
  <c r="G102"/>
  <c r="G101" s="1"/>
  <c r="G105"/>
  <c r="G104" s="1"/>
  <c r="G143"/>
  <c r="G142" s="1"/>
  <c r="G147"/>
  <c r="G146" s="1"/>
  <c r="G121"/>
  <c r="G120" s="1"/>
  <c r="G123"/>
  <c r="G122" s="1"/>
  <c r="G151"/>
  <c r="G150" s="1"/>
  <c r="G155"/>
  <c r="G154" s="1"/>
  <c r="G159"/>
  <c r="G158" s="1"/>
  <c r="G161"/>
  <c r="G160" s="1"/>
  <c r="G171"/>
  <c r="G170" s="1"/>
  <c r="G175"/>
  <c r="G174" s="1"/>
  <c r="G173"/>
  <c r="G172" s="1"/>
  <c r="G165"/>
  <c r="G164" s="1"/>
  <c r="G107"/>
  <c r="G106" s="1"/>
  <c r="G111"/>
  <c r="G110" s="1"/>
  <c r="G113"/>
  <c r="G112" s="1"/>
  <c r="G115"/>
  <c r="G114" s="1"/>
  <c r="G131"/>
  <c r="G130" s="1"/>
  <c r="G133"/>
  <c r="G132" s="1"/>
  <c r="G137"/>
  <c r="G136" s="1"/>
  <c r="G149"/>
  <c r="G148" s="1"/>
  <c r="G129"/>
  <c r="G128" s="1"/>
  <c r="G135"/>
  <c r="G134" s="1"/>
  <c r="G153"/>
  <c r="G152" s="1"/>
  <c r="G139"/>
  <c r="G138" s="1"/>
  <c r="G141"/>
  <c r="G140" s="1"/>
  <c r="G157"/>
  <c r="G156" s="1"/>
  <c r="G187"/>
  <c r="G188"/>
  <c r="G189"/>
  <c r="G192"/>
  <c r="G191" s="1"/>
  <c r="G194"/>
  <c r="G193" s="1"/>
  <c r="G271"/>
  <c r="G270" s="1"/>
  <c r="G227"/>
  <c r="G229"/>
  <c r="G231"/>
  <c r="G232"/>
  <c r="G234"/>
  <c r="G235"/>
  <c r="G241"/>
  <c r="G242"/>
  <c r="G244"/>
  <c r="G245"/>
  <c r="G251"/>
  <c r="G252"/>
  <c r="G254"/>
  <c r="G255"/>
  <c r="G249"/>
  <c r="G248" s="1"/>
  <c r="G237"/>
  <c r="G239"/>
  <c r="G247"/>
  <c r="G246" s="1"/>
  <c r="G260"/>
  <c r="G263"/>
  <c r="G264"/>
  <c r="D270"/>
  <c r="D271"/>
  <c r="C270"/>
  <c r="C271"/>
  <c r="G286" i="2"/>
  <c r="D287"/>
  <c r="D286"/>
  <c r="C287"/>
  <c r="C286"/>
  <c r="D238"/>
  <c r="D239"/>
  <c r="G201" i="1"/>
  <c r="G203"/>
  <c r="G210"/>
  <c r="G211"/>
  <c r="G213"/>
  <c r="G214"/>
  <c r="G208"/>
  <c r="G207" s="1"/>
  <c r="G242" i="2"/>
  <c r="G223" i="1" s="1"/>
  <c r="G205"/>
  <c r="G206"/>
  <c r="G220"/>
  <c r="G219" s="1"/>
  <c r="D220"/>
  <c r="C220"/>
  <c r="D219"/>
  <c r="C219"/>
  <c r="G219" i="2"/>
  <c r="G228"/>
  <c r="G226"/>
  <c r="G223"/>
  <c r="G238"/>
  <c r="C238"/>
  <c r="C239"/>
  <c r="G332" i="1"/>
  <c r="G437" i="2"/>
  <c r="D439"/>
  <c r="C439"/>
  <c r="G179"/>
  <c r="G145" i="1" s="1"/>
  <c r="G144" s="1"/>
  <c r="G201" i="2"/>
  <c r="G166" i="1" s="1"/>
  <c r="G203" i="2"/>
  <c r="G168" i="1" s="1"/>
  <c r="D157"/>
  <c r="C157"/>
  <c r="D156"/>
  <c r="C156"/>
  <c r="G191" i="2"/>
  <c r="G193"/>
  <c r="G209"/>
  <c r="G211"/>
  <c r="G181"/>
  <c r="G183"/>
  <c r="G187"/>
  <c r="G195"/>
  <c r="G205"/>
  <c r="G207"/>
  <c r="G177"/>
  <c r="D189"/>
  <c r="D192"/>
  <c r="C192"/>
  <c r="D191"/>
  <c r="C191"/>
  <c r="D145" i="1"/>
  <c r="C145"/>
  <c r="D144"/>
  <c r="C144"/>
  <c r="D180" i="2"/>
  <c r="C180"/>
  <c r="D179"/>
  <c r="C179"/>
  <c r="G189"/>
  <c r="G147"/>
  <c r="D141" i="1"/>
  <c r="C141"/>
  <c r="D140"/>
  <c r="C140"/>
  <c r="G175" i="2"/>
  <c r="D175"/>
  <c r="D176"/>
  <c r="C175"/>
  <c r="C176"/>
  <c r="D139" i="1"/>
  <c r="C139"/>
  <c r="D138"/>
  <c r="C138"/>
  <c r="G173" i="2"/>
  <c r="C171"/>
  <c r="D174"/>
  <c r="C174"/>
  <c r="D173"/>
  <c r="C173"/>
  <c r="D172"/>
  <c r="C172"/>
  <c r="G197"/>
  <c r="G163" i="1" s="1"/>
  <c r="G162" s="1"/>
  <c r="G151" i="2"/>
  <c r="G116" i="1" s="1"/>
  <c r="D153"/>
  <c r="C153"/>
  <c r="D152"/>
  <c r="C152"/>
  <c r="G139" i="2"/>
  <c r="G143"/>
  <c r="G155"/>
  <c r="G157"/>
  <c r="G185"/>
  <c r="G199"/>
  <c r="G141"/>
  <c r="G145"/>
  <c r="G149"/>
  <c r="G153"/>
  <c r="G159"/>
  <c r="G161"/>
  <c r="G165"/>
  <c r="G167"/>
  <c r="G171"/>
  <c r="G163"/>
  <c r="G169"/>
  <c r="G129"/>
  <c r="G128" s="1"/>
  <c r="G127" s="1"/>
  <c r="D187"/>
  <c r="D188"/>
  <c r="C187"/>
  <c r="C188"/>
  <c r="D135" i="1"/>
  <c r="C135"/>
  <c r="D134"/>
  <c r="C134"/>
  <c r="D169" i="2"/>
  <c r="D170"/>
  <c r="C169"/>
  <c r="C170"/>
  <c r="D129" i="1"/>
  <c r="C129"/>
  <c r="D128"/>
  <c r="C128"/>
  <c r="C161" i="2"/>
  <c r="D164"/>
  <c r="C164"/>
  <c r="D163"/>
  <c r="C163"/>
  <c r="G319" i="1"/>
  <c r="G318" s="1"/>
  <c r="G327"/>
  <c r="G326" s="1"/>
  <c r="G331"/>
  <c r="G330"/>
  <c r="G336"/>
  <c r="G335" s="1"/>
  <c r="G342"/>
  <c r="G341" s="1"/>
  <c r="G345"/>
  <c r="G344" s="1"/>
  <c r="G348"/>
  <c r="G347" s="1"/>
  <c r="D342"/>
  <c r="C342"/>
  <c r="D341"/>
  <c r="C341"/>
  <c r="G389" i="2"/>
  <c r="G368"/>
  <c r="G379"/>
  <c r="G383"/>
  <c r="G385"/>
  <c r="C389"/>
  <c r="D390"/>
  <c r="C390"/>
  <c r="D389"/>
  <c r="G281"/>
  <c r="G265" i="1" s="1"/>
  <c r="G292" i="2"/>
  <c r="G278" i="1" s="1"/>
  <c r="G288"/>
  <c r="G287"/>
  <c r="G282"/>
  <c r="G281" s="1"/>
  <c r="G293"/>
  <c r="G295"/>
  <c r="G294" s="1"/>
  <c r="G357" i="2"/>
  <c r="G289" i="1" s="1"/>
  <c r="G298"/>
  <c r="G297" s="1"/>
  <c r="G301"/>
  <c r="G302"/>
  <c r="G304"/>
  <c r="G303" s="1"/>
  <c r="G275"/>
  <c r="G274" s="1"/>
  <c r="G315" i="2"/>
  <c r="G364"/>
  <c r="G309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9"/>
  <c r="G48" s="1"/>
  <c r="G52"/>
  <c r="G51" s="1"/>
  <c r="G55"/>
  <c r="G54" s="1"/>
  <c r="G58"/>
  <c r="G57" s="1"/>
  <c r="G64"/>
  <c r="G63" s="1"/>
  <c r="G66"/>
  <c r="G65" s="1"/>
  <c r="G415" i="2"/>
  <c r="G59" i="1" s="1"/>
  <c r="G68"/>
  <c r="G67" s="1"/>
  <c r="G70"/>
  <c r="G69" s="1"/>
  <c r="G61"/>
  <c r="G87"/>
  <c r="G86" s="1"/>
  <c r="G89"/>
  <c r="G88" s="1"/>
  <c r="G92"/>
  <c r="G91" s="1"/>
  <c r="G355"/>
  <c r="G362"/>
  <c r="G369"/>
  <c r="G368" s="1"/>
  <c r="G371"/>
  <c r="G370" s="1"/>
  <c r="G361"/>
  <c r="G360" s="1"/>
  <c r="G359"/>
  <c r="G358" s="1"/>
  <c r="G367"/>
  <c r="G366" s="1"/>
  <c r="G374"/>
  <c r="G373" s="1"/>
  <c r="G372" s="1"/>
  <c r="G378"/>
  <c r="G377" s="1"/>
  <c r="G380"/>
  <c r="G379" s="1"/>
  <c r="G386"/>
  <c r="G385" s="1"/>
  <c r="G459" i="2"/>
  <c r="G400" i="1" s="1"/>
  <c r="G352"/>
  <c r="G351" s="1"/>
  <c r="G350" s="1"/>
  <c r="G197"/>
  <c r="G196" s="1"/>
  <c r="G195" s="1"/>
  <c r="C264"/>
  <c r="G434" i="2"/>
  <c r="G433" s="1"/>
  <c r="G429"/>
  <c r="G428" s="1"/>
  <c r="G406"/>
  <c r="G413"/>
  <c r="G417"/>
  <c r="G411"/>
  <c r="G410" s="1"/>
  <c r="G420"/>
  <c r="G419" s="1"/>
  <c r="G445"/>
  <c r="G444" s="1"/>
  <c r="G443" s="1"/>
  <c r="G449"/>
  <c r="G448" s="1"/>
  <c r="G452"/>
  <c r="G451" s="1"/>
  <c r="G457"/>
  <c r="G455"/>
  <c r="G425"/>
  <c r="G424" s="1"/>
  <c r="G423" s="1"/>
  <c r="F14" i="10"/>
  <c r="C204" i="1"/>
  <c r="C205"/>
  <c r="C206"/>
  <c r="D206"/>
  <c r="D205"/>
  <c r="D204"/>
  <c r="D223" i="2"/>
  <c r="C223"/>
  <c r="D225"/>
  <c r="C225"/>
  <c r="D224"/>
  <c r="C224"/>
  <c r="F12" i="10"/>
  <c r="C13" i="16"/>
  <c r="C37" i="1"/>
  <c r="C412" i="2"/>
  <c r="C411"/>
  <c r="C410"/>
  <c r="F331" i="1"/>
  <c r="G279" i="2"/>
  <c r="G245"/>
  <c r="G249"/>
  <c r="G252"/>
  <c r="G259"/>
  <c r="G262"/>
  <c r="G267"/>
  <c r="G270"/>
  <c r="G265"/>
  <c r="G255"/>
  <c r="G236" i="1" s="1"/>
  <c r="G257" i="2"/>
  <c r="G238" i="1" s="1"/>
  <c r="D263"/>
  <c r="C263"/>
  <c r="D262"/>
  <c r="C262"/>
  <c r="G91" i="2"/>
  <c r="G90" s="1"/>
  <c r="G88"/>
  <c r="G87" s="1"/>
  <c r="G112"/>
  <c r="G111" s="1"/>
  <c r="G110" s="1"/>
  <c r="G106"/>
  <c r="G104"/>
  <c r="G108"/>
  <c r="G102"/>
  <c r="G100"/>
  <c r="G98"/>
  <c r="G95"/>
  <c r="G54"/>
  <c r="G56"/>
  <c r="G58"/>
  <c r="G17"/>
  <c r="G21"/>
  <c r="G20" s="1"/>
  <c r="G24"/>
  <c r="G23" s="1"/>
  <c r="G27"/>
  <c r="G29"/>
  <c r="G32"/>
  <c r="G31" s="1"/>
  <c r="G69"/>
  <c r="G74"/>
  <c r="G85"/>
  <c r="G83"/>
  <c r="G295"/>
  <c r="G298"/>
  <c r="G301"/>
  <c r="G309"/>
  <c r="G320"/>
  <c r="G323"/>
  <c r="G322" s="1"/>
  <c r="G124"/>
  <c r="G343"/>
  <c r="G348"/>
  <c r="G346"/>
  <c r="G352"/>
  <c r="G355"/>
  <c r="G359"/>
  <c r="G361"/>
  <c r="G400"/>
  <c r="G402"/>
  <c r="G339"/>
  <c r="G338" s="1"/>
  <c r="G337" s="1"/>
  <c r="G114"/>
  <c r="C809" i="3"/>
  <c r="D367" i="1"/>
  <c r="D366"/>
  <c r="D105" i="2"/>
  <c r="D104"/>
  <c r="F13" i="10"/>
  <c r="G10"/>
  <c r="C653" i="3"/>
  <c r="C659"/>
  <c r="C661"/>
  <c r="C562"/>
  <c r="C451" s="1"/>
  <c r="C13"/>
  <c r="D260" i="1"/>
  <c r="D261"/>
  <c r="C260"/>
  <c r="C261"/>
  <c r="D353" i="2"/>
  <c r="C353"/>
  <c r="D352"/>
  <c r="C352"/>
  <c r="C62" i="1"/>
  <c r="C61"/>
  <c r="C125" i="2"/>
  <c r="C124"/>
  <c r="D91" i="1"/>
  <c r="D92"/>
  <c r="D75" i="2"/>
  <c r="C75"/>
  <c r="D74"/>
  <c r="C74"/>
  <c r="D246" i="1"/>
  <c r="D247"/>
  <c r="C246"/>
  <c r="C247"/>
  <c r="D346" i="2"/>
  <c r="D347"/>
  <c r="C346"/>
  <c r="C347"/>
  <c r="D149" i="1"/>
  <c r="C149"/>
  <c r="D148"/>
  <c r="C148"/>
  <c r="D137"/>
  <c r="C137"/>
  <c r="D136"/>
  <c r="C136"/>
  <c r="D133"/>
  <c r="C133"/>
  <c r="D132"/>
  <c r="C132"/>
  <c r="D131"/>
  <c r="C131"/>
  <c r="D130"/>
  <c r="C130"/>
  <c r="D127"/>
  <c r="C127"/>
  <c r="D126"/>
  <c r="C126"/>
  <c r="D125"/>
  <c r="C125"/>
  <c r="D124"/>
  <c r="C124"/>
  <c r="D119"/>
  <c r="C119"/>
  <c r="D118"/>
  <c r="C118"/>
  <c r="D115"/>
  <c r="C115"/>
  <c r="D114"/>
  <c r="C114"/>
  <c r="D113"/>
  <c r="C113"/>
  <c r="D112"/>
  <c r="C112"/>
  <c r="D111"/>
  <c r="C111"/>
  <c r="D110"/>
  <c r="C110"/>
  <c r="D149" i="2"/>
  <c r="C203"/>
  <c r="D153"/>
  <c r="C153"/>
  <c r="D154"/>
  <c r="C154"/>
  <c r="D183"/>
  <c r="D184"/>
  <c r="C183"/>
  <c r="C184"/>
  <c r="D159"/>
  <c r="C159"/>
  <c r="D160"/>
  <c r="C160"/>
  <c r="D162"/>
  <c r="C162"/>
  <c r="D161"/>
  <c r="D167"/>
  <c r="C167"/>
  <c r="D168"/>
  <c r="C168"/>
  <c r="C149"/>
  <c r="D150"/>
  <c r="C150"/>
  <c r="D145"/>
  <c r="C145"/>
  <c r="D146"/>
  <c r="C146"/>
  <c r="D166"/>
  <c r="D171"/>
  <c r="D165"/>
  <c r="C165"/>
  <c r="C166"/>
  <c r="D148"/>
  <c r="C148"/>
  <c r="D147"/>
  <c r="C147"/>
  <c r="C119"/>
  <c r="D443"/>
  <c r="D320" i="1"/>
  <c r="D321"/>
  <c r="C320"/>
  <c r="C321"/>
  <c r="C323"/>
  <c r="D370" i="2"/>
  <c r="D372"/>
  <c r="C370"/>
  <c r="C372"/>
  <c r="C69" i="1"/>
  <c r="C70"/>
  <c r="C59" i="2"/>
  <c r="C58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8" i="1"/>
  <c r="D168"/>
  <c r="D163"/>
  <c r="C163"/>
  <c r="D162"/>
  <c r="C162"/>
  <c r="D198" i="2"/>
  <c r="C198"/>
  <c r="D197"/>
  <c r="C197"/>
  <c r="D212"/>
  <c r="C212"/>
  <c r="D211"/>
  <c r="C211"/>
  <c r="C208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85" i="1"/>
  <c r="C285"/>
  <c r="D296" i="2"/>
  <c r="C296"/>
  <c r="C67" i="1"/>
  <c r="C68"/>
  <c r="D417" i="2"/>
  <c r="D418"/>
  <c r="C417"/>
  <c r="C418"/>
  <c r="D84"/>
  <c r="C84"/>
  <c r="D83"/>
  <c r="C83"/>
  <c r="D236" i="1"/>
  <c r="D237"/>
  <c r="D238"/>
  <c r="D239"/>
  <c r="C236"/>
  <c r="C237"/>
  <c r="C238"/>
  <c r="C239"/>
  <c r="D255" i="2"/>
  <c r="D256"/>
  <c r="D257"/>
  <c r="D258"/>
  <c r="C255"/>
  <c r="C256"/>
  <c r="C257"/>
  <c r="C258"/>
  <c r="G60" i="1"/>
  <c r="C59"/>
  <c r="C60"/>
  <c r="D416" i="2"/>
  <c r="C416"/>
  <c r="D415"/>
  <c r="C415"/>
  <c r="G290" i="1"/>
  <c r="D290"/>
  <c r="D289"/>
  <c r="D291"/>
  <c r="C289"/>
  <c r="C290"/>
  <c r="D357" i="2"/>
  <c r="D358"/>
  <c r="C357"/>
  <c r="C358"/>
  <c r="C183" i="1"/>
  <c r="D183"/>
  <c r="C184"/>
  <c r="D184"/>
  <c r="G401"/>
  <c r="D401"/>
  <c r="D400"/>
  <c r="D459" i="2"/>
  <c r="D460"/>
  <c r="G279" i="1"/>
  <c r="D278"/>
  <c r="D279"/>
  <c r="C279"/>
  <c r="C278"/>
  <c r="G224"/>
  <c r="D224"/>
  <c r="D223"/>
  <c r="C223"/>
  <c r="C224"/>
  <c r="D293" i="2"/>
  <c r="D292"/>
  <c r="C293"/>
  <c r="C292"/>
  <c r="C242"/>
  <c r="D242"/>
  <c r="D243"/>
  <c r="C243"/>
  <c r="C283" i="3"/>
  <c r="C558"/>
  <c r="C234"/>
  <c r="C233" s="1"/>
  <c r="F352" i="1"/>
  <c r="D351"/>
  <c r="D352"/>
  <c r="D350"/>
  <c r="C351"/>
  <c r="C352"/>
  <c r="C350"/>
  <c r="C90" i="2"/>
  <c r="F92"/>
  <c r="D92"/>
  <c r="D91"/>
  <c r="C92"/>
  <c r="C91"/>
  <c r="D203"/>
  <c r="D379" i="1"/>
  <c r="D380"/>
  <c r="D402" i="2"/>
  <c r="D403"/>
  <c r="D207" i="1"/>
  <c r="D208"/>
  <c r="C207"/>
  <c r="C208"/>
  <c r="D226" i="2"/>
  <c r="D227"/>
  <c r="C227"/>
  <c r="C226"/>
  <c r="D349"/>
  <c r="C349"/>
  <c r="D348"/>
  <c r="C348"/>
  <c r="D248" i="1"/>
  <c r="D249"/>
  <c r="C248"/>
  <c r="C249"/>
  <c r="D265" i="2"/>
  <c r="D266"/>
  <c r="C265"/>
  <c r="C266"/>
  <c r="D335" i="1"/>
  <c r="D336"/>
  <c r="C335"/>
  <c r="C336"/>
  <c r="D385" i="2"/>
  <c r="D386"/>
  <c r="C385"/>
  <c r="C386"/>
  <c r="D383"/>
  <c r="D384"/>
  <c r="C383"/>
  <c r="C384"/>
  <c r="D212" i="1"/>
  <c r="D213"/>
  <c r="D214"/>
  <c r="C212"/>
  <c r="C213"/>
  <c r="C214"/>
  <c r="C228" i="2"/>
  <c r="D231"/>
  <c r="C231"/>
  <c r="D233"/>
  <c r="C233"/>
  <c r="D232"/>
  <c r="C232"/>
  <c r="D253" i="1"/>
  <c r="D254"/>
  <c r="D255"/>
  <c r="C255"/>
  <c r="C254"/>
  <c r="C253"/>
  <c r="D270" i="2"/>
  <c r="D271"/>
  <c r="D272"/>
  <c r="C272"/>
  <c r="C271"/>
  <c r="C270"/>
  <c r="D209" i="1"/>
  <c r="D210"/>
  <c r="D211"/>
  <c r="C209"/>
  <c r="C210"/>
  <c r="C211"/>
  <c r="D251"/>
  <c r="D252"/>
  <c r="D250"/>
  <c r="C251"/>
  <c r="C252"/>
  <c r="C250"/>
  <c r="D228" i="2"/>
  <c r="D229"/>
  <c r="D230"/>
  <c r="C230"/>
  <c r="C229"/>
  <c r="D193" i="1"/>
  <c r="D194"/>
  <c r="C193"/>
  <c r="C194"/>
  <c r="D86" i="2"/>
  <c r="C86"/>
  <c r="D85"/>
  <c r="C85"/>
  <c r="D82"/>
  <c r="C82"/>
  <c r="C78"/>
  <c r="D191" i="1"/>
  <c r="D192"/>
  <c r="D190"/>
  <c r="C190"/>
  <c r="C191"/>
  <c r="C192"/>
  <c r="C337" i="2"/>
  <c r="D340"/>
  <c r="C340"/>
  <c r="D338"/>
  <c r="C338"/>
  <c r="D339"/>
  <c r="C339"/>
  <c r="D268"/>
  <c r="C268"/>
  <c r="D267"/>
  <c r="D269"/>
  <c r="C267"/>
  <c r="C269"/>
  <c r="C291" i="1"/>
  <c r="C293"/>
  <c r="C294"/>
  <c r="C295"/>
  <c r="D295"/>
  <c r="D294"/>
  <c r="D293"/>
  <c r="D302" i="2"/>
  <c r="C302"/>
  <c r="D301"/>
  <c r="C301"/>
  <c r="D359"/>
  <c r="D360"/>
  <c r="D361"/>
  <c r="D362"/>
  <c r="C359"/>
  <c r="C360"/>
  <c r="C361"/>
  <c r="C362"/>
  <c r="C63" i="1"/>
  <c r="C64"/>
  <c r="C65"/>
  <c r="C66"/>
  <c r="C57" i="2"/>
  <c r="C56"/>
  <c r="C54"/>
  <c r="C55"/>
  <c r="D414"/>
  <c r="D413"/>
  <c r="C413"/>
  <c r="C414"/>
  <c r="F12" i="16"/>
  <c r="F13"/>
  <c r="F14"/>
  <c r="D425" i="2"/>
  <c r="D426"/>
  <c r="C425"/>
  <c r="C426"/>
  <c r="D424"/>
  <c r="C424"/>
  <c r="C423"/>
  <c r="D358" i="1"/>
  <c r="D359"/>
  <c r="D99" i="2"/>
  <c r="D98"/>
  <c r="D330" i="1"/>
  <c r="D380" i="2"/>
  <c r="C380"/>
  <c r="D379"/>
  <c r="C379"/>
  <c r="D436"/>
  <c r="C436"/>
  <c r="D329" i="1"/>
  <c r="C329"/>
  <c r="F432" i="2"/>
  <c r="D438"/>
  <c r="C438"/>
  <c r="D437"/>
  <c r="C437"/>
  <c r="C287" i="1"/>
  <c r="C288"/>
  <c r="C286"/>
  <c r="D288"/>
  <c r="D287"/>
  <c r="D286"/>
  <c r="D298" i="2"/>
  <c r="C298"/>
  <c r="D300"/>
  <c r="D299"/>
  <c r="C300"/>
  <c r="C299"/>
  <c r="D360" i="1"/>
  <c r="D361"/>
  <c r="D100" i="2"/>
  <c r="D101"/>
  <c r="D396" i="1"/>
  <c r="D397"/>
  <c r="D455" i="2"/>
  <c r="D456"/>
  <c r="D363"/>
  <c r="G310" i="1"/>
  <c r="D309"/>
  <c r="D310"/>
  <c r="C309"/>
  <c r="C310"/>
  <c r="C363" i="2"/>
  <c r="D365"/>
  <c r="D364"/>
  <c r="C364"/>
  <c r="C365"/>
  <c r="G267" i="1"/>
  <c r="G266"/>
  <c r="D282" i="2"/>
  <c r="C282"/>
  <c r="D267" i="1"/>
  <c r="C267"/>
  <c r="D266"/>
  <c r="C266"/>
  <c r="D265"/>
  <c r="C265"/>
  <c r="D281" i="2"/>
  <c r="C281"/>
  <c r="D283"/>
  <c r="C283"/>
  <c r="D242" i="1"/>
  <c r="C242"/>
  <c r="D261" i="2"/>
  <c r="C261"/>
  <c r="G308" i="1"/>
  <c r="G307"/>
  <c r="D306"/>
  <c r="D307"/>
  <c r="D308"/>
  <c r="C306"/>
  <c r="C307"/>
  <c r="C308"/>
  <c r="D315" i="2"/>
  <c r="D316"/>
  <c r="D317"/>
  <c r="C315"/>
  <c r="C316"/>
  <c r="C317"/>
  <c r="C57" i="1"/>
  <c r="C58"/>
  <c r="G167"/>
  <c r="D166"/>
  <c r="D167"/>
  <c r="C166"/>
  <c r="C167"/>
  <c r="G169"/>
  <c r="G117"/>
  <c r="D169"/>
  <c r="C169"/>
  <c r="D117"/>
  <c r="C117"/>
  <c r="D116"/>
  <c r="C116"/>
  <c r="D201" i="2"/>
  <c r="D202"/>
  <c r="C201"/>
  <c r="C202"/>
  <c r="D204"/>
  <c r="C204"/>
  <c r="C151"/>
  <c r="D151"/>
  <c r="C152"/>
  <c r="D152"/>
  <c r="C15" i="5"/>
  <c r="C12"/>
  <c r="C17"/>
  <c r="C114" i="2"/>
  <c r="D117"/>
  <c r="C117"/>
  <c r="D116"/>
  <c r="C116"/>
  <c r="D115"/>
  <c r="C115"/>
  <c r="F401"/>
  <c r="C14" i="11"/>
  <c r="C290" i="2"/>
  <c r="C291"/>
  <c r="C14" i="16"/>
  <c r="C127" i="2"/>
  <c r="C130"/>
  <c r="C129"/>
  <c r="C128"/>
  <c r="F130"/>
  <c r="F129"/>
  <c r="C405"/>
  <c r="C341"/>
  <c r="E15" i="12"/>
  <c r="D15"/>
  <c r="C15"/>
  <c r="B25" i="8"/>
  <c r="C95" i="3"/>
  <c r="C296"/>
  <c r="C282" s="1"/>
  <c r="C239" s="1"/>
  <c r="C395"/>
  <c r="C445"/>
  <c r="C460"/>
  <c r="C461"/>
  <c r="C474"/>
  <c r="C475"/>
  <c r="C717"/>
  <c r="C715"/>
  <c r="C230"/>
  <c r="C741"/>
  <c r="C736"/>
  <c r="C731"/>
  <c r="C726"/>
  <c r="C721"/>
  <c r="C719"/>
  <c r="C712"/>
  <c r="C709"/>
  <c r="C705"/>
  <c r="C700"/>
  <c r="C693"/>
  <c r="C686"/>
  <c r="C676"/>
  <c r="C641"/>
  <c r="C627"/>
  <c r="C619"/>
  <c r="C610"/>
  <c r="C605"/>
  <c r="C598"/>
  <c r="C580"/>
  <c r="C577"/>
  <c r="C568"/>
  <c r="C566"/>
  <c r="C542"/>
  <c r="C523"/>
  <c r="C522"/>
  <c r="C452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3"/>
  <c r="C122" s="1"/>
  <c r="C118"/>
  <c r="C115"/>
  <c r="C78"/>
  <c r="C76" s="1"/>
  <c r="C66"/>
  <c r="C54"/>
  <c r="C49"/>
  <c r="C48" s="1"/>
  <c r="C37"/>
  <c r="C32"/>
  <c r="C15"/>
  <c r="C14" s="1"/>
  <c r="D354" i="2"/>
  <c r="C354"/>
  <c r="D342"/>
  <c r="C342"/>
  <c r="D345"/>
  <c r="C345"/>
  <c r="D344"/>
  <c r="C344"/>
  <c r="D343"/>
  <c r="C343"/>
  <c r="C122"/>
  <c r="C121"/>
  <c r="C120"/>
  <c r="D109"/>
  <c r="D108"/>
  <c r="D107"/>
  <c r="D106"/>
  <c r="D103"/>
  <c r="D102"/>
  <c r="D97"/>
  <c r="D96"/>
  <c r="D95"/>
  <c r="D94"/>
  <c r="D113"/>
  <c r="D112"/>
  <c r="D111"/>
  <c r="C131"/>
  <c r="C137"/>
  <c r="D137"/>
  <c r="C139"/>
  <c r="D139"/>
  <c r="C140"/>
  <c r="D140"/>
  <c r="C177"/>
  <c r="D177"/>
  <c r="C178"/>
  <c r="D178"/>
  <c r="C181"/>
  <c r="D181"/>
  <c r="C182"/>
  <c r="D182"/>
  <c r="C155"/>
  <c r="D155"/>
  <c r="C156"/>
  <c r="D156"/>
  <c r="C157"/>
  <c r="D157"/>
  <c r="C158"/>
  <c r="D158"/>
  <c r="F158"/>
  <c r="C185"/>
  <c r="D185"/>
  <c r="C186"/>
  <c r="D186"/>
  <c r="C189"/>
  <c r="C190"/>
  <c r="D190"/>
  <c r="C193"/>
  <c r="D193"/>
  <c r="C194"/>
  <c r="D194"/>
  <c r="C195"/>
  <c r="D195"/>
  <c r="C196"/>
  <c r="D196"/>
  <c r="C205"/>
  <c r="D205"/>
  <c r="C206"/>
  <c r="D206"/>
  <c r="C209"/>
  <c r="D209"/>
  <c r="C210"/>
  <c r="D210"/>
  <c r="C207"/>
  <c r="D207"/>
  <c r="D208"/>
  <c r="C199"/>
  <c r="D199"/>
  <c r="C200"/>
  <c r="D200"/>
  <c r="D458"/>
  <c r="D457"/>
  <c r="D454"/>
  <c r="D453"/>
  <c r="D452"/>
  <c r="D451"/>
  <c r="D450"/>
  <c r="D449"/>
  <c r="D448"/>
  <c r="D446"/>
  <c r="D445"/>
  <c r="D444"/>
  <c r="D401"/>
  <c r="D400"/>
  <c r="D399"/>
  <c r="D324"/>
  <c r="D323"/>
  <c r="D322"/>
  <c r="D321"/>
  <c r="D320"/>
  <c r="D319"/>
  <c r="C318"/>
  <c r="D395"/>
  <c r="C395"/>
  <c r="D393"/>
  <c r="C393"/>
  <c r="D392"/>
  <c r="C392"/>
  <c r="D391"/>
  <c r="C391"/>
  <c r="D377"/>
  <c r="C377"/>
  <c r="D376"/>
  <c r="C376"/>
  <c r="D375"/>
  <c r="C375"/>
  <c r="C373"/>
  <c r="D369"/>
  <c r="C369"/>
  <c r="D368"/>
  <c r="C368"/>
  <c r="D367"/>
  <c r="C367"/>
  <c r="C366"/>
  <c r="D312"/>
  <c r="C312"/>
  <c r="D311"/>
  <c r="C311"/>
  <c r="D309"/>
  <c r="C309"/>
  <c r="D306"/>
  <c r="C306"/>
  <c r="D305"/>
  <c r="C305"/>
  <c r="D297"/>
  <c r="C297"/>
  <c r="D295"/>
  <c r="C295"/>
  <c r="D356"/>
  <c r="C356"/>
  <c r="D355"/>
  <c r="C355"/>
  <c r="D294"/>
  <c r="C294"/>
  <c r="D264"/>
  <c r="C264"/>
  <c r="D263"/>
  <c r="C263"/>
  <c r="D262"/>
  <c r="C262"/>
  <c r="D260"/>
  <c r="C260"/>
  <c r="D259"/>
  <c r="C259"/>
  <c r="D254"/>
  <c r="C254"/>
  <c r="D253"/>
  <c r="C253"/>
  <c r="D252"/>
  <c r="C252"/>
  <c r="D251"/>
  <c r="C251"/>
  <c r="D250"/>
  <c r="C250"/>
  <c r="D249"/>
  <c r="C249"/>
  <c r="D248"/>
  <c r="C248"/>
  <c r="D247"/>
  <c r="C247"/>
  <c r="F246"/>
  <c r="D246"/>
  <c r="C246"/>
  <c r="D245"/>
  <c r="C245"/>
  <c r="D244"/>
  <c r="C244"/>
  <c r="D222"/>
  <c r="C222"/>
  <c r="D221"/>
  <c r="C221"/>
  <c r="F220"/>
  <c r="D220"/>
  <c r="C220"/>
  <c r="D219"/>
  <c r="C219"/>
  <c r="D218"/>
  <c r="C218"/>
  <c r="C217"/>
  <c r="D432"/>
  <c r="C432"/>
  <c r="D431"/>
  <c r="C431"/>
  <c r="F430"/>
  <c r="D430"/>
  <c r="C430"/>
  <c r="D429"/>
  <c r="C429"/>
  <c r="D428"/>
  <c r="C428"/>
  <c r="C72"/>
  <c r="D71"/>
  <c r="C71"/>
  <c r="D70"/>
  <c r="C70"/>
  <c r="D69"/>
  <c r="C69"/>
  <c r="C68"/>
  <c r="C67"/>
  <c r="D422"/>
  <c r="C422"/>
  <c r="C52"/>
  <c r="C51"/>
  <c r="C49"/>
  <c r="C48"/>
  <c r="C46"/>
  <c r="C45"/>
  <c r="C43"/>
  <c r="C42"/>
  <c r="C36"/>
  <c r="C33"/>
  <c r="C32"/>
  <c r="C31"/>
  <c r="D30"/>
  <c r="C30"/>
  <c r="D29"/>
  <c r="C29"/>
  <c r="F28"/>
  <c r="D28"/>
  <c r="C28"/>
  <c r="F27"/>
  <c r="D27"/>
  <c r="C27"/>
  <c r="D26"/>
  <c r="C26"/>
  <c r="D408"/>
  <c r="C408"/>
  <c r="D407"/>
  <c r="C407"/>
  <c r="D406"/>
  <c r="C40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8" i="1"/>
  <c r="D399"/>
  <c r="D395"/>
  <c r="D393"/>
  <c r="D394"/>
  <c r="D392"/>
  <c r="D390"/>
  <c r="D391"/>
  <c r="D387"/>
  <c r="D389"/>
  <c r="D386"/>
  <c r="D378"/>
  <c r="D385"/>
  <c r="D377"/>
  <c r="D376"/>
  <c r="D374"/>
  <c r="D373"/>
  <c r="D372"/>
  <c r="D362"/>
  <c r="D363"/>
  <c r="D368"/>
  <c r="D369"/>
  <c r="D370"/>
  <c r="D371"/>
  <c r="D357"/>
  <c r="D355"/>
  <c r="D356"/>
  <c r="D354"/>
  <c r="D348"/>
  <c r="C353"/>
  <c r="D344"/>
  <c r="D345"/>
  <c r="D347"/>
  <c r="C344"/>
  <c r="C345"/>
  <c r="C347"/>
  <c r="C348"/>
  <c r="D343"/>
  <c r="C343"/>
  <c r="D326"/>
  <c r="D327"/>
  <c r="C326"/>
  <c r="C327"/>
  <c r="D323"/>
  <c r="D324"/>
  <c r="C324"/>
  <c r="D318"/>
  <c r="D319"/>
  <c r="C318"/>
  <c r="C319"/>
  <c r="C317"/>
  <c r="D317"/>
  <c r="C316"/>
  <c r="D300"/>
  <c r="D301"/>
  <c r="D302"/>
  <c r="D303"/>
  <c r="C300"/>
  <c r="C301"/>
  <c r="C302"/>
  <c r="C303"/>
  <c r="C304"/>
  <c r="F189"/>
  <c r="F187"/>
  <c r="D186"/>
  <c r="D187"/>
  <c r="D188"/>
  <c r="D189"/>
  <c r="D185"/>
  <c r="C185"/>
  <c r="C186"/>
  <c r="C187"/>
  <c r="C188"/>
  <c r="C189"/>
  <c r="D297"/>
  <c r="D298"/>
  <c r="D296"/>
  <c r="C296"/>
  <c r="C297"/>
  <c r="C298"/>
  <c r="D281"/>
  <c r="D282"/>
  <c r="D283"/>
  <c r="D284"/>
  <c r="C281"/>
  <c r="C282"/>
  <c r="C283"/>
  <c r="C284"/>
  <c r="D280"/>
  <c r="C280"/>
  <c r="D245"/>
  <c r="C245"/>
  <c r="D244"/>
  <c r="C244"/>
  <c r="D243"/>
  <c r="C243"/>
  <c r="D230"/>
  <c r="C230"/>
  <c r="D232"/>
  <c r="C232"/>
  <c r="D231"/>
  <c r="C231"/>
  <c r="D240"/>
  <c r="D241"/>
  <c r="C240"/>
  <c r="C241"/>
  <c r="D233"/>
  <c r="D234"/>
  <c r="D235"/>
  <c r="C234"/>
  <c r="C235"/>
  <c r="C228"/>
  <c r="C229"/>
  <c r="C233"/>
  <c r="C202"/>
  <c r="C203"/>
  <c r="D201"/>
  <c r="D202"/>
  <c r="D203"/>
  <c r="D199"/>
  <c r="C199"/>
  <c r="D200"/>
  <c r="D225"/>
  <c r="D226"/>
  <c r="D227"/>
  <c r="D228"/>
  <c r="D229"/>
  <c r="F201"/>
  <c r="C201"/>
  <c r="C200"/>
  <c r="F227"/>
  <c r="C225"/>
  <c r="C226"/>
  <c r="C227"/>
  <c r="C198"/>
  <c r="D172"/>
  <c r="D173"/>
  <c r="D164"/>
  <c r="D165"/>
  <c r="C172"/>
  <c r="C173"/>
  <c r="C164"/>
  <c r="C165"/>
  <c r="D154"/>
  <c r="D155"/>
  <c r="D158"/>
  <c r="D159"/>
  <c r="D160"/>
  <c r="D161"/>
  <c r="D170"/>
  <c r="D171"/>
  <c r="D174"/>
  <c r="D175"/>
  <c r="C154"/>
  <c r="C155"/>
  <c r="C158"/>
  <c r="C159"/>
  <c r="C160"/>
  <c r="C161"/>
  <c r="C170"/>
  <c r="C171"/>
  <c r="C174"/>
  <c r="C175"/>
  <c r="F123"/>
  <c r="D104"/>
  <c r="D105"/>
  <c r="D142"/>
  <c r="D143"/>
  <c r="D146"/>
  <c r="D147"/>
  <c r="D120"/>
  <c r="D121"/>
  <c r="D122"/>
  <c r="D123"/>
  <c r="D150"/>
  <c r="D151"/>
  <c r="D102"/>
  <c r="C102"/>
  <c r="C104"/>
  <c r="C105"/>
  <c r="C142"/>
  <c r="C143"/>
  <c r="C146"/>
  <c r="C147"/>
  <c r="C120"/>
  <c r="C121"/>
  <c r="C122"/>
  <c r="C123"/>
  <c r="C150"/>
  <c r="C151"/>
  <c r="D86"/>
  <c r="D87"/>
  <c r="D88"/>
  <c r="D89"/>
  <c r="C85"/>
  <c r="C86"/>
  <c r="C87"/>
  <c r="C88"/>
  <c r="C89"/>
  <c r="C91"/>
  <c r="C92"/>
  <c r="C74"/>
  <c r="C55"/>
  <c r="D74"/>
  <c r="F31"/>
  <c r="F30"/>
  <c r="C48"/>
  <c r="C51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6"/>
  <c r="C54"/>
  <c r="C15"/>
  <c r="G283"/>
  <c r="G126" i="2" l="1"/>
  <c r="G291" i="1"/>
  <c r="G233"/>
  <c r="G186"/>
  <c r="G185" s="1"/>
  <c r="G363" i="2"/>
  <c r="G204" i="1"/>
  <c r="G243"/>
  <c r="C14" i="5"/>
  <c r="G354" i="2"/>
  <c r="G329" i="1"/>
  <c r="G317" s="1"/>
  <c r="G250"/>
  <c r="G230"/>
  <c r="C575" i="3"/>
  <c r="G200" i="1"/>
  <c r="G262"/>
  <c r="C725" i="3"/>
  <c r="C459"/>
  <c r="G240" i="1"/>
  <c r="G226"/>
  <c r="C136" i="3"/>
  <c r="C327"/>
  <c r="C565"/>
  <c r="C699"/>
  <c r="G286" i="1"/>
  <c r="G300"/>
  <c r="G342" i="2"/>
  <c r="G341" s="1"/>
  <c r="G294"/>
  <c r="G253" i="1"/>
  <c r="G209"/>
  <c r="I141" i="2"/>
  <c r="C652" i="3"/>
  <c r="C109"/>
  <c r="C12" s="1"/>
  <c r="C815" s="1"/>
  <c r="C31"/>
  <c r="C46"/>
  <c r="G244" i="2"/>
  <c r="C161" i="3"/>
  <c r="C247"/>
  <c r="C378"/>
  <c r="C360" s="1"/>
  <c r="C421"/>
  <c r="C397" s="1"/>
  <c r="C675"/>
  <c r="G319" i="2"/>
  <c r="G365" i="1"/>
  <c r="G364" s="1"/>
  <c r="G357" s="1"/>
  <c r="F10" i="10"/>
  <c r="W177" i="2"/>
  <c r="G305"/>
  <c r="G85" i="1"/>
  <c r="F10" i="16"/>
  <c r="G306" i="1"/>
  <c r="G399" i="2"/>
  <c r="G398" s="1"/>
  <c r="K141"/>
  <c r="G218"/>
  <c r="G26"/>
  <c r="G405"/>
  <c r="G212" i="1"/>
  <c r="G67" i="2"/>
  <c r="G391"/>
  <c r="G82"/>
  <c r="G78" s="1"/>
  <c r="G29" i="1"/>
  <c r="G454" i="2"/>
  <c r="G447" s="1"/>
  <c r="G120"/>
  <c r="G119" s="1"/>
  <c r="G34" i="1"/>
  <c r="G318" i="2"/>
  <c r="G97"/>
  <c r="G190" i="1"/>
  <c r="G376"/>
  <c r="G375" s="1"/>
  <c r="G343"/>
  <c r="G395"/>
  <c r="G388" s="1"/>
  <c r="G280" l="1"/>
  <c r="G131" i="2"/>
  <c r="G199" i="1"/>
  <c r="G225"/>
  <c r="G95"/>
  <c r="G296"/>
  <c r="G336" i="2"/>
  <c r="G217"/>
  <c r="G216" s="1"/>
  <c r="G198" i="1" l="1"/>
  <c r="G15" i="2"/>
  <c r="C819" i="3"/>
  <c r="C822" s="1"/>
  <c r="C10"/>
</calcChain>
</file>

<file path=xl/sharedStrings.xml><?xml version="1.0" encoding="utf-8"?>
<sst xmlns="http://schemas.openxmlformats.org/spreadsheetml/2006/main" count="4888" uniqueCount="2827">
  <si>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</si>
  <si>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</si>
  <si>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</si>
  <si>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</si>
  <si>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</si>
  <si>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</si>
  <si>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</si>
  <si>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</si>
  <si>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</si>
  <si>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</si>
  <si>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</si>
  <si>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</si>
  <si>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</si>
  <si>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</si>
  <si>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</si>
  <si>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</si>
  <si>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</si>
  <si>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</si>
  <si>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</si>
  <si>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</si>
  <si>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</si>
  <si>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</si>
  <si>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</si>
  <si>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</si>
  <si>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</si>
  <si>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</si>
  <si>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</si>
  <si>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</si>
  <si>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</si>
  <si>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</si>
  <si>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</si>
  <si>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</si>
  <si>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</si>
  <si>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</si>
  <si>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</si>
  <si>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</si>
  <si>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</si>
  <si>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</si>
  <si>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</si>
  <si>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</si>
  <si>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</si>
  <si>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</si>
  <si>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</si>
  <si>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</si>
  <si>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</si>
  <si>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</si>
  <si>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</si>
  <si>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</si>
  <si>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</si>
  <si>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</si>
  <si>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</si>
  <si>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</si>
  <si>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</si>
  <si>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</si>
  <si>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</si>
  <si>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</si>
  <si>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</si>
  <si>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</si>
  <si>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</si>
  <si>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</si>
  <si>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</si>
  <si>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</si>
  <si>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</si>
  <si>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</si>
  <si>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</si>
  <si>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</si>
  <si>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</si>
  <si>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</si>
  <si>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</si>
  <si>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</si>
  <si>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</si>
  <si>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</si>
  <si>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</si>
  <si>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</si>
  <si>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</si>
  <si>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</si>
  <si>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</si>
  <si>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</si>
  <si>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</si>
  <si>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</si>
  <si>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</si>
  <si>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</si>
  <si>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</si>
  <si>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</si>
  <si>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</si>
  <si>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</si>
  <si>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</si>
  <si>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</si>
  <si>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</si>
  <si>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</si>
  <si>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</si>
  <si>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</si>
  <si>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</si>
  <si>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</si>
  <si>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</si>
  <si>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</si>
  <si>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</si>
  <si>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</si>
  <si>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</si>
  <si>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</si>
  <si>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</si>
  <si>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</si>
  <si>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</si>
  <si>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</si>
  <si>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</si>
  <si>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</si>
  <si>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</si>
  <si>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</si>
  <si>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</si>
  <si>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</si>
  <si>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</si>
  <si>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</si>
  <si>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</si>
  <si>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</si>
  <si>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</si>
  <si>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</si>
  <si>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</si>
  <si>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</si>
  <si>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</si>
  <si>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</si>
  <si>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</si>
  <si>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</si>
  <si>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</si>
  <si>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</si>
  <si>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</si>
  <si>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</si>
  <si>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</si>
  <si>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</si>
  <si>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</si>
  <si>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</si>
  <si>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</si>
  <si>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</si>
  <si>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</si>
  <si>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</si>
  <si>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</si>
  <si>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</si>
  <si>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</si>
  <si>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</si>
  <si>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</si>
  <si>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</si>
  <si>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</si>
  <si>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</si>
  <si>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</si>
  <si>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</si>
  <si>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</si>
  <si>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</si>
  <si>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</si>
  <si>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</si>
  <si>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</si>
  <si>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</si>
  <si>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</si>
  <si>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</si>
  <si>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</si>
  <si>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</si>
  <si>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</si>
  <si>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</si>
  <si>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</si>
  <si>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</si>
  <si>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</si>
  <si>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</si>
  <si>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</si>
  <si>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</si>
  <si>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</si>
  <si>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</si>
  <si>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</si>
  <si>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</si>
  <si>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</si>
  <si>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</si>
  <si>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</si>
  <si>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</si>
  <si>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</si>
  <si>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</si>
  <si>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</si>
  <si>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</si>
  <si>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</si>
  <si>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</si>
  <si>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</si>
  <si>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</si>
  <si>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</si>
  <si>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</si>
  <si>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</si>
  <si>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</si>
  <si>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</si>
  <si>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</si>
  <si>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</si>
  <si>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</si>
  <si>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</si>
  <si>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</si>
  <si>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</si>
  <si>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</si>
  <si>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</si>
  <si>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</si>
  <si>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</si>
  <si>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</si>
  <si>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</si>
  <si>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</si>
  <si>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</si>
  <si>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</si>
  <si>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</si>
  <si>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</si>
  <si>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</si>
  <si>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</si>
  <si>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</si>
  <si>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</si>
  <si>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</si>
  <si>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</si>
  <si>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</si>
  <si>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</si>
  <si>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</si>
  <si>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</si>
  <si>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</si>
  <si>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</si>
  <si>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</si>
  <si>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</si>
  <si>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</si>
  <si>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</si>
  <si>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</si>
  <si>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</si>
  <si>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</si>
  <si>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</si>
  <si>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</si>
  <si>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</si>
  <si>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</si>
  <si>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</si>
  <si>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</si>
  <si>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</si>
  <si>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</si>
  <si>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</si>
  <si>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</si>
  <si>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</si>
  <si>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</si>
  <si>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</si>
  <si>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</si>
  <si>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</si>
  <si>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</si>
  <si>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</si>
  <si>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</si>
  <si>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</si>
  <si>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</si>
  <si>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</si>
  <si>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</si>
  <si>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</si>
  <si>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</si>
  <si>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</si>
  <si>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</si>
  <si>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</si>
  <si>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</si>
  <si>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</si>
  <si>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</si>
  <si>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</si>
  <si>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</si>
  <si>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</si>
  <si>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</si>
  <si>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</si>
  <si>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</si>
  <si>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</si>
  <si>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</si>
  <si>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</si>
  <si>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</si>
  <si>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</si>
  <si>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</si>
  <si>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</si>
  <si>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</si>
  <si>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</si>
  <si>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</si>
  <si>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</si>
  <si>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</si>
  <si>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</si>
  <si>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</si>
  <si>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</si>
  <si>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</si>
  <si>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</si>
  <si>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</si>
  <si>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</si>
  <si>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</si>
  <si>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</si>
  <si>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</si>
  <si>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</si>
  <si>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</si>
  <si>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</si>
  <si>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</si>
  <si>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</si>
  <si>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</si>
  <si>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</si>
  <si>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</si>
  <si>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</si>
  <si>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</si>
  <si>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</si>
  <si>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</si>
  <si>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</si>
  <si>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</si>
  <si>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</si>
  <si>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</si>
  <si>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</si>
  <si>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</si>
  <si>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</si>
  <si>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</si>
  <si>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</si>
  <si>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</si>
  <si>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</si>
  <si>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</si>
  <si>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</si>
  <si>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</si>
  <si>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</si>
  <si>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</si>
  <si>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</si>
  <si>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</si>
  <si>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</si>
  <si>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</si>
  <si>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</si>
  <si>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</si>
  <si>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</si>
  <si>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</si>
  <si>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</si>
  <si>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</si>
  <si>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</si>
  <si>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</si>
  <si>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</si>
  <si>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</si>
  <si>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</si>
  <si>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</si>
  <si>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</si>
  <si>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</si>
  <si>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</si>
  <si>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</si>
  <si>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</si>
  <si>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</si>
  <si>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</si>
  <si>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</si>
  <si>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</si>
  <si>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</si>
  <si>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</si>
  <si>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</si>
  <si>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</si>
  <si>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</si>
  <si>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</si>
  <si>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</si>
  <si>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</si>
  <si>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</si>
  <si>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</si>
  <si>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</si>
  <si>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</si>
  <si>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</si>
  <si>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</si>
  <si>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</si>
  <si>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</si>
  <si>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</si>
  <si>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</si>
  <si>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</si>
  <si>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</si>
  <si>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</si>
  <si>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</si>
  <si>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</si>
  <si>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</si>
  <si>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</si>
  <si>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</si>
  <si>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</si>
  <si>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</si>
  <si>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</si>
  <si>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</si>
  <si>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</si>
  <si>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</si>
  <si>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</si>
  <si>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</si>
  <si>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</si>
  <si>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</si>
  <si>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</si>
  <si>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</si>
  <si>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</si>
  <si>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</si>
  <si>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</si>
  <si>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</si>
  <si>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</si>
  <si>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</si>
  <si>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</si>
  <si>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</si>
  <si>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</si>
  <si>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</si>
  <si>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</si>
  <si>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</si>
  <si>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</si>
  <si>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</si>
  <si>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</si>
  <si>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</si>
  <si>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</si>
  <si>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</si>
  <si>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</si>
  <si>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</si>
  <si>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</si>
  <si>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</si>
  <si>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</si>
  <si>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</si>
  <si>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</si>
  <si>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</si>
  <si>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</si>
  <si>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</si>
  <si>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</si>
  <si>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</si>
  <si>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</si>
  <si>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</si>
  <si>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</si>
  <si>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</si>
  <si>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</si>
  <si>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</si>
  <si>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</si>
  <si>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</si>
  <si>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</si>
  <si>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</si>
  <si>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</si>
  <si>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</si>
  <si>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</si>
  <si>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</si>
  <si>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</si>
  <si>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</si>
  <si>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</si>
  <si>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</si>
  <si>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</si>
  <si>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</si>
  <si>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</si>
  <si>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</si>
  <si>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</si>
  <si>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</si>
  <si>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</si>
  <si>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</si>
  <si>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</si>
  <si>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</si>
  <si>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</si>
  <si>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</si>
  <si>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</si>
  <si>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</si>
  <si>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</si>
  <si>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</si>
  <si>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</si>
  <si>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</si>
  <si>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</si>
  <si>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</si>
  <si>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</si>
  <si>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</si>
  <si>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</si>
  <si>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</si>
  <si>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</si>
  <si>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</si>
  <si>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</si>
  <si>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</si>
  <si>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</si>
  <si>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</si>
  <si>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</si>
  <si>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</si>
  <si>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</si>
  <si>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</si>
  <si>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</si>
  <si>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</si>
  <si>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</si>
  <si>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</si>
  <si>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</si>
  <si>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</si>
  <si>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</si>
  <si>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</si>
  <si>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</si>
  <si>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</si>
  <si>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</si>
  <si>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</si>
  <si>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</si>
  <si>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</si>
  <si>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</si>
  <si>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</si>
  <si>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</si>
  <si>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</si>
  <si>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</si>
  <si>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</si>
  <si>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</si>
  <si>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</si>
  <si>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</si>
  <si>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</si>
  <si>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</si>
  <si>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</si>
  <si>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</si>
  <si>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</si>
  <si>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</si>
  <si>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</si>
  <si>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</si>
  <si>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</si>
  <si>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</si>
  <si>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</si>
  <si>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</si>
  <si>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</si>
  <si>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</si>
  <si>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</si>
  <si>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</si>
  <si>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</si>
  <si>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</si>
  <si>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</si>
  <si>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</si>
  <si>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</si>
  <si>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</si>
  <si>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</si>
  <si>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</si>
  <si>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</si>
  <si>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</si>
  <si>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</si>
  <si>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</si>
  <si>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</si>
  <si>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</si>
  <si>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</si>
  <si>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</si>
  <si>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</si>
  <si>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</si>
  <si>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</si>
  <si>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</si>
  <si>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</si>
  <si>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</si>
  <si>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</si>
  <si>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</si>
  <si>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</si>
  <si>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</si>
  <si>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</si>
  <si>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</si>
  <si>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</si>
  <si>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</si>
  <si>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</si>
  <si>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</si>
  <si>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</si>
  <si>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</si>
  <si>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</si>
  <si>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</si>
  <si>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</si>
  <si>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</si>
  <si>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</si>
  <si>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</si>
  <si>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</si>
  <si>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</si>
  <si>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</si>
  <si>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</si>
  <si>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</si>
  <si>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</si>
  <si>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</si>
  <si>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</si>
  <si>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</si>
  <si>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</si>
  <si>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</si>
  <si>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</si>
  <si>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</si>
  <si>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</si>
  <si>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</si>
  <si>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</si>
  <si>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</si>
  <si>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</si>
  <si>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</si>
  <si>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</si>
  <si>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</si>
  <si>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</si>
  <si>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</si>
  <si>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</si>
  <si>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</si>
  <si>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</si>
  <si>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</si>
  <si>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</si>
  <si>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</si>
  <si>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</si>
  <si>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</si>
  <si>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</si>
  <si>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</si>
  <si>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</si>
  <si>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</si>
  <si>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</si>
  <si>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</si>
  <si>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</si>
  <si>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</si>
  <si>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</si>
  <si>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</si>
  <si>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</si>
  <si>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</si>
  <si>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</si>
  <si>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</si>
  <si>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</si>
  <si>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</si>
  <si>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</si>
  <si>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</si>
  <si>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</si>
  <si>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</si>
  <si>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</si>
  <si>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</si>
  <si>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</si>
  <si>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</si>
  <si>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</si>
  <si>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</si>
  <si>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</si>
  <si>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</si>
  <si>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</si>
  <si>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</si>
  <si>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</si>
  <si>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</si>
  <si>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</si>
  <si>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</si>
  <si>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</si>
  <si>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</si>
  <si>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</si>
  <si>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</si>
  <si>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</si>
  <si>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</si>
  <si>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</si>
  <si>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</si>
  <si>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</si>
  <si>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</si>
  <si>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</si>
  <si>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</si>
  <si>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</si>
  <si>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</si>
  <si>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</si>
  <si>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</si>
  <si>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</si>
  <si>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</si>
  <si>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</si>
  <si>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</si>
  <si>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</si>
  <si>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</si>
  <si>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</si>
  <si>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</si>
  <si>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</si>
  <si>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</si>
  <si>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</si>
  <si>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</si>
  <si>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</si>
  <si>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</si>
  <si>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</si>
  <si>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</si>
  <si>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</si>
  <si>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</si>
  <si>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</si>
  <si>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</si>
  <si>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</si>
  <si>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</si>
  <si>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</si>
  <si>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</si>
  <si>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</si>
  <si>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</si>
  <si>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</si>
  <si>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</si>
  <si>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</si>
  <si>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</si>
  <si>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</si>
  <si>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</si>
  <si>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</si>
  <si>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</si>
  <si>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</si>
  <si>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</si>
  <si>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</si>
  <si>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</si>
  <si>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</si>
  <si>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</si>
  <si>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</si>
  <si>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</si>
  <si>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</si>
  <si>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</si>
  <si>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</si>
  <si>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</si>
  <si>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</si>
  <si>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</si>
  <si>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</si>
  <si>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</si>
  <si>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</si>
  <si>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</si>
  <si>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</si>
  <si>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</si>
  <si>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</si>
  <si>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</si>
  <si>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</si>
  <si>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</si>
  <si>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</si>
  <si>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</si>
  <si>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</si>
  <si>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</si>
  <si>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</si>
  <si>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</si>
  <si>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</si>
  <si>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</si>
  <si>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</si>
  <si>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</si>
  <si>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</si>
  <si>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</si>
  <si>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</si>
  <si>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</si>
  <si>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</si>
  <si>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</si>
  <si>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</si>
  <si>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</si>
  <si>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</si>
  <si>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</si>
  <si>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</si>
  <si>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</si>
  <si>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</si>
  <si>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</si>
  <si>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</si>
  <si>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</si>
  <si>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</si>
  <si>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</si>
  <si>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</si>
  <si>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</si>
  <si>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</si>
  <si>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</si>
  <si>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</si>
  <si>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</si>
  <si>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</si>
  <si>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</si>
  <si>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</si>
  <si>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</si>
  <si>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</si>
  <si>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</si>
  <si>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</si>
  <si>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</si>
  <si>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</si>
  <si>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</si>
  <si>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</si>
  <si>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</si>
  <si>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</si>
  <si>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</si>
  <si>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</si>
  <si>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</si>
  <si>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</si>
  <si>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</si>
  <si>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</si>
  <si>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</si>
  <si>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</si>
  <si>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</si>
  <si>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</si>
  <si>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</si>
  <si>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</si>
  <si>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</si>
  <si>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</si>
  <si>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</si>
  <si>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</si>
  <si>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</si>
  <si>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</si>
  <si>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</si>
  <si>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</si>
  <si>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</si>
  <si>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</si>
  <si>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</si>
  <si>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</si>
  <si>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</si>
  <si>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</si>
  <si>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</si>
  <si>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</si>
  <si>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</si>
  <si>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</si>
  <si>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</si>
  <si>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</si>
  <si>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</si>
  <si>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</si>
  <si>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</si>
  <si>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</si>
  <si>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</si>
  <si>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</si>
  <si>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</si>
  <si>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</si>
  <si>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</si>
  <si>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</si>
  <si>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</si>
  <si>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</si>
  <si>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</si>
  <si>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</si>
  <si>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</si>
  <si>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</si>
  <si>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</si>
  <si>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</si>
  <si>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</si>
  <si>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</si>
  <si>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</si>
  <si>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</si>
  <si>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</si>
  <si>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</si>
  <si>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</si>
  <si>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</si>
  <si>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</si>
  <si>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</si>
  <si>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</si>
  <si>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</si>
  <si>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</si>
  <si>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</si>
  <si>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</si>
  <si>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</si>
  <si>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</si>
  <si>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</si>
  <si>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</si>
  <si>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</si>
  <si>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</si>
  <si>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</si>
  <si>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</si>
  <si>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</si>
  <si>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</si>
  <si>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</si>
  <si>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</si>
  <si>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</si>
  <si>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</si>
  <si>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</si>
  <si>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</si>
  <si>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</si>
  <si>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</si>
  <si>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</si>
  <si>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</si>
  <si>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</si>
  <si>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</si>
  <si>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</si>
  <si>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</si>
  <si>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</si>
  <si>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</si>
  <si>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</si>
  <si>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</si>
  <si>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</si>
  <si>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</si>
  <si>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</si>
  <si>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</si>
  <si>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</si>
  <si>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</si>
  <si>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</si>
  <si>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</si>
  <si>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</si>
  <si>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</si>
  <si>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</si>
  <si>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</si>
  <si>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</si>
  <si>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</si>
  <si>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</si>
  <si>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</si>
  <si>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</si>
  <si>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</si>
  <si>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</si>
  <si>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</si>
  <si>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</si>
  <si>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</si>
  <si>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</si>
  <si>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</si>
  <si>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</si>
  <si>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</si>
  <si>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</si>
  <si>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</si>
  <si>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</si>
  <si>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</si>
  <si>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</si>
  <si>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</si>
  <si>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</si>
  <si>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</si>
  <si>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</si>
  <si>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</si>
  <si>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</si>
  <si>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</si>
  <si>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</si>
  <si>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</si>
  <si>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</si>
  <si>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</si>
  <si>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</si>
  <si>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</si>
  <si>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</si>
  <si>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</si>
  <si>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</si>
  <si>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</si>
  <si>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</si>
  <si>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</si>
  <si>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</si>
  <si>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</si>
  <si>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</si>
  <si>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</si>
  <si>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</si>
  <si>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</si>
  <si>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</si>
  <si>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</si>
  <si>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</si>
  <si>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</si>
  <si>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</si>
  <si>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</si>
  <si>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</si>
  <si>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</si>
  <si>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</si>
  <si>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</si>
  <si>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</si>
  <si>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</si>
  <si>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</si>
  <si>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</si>
  <si>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</si>
  <si>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</si>
  <si>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</si>
  <si>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</si>
  <si>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</si>
  <si>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</si>
  <si>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</si>
  <si>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</si>
  <si>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</si>
  <si>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</si>
  <si>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</si>
  <si>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</si>
  <si>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</si>
  <si>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</si>
  <si>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</si>
  <si>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</si>
  <si>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</si>
  <si>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</si>
  <si>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</si>
  <si>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</si>
  <si>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</si>
  <si>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</si>
  <si>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</si>
  <si>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</si>
  <si>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</si>
  <si>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</si>
  <si>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</si>
  <si>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</si>
  <si>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</si>
  <si>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</si>
  <si>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</si>
  <si>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</si>
  <si>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</si>
  <si>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</si>
  <si>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</si>
  <si>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</si>
  <si>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</si>
  <si>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</si>
  <si>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</si>
  <si>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</si>
  <si>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</si>
  <si>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</si>
  <si>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</si>
  <si>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</si>
  <si>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</si>
  <si>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</si>
  <si>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</si>
  <si>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</si>
  <si>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</si>
  <si>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</si>
  <si>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</si>
  <si>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</si>
  <si>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</si>
  <si>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</si>
  <si>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</si>
  <si>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</si>
  <si>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</si>
  <si>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</si>
  <si>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</si>
  <si>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</si>
  <si>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</si>
  <si>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</si>
  <si>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</si>
  <si>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</si>
  <si>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</si>
  <si>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</si>
  <si>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</si>
  <si>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</si>
  <si>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</si>
  <si>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</si>
  <si>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</si>
  <si>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</si>
  <si>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</si>
  <si>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</si>
  <si>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</si>
  <si>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</si>
  <si>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</si>
  <si>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</si>
  <si>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</si>
  <si>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</si>
  <si>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</si>
  <si>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</si>
  <si>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</si>
  <si>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</si>
  <si>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</si>
  <si>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</si>
  <si>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</si>
  <si>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</si>
  <si>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</si>
  <si>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</si>
  <si>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</si>
  <si>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</si>
  <si>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</si>
  <si>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</si>
  <si>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</si>
  <si>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</si>
  <si>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</si>
  <si>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</si>
  <si>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</si>
  <si>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</si>
  <si>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</si>
  <si>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</si>
  <si>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</si>
  <si>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</si>
  <si>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</si>
  <si>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</si>
  <si>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</si>
  <si>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</si>
  <si>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</si>
  <si>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</si>
  <si>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</si>
  <si>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</si>
  <si>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</si>
  <si>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</si>
  <si>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</si>
  <si>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</si>
  <si>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</si>
  <si>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</si>
  <si>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</si>
  <si>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</si>
  <si>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</si>
  <si>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</si>
  <si>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</si>
  <si>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</si>
  <si>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</si>
  <si>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</si>
  <si>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</si>
  <si>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</si>
  <si>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</si>
  <si>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</si>
  <si>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</si>
  <si>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</si>
  <si>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</si>
  <si>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</si>
  <si>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</si>
  <si>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</si>
  <si>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</si>
  <si>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</si>
  <si>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</si>
  <si>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</si>
  <si>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</si>
  <si>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</si>
  <si>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</si>
  <si>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</si>
  <si>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</si>
  <si>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</si>
  <si>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</si>
  <si>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</si>
  <si>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</si>
  <si>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</si>
  <si>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</si>
  <si>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</si>
  <si>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</si>
  <si>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</si>
  <si>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</si>
  <si>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</si>
  <si>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</si>
  <si>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</si>
  <si>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</si>
  <si>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</si>
  <si>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</si>
  <si>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</si>
  <si>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</si>
  <si>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</si>
  <si>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</si>
  <si>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</si>
  <si>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</si>
  <si>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</si>
  <si>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</si>
  <si>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</si>
  <si>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</si>
  <si>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</si>
  <si>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</si>
  <si>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</si>
  <si>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</si>
  <si>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</si>
  <si>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</si>
  <si>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</si>
  <si>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</si>
  <si>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</si>
  <si>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</si>
  <si>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</si>
  <si>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</si>
  <si>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</si>
  <si>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</si>
  <si>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</si>
  <si>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</si>
  <si>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</si>
  <si>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</si>
  <si>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</si>
  <si>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</si>
  <si>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</si>
  <si>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</si>
  <si>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</si>
  <si>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</si>
  <si>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</si>
  <si>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</si>
  <si>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</si>
  <si>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</si>
  <si>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</si>
  <si>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</si>
  <si>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</si>
  <si>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</si>
  <si>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</si>
  <si>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</si>
  <si>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</si>
  <si>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</si>
  <si>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</si>
  <si>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</si>
  <si>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</si>
  <si>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</si>
  <si>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</si>
  <si>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</si>
  <si>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</si>
  <si>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</si>
  <si>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</si>
  <si>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</si>
  <si>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</si>
  <si>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</si>
  <si>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</si>
  <si>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</si>
  <si>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</si>
  <si>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</si>
  <si>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</si>
  <si>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</si>
  <si>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</si>
  <si>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</si>
  <si>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</si>
  <si>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</si>
  <si>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</si>
  <si>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</si>
  <si>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</si>
  <si>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</si>
  <si>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</si>
  <si>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</si>
  <si>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</si>
  <si>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</si>
  <si>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</si>
  <si>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</si>
  <si>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</si>
  <si>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</si>
  <si>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</si>
  <si>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</si>
  <si>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</si>
  <si>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</si>
  <si>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</si>
  <si>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</si>
  <si>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</si>
  <si>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</si>
  <si>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</si>
  <si>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</si>
  <si>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</si>
  <si>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</si>
  <si>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</si>
  <si>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</si>
  <si>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</si>
  <si>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</si>
  <si>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</si>
  <si>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</si>
  <si>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</si>
  <si>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</si>
  <si>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</si>
  <si>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</si>
  <si>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</si>
  <si>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</si>
  <si>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</si>
  <si>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</si>
  <si>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</si>
  <si>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</si>
  <si>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</si>
  <si>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</si>
  <si>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</si>
  <si>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</si>
  <si>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</si>
  <si>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</si>
  <si>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</si>
  <si>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</si>
  <si>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</si>
  <si>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</si>
  <si>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</si>
  <si>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</si>
  <si>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</si>
  <si>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</si>
  <si>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</si>
  <si>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</si>
  <si>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</si>
  <si>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</si>
  <si>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</si>
  <si>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</si>
  <si>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</si>
  <si>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</si>
  <si>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</si>
  <si>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</si>
  <si>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</si>
  <si>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</si>
  <si>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</si>
  <si>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</si>
  <si>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</si>
  <si>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</si>
  <si>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</si>
  <si>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</si>
  <si>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</si>
  <si>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</si>
  <si>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</si>
  <si>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</si>
  <si>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</si>
  <si>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</si>
  <si>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</si>
  <si>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</si>
  <si>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</si>
  <si>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</si>
  <si>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</si>
  <si>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</si>
  <si>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</si>
  <si>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</si>
  <si>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</si>
  <si>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</si>
  <si>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</si>
  <si>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</si>
  <si>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</si>
  <si>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</si>
  <si>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</si>
  <si>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</si>
  <si>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</si>
  <si>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</si>
  <si>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</si>
  <si>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</si>
  <si>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</si>
  <si>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</si>
  <si>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</si>
  <si>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</si>
  <si>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</si>
  <si>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</si>
  <si>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</si>
  <si>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</si>
  <si>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</si>
  <si>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</si>
  <si>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</si>
  <si>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</si>
  <si>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</si>
  <si>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</si>
  <si>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</si>
  <si>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</si>
  <si>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</si>
  <si>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</si>
  <si>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</si>
  <si>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</si>
  <si>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</si>
  <si>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</si>
  <si>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</si>
  <si>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</si>
  <si>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</si>
  <si>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</si>
  <si>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</si>
  <si>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</si>
  <si>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</si>
  <si>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</si>
  <si>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</si>
  <si>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</si>
  <si>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</si>
  <si>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</si>
  <si>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</si>
  <si>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</si>
  <si>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</si>
  <si>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</si>
  <si>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</si>
  <si>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</si>
  <si>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</si>
  <si>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</si>
  <si>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</si>
  <si>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</si>
  <si>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</si>
  <si>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</si>
  <si>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</si>
  <si>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</si>
  <si>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</si>
  <si>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</si>
  <si>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</si>
  <si>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</si>
  <si>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</si>
  <si>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</si>
  <si>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</si>
  <si>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</si>
  <si>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</si>
  <si>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</si>
  <si>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</si>
  <si>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</si>
  <si>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</si>
  <si>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</si>
  <si>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</si>
  <si>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</si>
  <si>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</si>
  <si>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</si>
  <si>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</si>
  <si>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</si>
  <si>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</si>
  <si>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</si>
  <si>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</si>
  <si>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</si>
  <si>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</si>
  <si>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</si>
  <si>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</si>
  <si>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</si>
  <si>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</si>
  <si>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</si>
  <si>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</si>
  <si>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</si>
  <si>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</si>
  <si>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</si>
  <si>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</si>
  <si>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</si>
  <si>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</si>
  <si>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</si>
  <si>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</si>
  <si>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</si>
  <si>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</si>
  <si>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</si>
  <si>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</si>
  <si>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</si>
  <si>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</si>
  <si>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</si>
  <si>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</si>
  <si>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</si>
  <si>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</si>
  <si>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</si>
  <si>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</si>
  <si>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</si>
  <si>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</si>
  <si>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</si>
  <si>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</si>
  <si>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</si>
  <si>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</si>
  <si>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</si>
  <si>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</si>
  <si>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</si>
  <si>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</si>
  <si>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</si>
  <si>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</si>
  <si>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</si>
  <si>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</si>
  <si>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</si>
  <si>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</si>
  <si>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</si>
  <si>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</si>
  <si>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</si>
  <si>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</si>
  <si>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</si>
  <si>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</si>
  <si>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</si>
  <si>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</si>
  <si>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</si>
  <si>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</si>
  <si>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</si>
  <si>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</si>
  <si>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</si>
  <si>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</si>
  <si>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</si>
  <si>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</si>
  <si>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</si>
  <si>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</si>
  <si>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</si>
  <si>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</si>
  <si>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</si>
  <si>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</si>
  <si>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</si>
  <si>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</si>
  <si>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</si>
  <si>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</si>
  <si>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</si>
  <si>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</si>
  <si>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</si>
  <si>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</si>
  <si>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</si>
  <si>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</si>
  <si>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</si>
  <si>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</si>
  <si>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</si>
  <si>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</si>
  <si>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</si>
  <si>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</si>
  <si>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</si>
  <si>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</si>
  <si>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</si>
  <si>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</si>
  <si>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</si>
  <si>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</si>
  <si>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</si>
  <si>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</si>
  <si>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</si>
  <si>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</si>
  <si>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</si>
  <si>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</si>
  <si>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</si>
  <si>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</si>
  <si>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</si>
  <si>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</si>
  <si>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</si>
  <si>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</si>
  <si>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</si>
  <si>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</si>
  <si>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</si>
  <si>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</si>
  <si>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</si>
  <si>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</si>
  <si>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</si>
  <si>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</si>
  <si>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</si>
  <si>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</si>
  <si>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</si>
  <si>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</si>
  <si>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</si>
  <si>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</si>
  <si>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</si>
  <si>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</si>
  <si>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</si>
  <si>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</si>
  <si>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</si>
  <si>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</si>
  <si>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</si>
  <si>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</si>
  <si>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</si>
  <si>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</si>
  <si>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</si>
  <si>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</si>
  <si>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</si>
  <si>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</si>
  <si>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</si>
  <si>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</si>
  <si>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</si>
  <si>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</si>
  <si>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</si>
  <si>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</si>
  <si>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</si>
  <si>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</si>
  <si>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</si>
  <si>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</si>
  <si>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</si>
  <si>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</si>
  <si>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</si>
  <si>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</si>
  <si>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</si>
  <si>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</si>
  <si>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</si>
  <si>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</si>
  <si>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</si>
  <si>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</si>
  <si>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</si>
  <si>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</si>
  <si>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</si>
  <si>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</si>
  <si>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</si>
  <si>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</si>
  <si>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</si>
  <si>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</si>
  <si>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</si>
  <si>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</si>
  <si>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</si>
  <si>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</si>
  <si>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</si>
  <si>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</si>
  <si>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</si>
  <si>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</si>
  <si>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</si>
  <si>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</si>
  <si>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</si>
  <si>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</si>
  <si>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</si>
  <si>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</si>
  <si>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</si>
  <si>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</si>
  <si>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</si>
  <si>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</si>
  <si>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</si>
  <si>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</si>
  <si>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</si>
  <si>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</si>
  <si>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</si>
  <si>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</si>
  <si>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</si>
  <si>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</si>
  <si>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</si>
  <si>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</si>
  <si>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</si>
  <si>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</si>
  <si>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</si>
  <si>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</si>
  <si>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</si>
  <si>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</si>
  <si>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</si>
  <si>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</si>
  <si>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</si>
  <si>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</si>
  <si>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</si>
  <si>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</si>
  <si>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</si>
  <si>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</si>
  <si>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</si>
  <si>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</si>
  <si>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</si>
  <si>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</si>
  <si>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</si>
  <si>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</si>
  <si>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</si>
  <si>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</si>
  <si>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</si>
  <si>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</si>
  <si>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</si>
  <si>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</si>
  <si>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</si>
  <si>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</si>
  <si>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</si>
  <si>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</si>
  <si>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</si>
  <si>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</si>
  <si>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</si>
  <si>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</si>
  <si>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</si>
  <si>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</si>
  <si>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</si>
  <si>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</si>
  <si>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</si>
  <si>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</si>
  <si>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</si>
  <si>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</si>
  <si>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</si>
  <si>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</si>
  <si>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</si>
  <si>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</si>
  <si>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</si>
  <si>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</si>
  <si>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</si>
  <si>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</si>
  <si>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</si>
  <si>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</si>
  <si>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</si>
  <si>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</si>
  <si>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</si>
  <si>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</si>
  <si>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</si>
  <si>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</si>
  <si>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</si>
  <si>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</si>
  <si>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</si>
  <si>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</si>
  <si>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</si>
  <si>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</si>
  <si>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</si>
  <si>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</si>
  <si>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</si>
  <si>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</si>
  <si>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</si>
  <si>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</si>
  <si>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</si>
  <si>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</si>
  <si>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</si>
  <si>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</si>
  <si>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</si>
  <si>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</si>
  <si>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</si>
  <si>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</si>
  <si>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</si>
  <si>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</si>
  <si>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</si>
  <si>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</si>
  <si>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</si>
  <si>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</si>
  <si>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</si>
  <si>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</si>
  <si>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</si>
  <si>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</si>
  <si>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</si>
  <si>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</si>
  <si>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</si>
  <si>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</si>
  <si>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</si>
  <si>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</si>
  <si>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</si>
  <si>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</si>
  <si>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</si>
  <si>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</si>
  <si>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</si>
  <si>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</si>
  <si>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</si>
  <si>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</si>
  <si>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</si>
  <si>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</si>
  <si>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</si>
  <si>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</si>
  <si>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</si>
  <si>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</si>
  <si>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</si>
  <si>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</si>
  <si>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</si>
  <si>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</si>
  <si>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</si>
  <si>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</si>
  <si>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</si>
  <si>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</si>
  <si>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</si>
  <si>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</si>
  <si>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</si>
  <si>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</si>
  <si>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</si>
  <si>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</si>
  <si>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</si>
  <si>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</si>
  <si>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</si>
  <si>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</si>
  <si>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</si>
  <si>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</si>
  <si>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</si>
  <si>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</si>
  <si>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</si>
  <si>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</si>
  <si>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</si>
  <si>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</si>
  <si>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</si>
  <si>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</si>
  <si>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</si>
  <si>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</si>
  <si>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</si>
  <si>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</si>
  <si>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</si>
  <si>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</si>
  <si>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</si>
  <si>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</si>
  <si>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</si>
  <si>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</si>
  <si>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</si>
  <si>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</si>
  <si>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</si>
  <si>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</si>
  <si>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</si>
  <si>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</si>
  <si>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</si>
  <si>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</si>
  <si>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</si>
  <si>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</si>
  <si>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</si>
  <si>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</si>
  <si>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</si>
  <si>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</si>
  <si>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</si>
  <si>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</si>
  <si>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</si>
  <si>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</si>
  <si>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</si>
  <si>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</si>
  <si>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</si>
  <si>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</si>
  <si>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</si>
  <si>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</si>
  <si>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</si>
  <si>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</si>
  <si>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</si>
  <si>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</si>
  <si>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</si>
  <si>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</si>
  <si>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</si>
  <si>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</si>
  <si>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</si>
  <si>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</si>
  <si>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</si>
  <si>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</si>
  <si>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</si>
  <si>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</si>
  <si>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</si>
  <si>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</si>
  <si>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</si>
  <si>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</si>
  <si>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</si>
  <si>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</si>
  <si>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</si>
  <si>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</si>
  <si>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</si>
  <si>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</si>
  <si>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</si>
  <si>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</si>
  <si>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</si>
  <si>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</si>
  <si>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</si>
  <si>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</si>
  <si>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</si>
  <si>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</si>
  <si>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</si>
  <si>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</si>
  <si>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</si>
  <si>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</si>
  <si>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</si>
  <si>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</si>
  <si>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</si>
  <si>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</si>
  <si>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</si>
  <si>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</si>
  <si>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</si>
  <si>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</si>
  <si>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</si>
  <si>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</si>
  <si>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</si>
  <si>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</si>
  <si>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</si>
  <si>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</si>
  <si>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</si>
  <si>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</si>
  <si>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</si>
  <si>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</si>
  <si>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</si>
  <si>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</si>
  <si>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</si>
  <si>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</si>
  <si>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</si>
  <si>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</si>
  <si>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</si>
  <si>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</si>
  <si>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</si>
  <si>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</si>
  <si>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</si>
  <si>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</si>
  <si>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</si>
  <si>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</si>
  <si>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</si>
  <si>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</si>
  <si>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</si>
  <si>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</si>
  <si>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</si>
  <si>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</si>
  <si>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</si>
  <si>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</si>
  <si>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</si>
  <si>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</si>
  <si>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</si>
  <si>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</si>
  <si>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</si>
  <si>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</si>
  <si>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</si>
  <si>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</si>
  <si>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</si>
  <si>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</si>
  <si>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</si>
  <si>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</si>
  <si>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</si>
  <si>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</si>
  <si>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</si>
  <si>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</si>
  <si>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</si>
  <si>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</si>
  <si>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</si>
  <si>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</si>
  <si>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</si>
  <si>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</si>
  <si>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</si>
  <si>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</si>
  <si>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</si>
  <si>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</si>
  <si>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</si>
  <si>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</si>
  <si>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</si>
  <si>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</si>
  <si>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</si>
  <si>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</si>
  <si>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</si>
  <si>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</si>
  <si>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</si>
  <si>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</si>
  <si>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</si>
  <si>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</si>
  <si>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</si>
  <si>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</si>
  <si>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</si>
  <si>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</si>
  <si>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</si>
  <si>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</si>
  <si>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</si>
  <si>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</si>
  <si>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</si>
  <si>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</si>
  <si>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</si>
  <si>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</si>
  <si>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</si>
  <si>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</si>
  <si>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</si>
  <si>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</si>
  <si>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</si>
  <si>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</si>
  <si>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</si>
  <si>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</si>
  <si>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</si>
  <si>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</si>
  <si>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</si>
  <si>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</si>
  <si>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</si>
  <si>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</si>
  <si>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</si>
  <si>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</si>
  <si>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</si>
  <si>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</si>
  <si>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</si>
  <si>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</si>
  <si>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</si>
  <si>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</si>
  <si>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</si>
  <si>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</si>
  <si>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</si>
  <si>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</si>
  <si>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</si>
  <si>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</si>
  <si>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</si>
  <si>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</si>
  <si>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</si>
  <si>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</si>
  <si>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</si>
  <si>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</si>
  <si>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</si>
  <si>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</si>
  <si>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</si>
  <si>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</si>
  <si>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</si>
  <si>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</si>
  <si>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</si>
  <si>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</si>
  <si>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</si>
  <si>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</si>
  <si>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</si>
  <si>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</si>
  <si>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</si>
  <si>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</si>
  <si>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</si>
  <si>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</si>
  <si>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</si>
  <si>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</si>
  <si>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</si>
  <si>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</si>
  <si>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</si>
  <si>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</si>
  <si>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</si>
  <si>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</si>
  <si>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</si>
  <si>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</si>
  <si>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</si>
  <si>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</si>
  <si>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</si>
  <si>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</si>
  <si>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</si>
  <si>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</si>
  <si>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</si>
  <si>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</si>
  <si>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</si>
  <si>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</si>
  <si>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</si>
  <si>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</si>
  <si>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</si>
  <si>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</si>
  <si>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</si>
  <si>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</si>
  <si>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</si>
  <si>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</si>
  <si>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</si>
  <si>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</si>
  <si>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</si>
  <si>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</si>
  <si>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</si>
  <si>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</si>
  <si>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</si>
  <si>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</si>
  <si>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</si>
  <si>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</si>
  <si>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</si>
  <si>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</si>
  <si>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</si>
  <si>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</si>
  <si>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</si>
  <si>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</si>
  <si>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</si>
  <si>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</si>
  <si>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</si>
  <si>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</si>
  <si>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</si>
  <si>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</si>
  <si>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</si>
  <si>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</si>
  <si>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</si>
  <si>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</si>
  <si>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</si>
  <si>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</si>
  <si>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</si>
  <si>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</si>
  <si>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</si>
  <si>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</si>
  <si>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</si>
  <si>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</si>
  <si>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</si>
  <si>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</si>
  <si>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</si>
  <si>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</si>
  <si>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</si>
  <si>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</si>
  <si>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</si>
  <si>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</si>
  <si>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</si>
  <si>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</si>
  <si>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</si>
  <si>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</si>
  <si>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</si>
  <si>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</si>
  <si>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</si>
  <si>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</si>
  <si>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</si>
  <si>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</si>
  <si>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</si>
  <si>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</si>
  <si>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</si>
  <si>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</si>
  <si>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</si>
  <si>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</si>
  <si>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</si>
  <si>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</si>
  <si>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</si>
  <si>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</si>
  <si>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</si>
  <si>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</si>
  <si>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</si>
  <si>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</si>
  <si>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</si>
  <si>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</si>
  <si>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</si>
  <si>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</si>
  <si>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</si>
  <si>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</si>
  <si>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</si>
  <si>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</si>
  <si>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</si>
  <si>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</si>
  <si>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</si>
  <si>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</si>
  <si>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</si>
  <si>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</si>
  <si>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</si>
  <si>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</si>
  <si>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</si>
  <si>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</si>
  <si>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</si>
  <si>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</si>
  <si>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</si>
  <si>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</si>
  <si>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</si>
  <si>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</si>
  <si>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</si>
  <si>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</si>
  <si>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</si>
  <si>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</si>
  <si>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</si>
  <si>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</si>
  <si>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</si>
  <si>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</si>
  <si>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</si>
  <si>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</si>
  <si>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</si>
  <si>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</si>
  <si>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</si>
  <si>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</si>
  <si>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</si>
  <si>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</si>
  <si>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</si>
  <si>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</si>
  <si>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</si>
  <si>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</si>
  <si>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</si>
  <si>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</si>
  <si>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</si>
  <si>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</si>
  <si>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</si>
  <si>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</si>
  <si>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</si>
  <si>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</si>
  <si>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</si>
  <si>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</si>
  <si>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</si>
  <si>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</si>
  <si>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</si>
  <si>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</si>
  <si>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</si>
  <si>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</si>
  <si>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</si>
  <si>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</si>
  <si>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</si>
  <si>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</si>
  <si>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</si>
  <si>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</si>
  <si>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</si>
  <si>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</si>
  <si>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</si>
  <si>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</si>
  <si>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</si>
  <si>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</si>
  <si>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</si>
  <si>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</si>
  <si>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</si>
  <si>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</si>
  <si>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</si>
  <si>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</si>
  <si>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</si>
  <si>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</si>
  <si>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</si>
  <si>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</si>
  <si>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</si>
  <si>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</si>
  <si>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</si>
  <si>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</si>
  <si>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</si>
  <si>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</si>
  <si>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</si>
  <si>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</si>
  <si>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</si>
  <si>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</si>
  <si>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</si>
  <si>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</si>
  <si>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</si>
  <si>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</si>
  <si>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</si>
  <si>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</si>
  <si>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</si>
  <si>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</si>
  <si>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</si>
  <si>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</si>
  <si>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</si>
  <si>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</si>
  <si>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</si>
  <si>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</si>
  <si>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</si>
  <si>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</si>
  <si>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</si>
  <si>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</si>
  <si>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</si>
  <si>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</si>
  <si>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</si>
  <si>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</si>
  <si>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</si>
  <si>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</si>
  <si>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</si>
  <si>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</si>
  <si>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</si>
  <si>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</si>
  <si>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</si>
  <si>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</si>
  <si>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</si>
  <si>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</si>
  <si>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</si>
  <si>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</si>
  <si>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</si>
  <si>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</si>
  <si>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</si>
  <si>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</si>
  <si>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</si>
  <si>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</si>
  <si>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</si>
  <si>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</si>
  <si>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</si>
  <si>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</si>
  <si>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</si>
  <si>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</si>
  <si>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</si>
  <si>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</si>
  <si>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</si>
  <si>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</si>
  <si>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</si>
  <si>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</si>
  <si>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</si>
  <si>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</si>
  <si>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</si>
  <si>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</si>
  <si>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</si>
  <si>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</si>
  <si>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</si>
  <si>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</si>
  <si>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</si>
  <si>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</si>
  <si>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</si>
  <si>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</si>
  <si>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</si>
  <si>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</si>
  <si>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</si>
  <si>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</si>
  <si>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</si>
  <si>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</si>
  <si>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</si>
  <si>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</si>
  <si>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</si>
  <si>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</si>
  <si>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</si>
  <si>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</si>
  <si>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</si>
  <si>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</si>
  <si>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</si>
  <si>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</si>
  <si>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</si>
  <si>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</si>
  <si>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</si>
  <si>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</si>
  <si>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</si>
  <si>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</si>
  <si>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</si>
  <si>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</si>
  <si>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</si>
  <si>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</si>
  <si>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</si>
  <si>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</si>
  <si>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</si>
  <si>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</si>
  <si>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</si>
  <si>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</si>
  <si>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</si>
  <si>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</si>
  <si>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</si>
  <si>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</si>
  <si>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</si>
  <si>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</si>
  <si>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</si>
  <si>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</si>
  <si>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</si>
  <si>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</si>
  <si>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</si>
  <si>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</si>
  <si>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</si>
  <si>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</si>
  <si>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</si>
  <si>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</si>
  <si>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</si>
  <si>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</si>
  <si>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</si>
  <si>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</si>
  <si>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</si>
  <si>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</si>
  <si>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</si>
  <si>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</si>
  <si>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</si>
  <si>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</si>
  <si>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</si>
  <si>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</si>
  <si>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</si>
  <si>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</si>
  <si>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</si>
  <si>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</si>
  <si>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</si>
  <si>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</si>
  <si>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</si>
  <si>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</si>
  <si>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</si>
  <si>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</si>
  <si>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</si>
  <si>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</si>
  <si>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</si>
  <si>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</si>
  <si>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</si>
  <si>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</si>
  <si>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</si>
  <si>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</si>
  <si>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</si>
  <si>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</si>
  <si>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</si>
  <si>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</si>
  <si>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</si>
  <si>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</si>
  <si>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</si>
  <si>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</si>
  <si>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</si>
  <si>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</si>
  <si>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</si>
  <si>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</si>
  <si>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</si>
  <si>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</si>
  <si>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</si>
  <si>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</si>
  <si>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</si>
  <si>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</si>
  <si>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</si>
  <si>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</si>
  <si>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</si>
  <si>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</si>
  <si>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</si>
  <si>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</si>
  <si>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</si>
  <si>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</si>
  <si>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</si>
  <si>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</si>
  <si>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</si>
  <si>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</si>
  <si>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</si>
  <si>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</si>
  <si>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</si>
  <si>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</si>
  <si>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</si>
  <si>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</si>
  <si>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</si>
  <si>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</si>
  <si>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</si>
  <si>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</si>
  <si>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</si>
  <si>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</si>
  <si>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</si>
  <si>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</si>
  <si>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</si>
  <si>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</si>
  <si>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</si>
  <si>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</si>
  <si>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</si>
  <si>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</si>
  <si>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</si>
  <si>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</si>
  <si>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</si>
  <si>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</si>
  <si>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</si>
  <si>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</si>
  <si>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</si>
  <si>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</si>
  <si>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</si>
  <si>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</si>
  <si>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</si>
  <si>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</si>
  <si>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</si>
  <si>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</si>
  <si>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</si>
  <si>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</si>
  <si>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</si>
  <si>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</si>
  <si>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</si>
  <si>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</si>
  <si>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</si>
  <si>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</si>
  <si>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</si>
  <si>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</si>
  <si>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</si>
  <si>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</si>
  <si>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</si>
  <si>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</si>
  <si>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</si>
  <si>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</si>
  <si>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</si>
  <si>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</si>
  <si>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</si>
  <si>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</si>
  <si>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</si>
  <si>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</si>
  <si>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</si>
  <si>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</si>
  <si>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</si>
  <si>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</si>
  <si>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</si>
  <si>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</si>
  <si>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</si>
  <si>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</si>
  <si>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</si>
  <si>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</si>
  <si>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</si>
  <si>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</si>
  <si>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</si>
  <si>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</si>
  <si>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</si>
  <si>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</si>
  <si>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</si>
  <si>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</si>
  <si>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</si>
  <si>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</si>
  <si>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</si>
  <si>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</si>
  <si>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</si>
  <si>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</si>
  <si>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</si>
  <si>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</si>
  <si>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</si>
  <si>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</si>
  <si>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</si>
  <si>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</si>
  <si>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</si>
  <si>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</si>
  <si>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</si>
  <si>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</si>
  <si>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</si>
  <si>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</si>
  <si>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</si>
  <si>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</si>
  <si>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</si>
  <si>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</si>
  <si>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</si>
  <si>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</si>
  <si>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</si>
  <si>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</si>
  <si>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</si>
  <si>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</si>
  <si>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</si>
  <si>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</si>
  <si>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</si>
  <si>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</si>
  <si>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</si>
  <si>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</si>
  <si>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</si>
  <si>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</si>
  <si>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</si>
  <si>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</si>
  <si>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</si>
  <si>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</si>
  <si>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</si>
  <si>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</si>
  <si>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</si>
  <si>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</si>
  <si>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</si>
  <si>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</si>
  <si>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</si>
  <si>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</si>
  <si>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</si>
  <si>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</si>
  <si>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</si>
  <si>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</si>
  <si>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</si>
  <si>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</si>
  <si>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</si>
  <si>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</si>
  <si>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</si>
  <si>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</si>
  <si>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</si>
  <si>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</si>
  <si>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</si>
  <si>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</si>
  <si>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</si>
  <si>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</si>
  <si>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</si>
  <si>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</si>
  <si>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</si>
  <si>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</si>
  <si>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</si>
  <si>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</si>
  <si>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</si>
  <si>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</si>
  <si>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</si>
  <si>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</si>
  <si>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</si>
  <si>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</si>
  <si>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</si>
  <si>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</si>
  <si>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</si>
  <si>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</si>
  <si>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</si>
  <si>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</si>
  <si>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</si>
  <si>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</si>
  <si>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</si>
  <si>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</si>
  <si>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</si>
  <si>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</si>
  <si>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</si>
  <si>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</si>
  <si>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</si>
  <si>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</si>
  <si>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</si>
  <si>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</si>
  <si>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</si>
  <si>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</si>
  <si>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</si>
  <si>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</si>
  <si>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</si>
  <si>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</si>
  <si>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</si>
  <si>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</si>
  <si>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</si>
  <si>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</si>
  <si>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</si>
  <si>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</si>
  <si>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</si>
  <si>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</si>
  <si>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</si>
  <si>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</si>
  <si>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</si>
  <si>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</si>
  <si>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</si>
  <si>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</si>
  <si>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</si>
  <si>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</si>
  <si>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</si>
  <si>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</si>
  <si>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</si>
  <si>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</si>
  <si>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</si>
  <si>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</si>
  <si>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</si>
  <si>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</si>
  <si>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</si>
  <si>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</si>
  <si>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</si>
  <si>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</si>
  <si>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</si>
  <si>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</si>
  <si>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</si>
  <si>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</si>
  <si>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</si>
  <si>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</si>
  <si>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</si>
  <si>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</si>
  <si>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</si>
  <si>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</si>
  <si>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</si>
  <si>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</si>
  <si>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</si>
  <si>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</si>
  <si>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</si>
  <si>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</si>
  <si>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</si>
  <si>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</si>
  <si>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</si>
  <si>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</si>
  <si>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</si>
  <si>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</si>
  <si>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</si>
  <si>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</si>
  <si>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</si>
  <si>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</si>
  <si>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</si>
  <si>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</si>
  <si>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</si>
  <si>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</si>
  <si>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</si>
  <si>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</si>
  <si>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</si>
  <si>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</si>
  <si>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</si>
  <si>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</si>
  <si>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</si>
  <si>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</si>
  <si>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</si>
  <si>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</si>
  <si>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</si>
  <si>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</si>
  <si>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</si>
  <si>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</si>
  <si>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</si>
  <si>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</si>
  <si>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</si>
  <si>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</si>
  <si>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</si>
  <si>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</si>
  <si>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</si>
  <si>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</si>
  <si>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</si>
  <si>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</si>
  <si>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</si>
  <si>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</si>
  <si>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</si>
  <si>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</si>
  <si>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</si>
  <si>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</si>
  <si>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</si>
  <si>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</si>
  <si>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</si>
  <si>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</si>
  <si>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</si>
  <si>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</si>
  <si>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</si>
  <si>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</si>
  <si>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</si>
  <si>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</si>
  <si>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</si>
  <si>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</si>
  <si>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</si>
  <si>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</si>
  <si>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</si>
  <si>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</si>
  <si>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</si>
  <si>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</si>
  <si>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</si>
  <si>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</si>
  <si>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</si>
  <si>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</si>
  <si>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</si>
  <si>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</si>
  <si>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</si>
  <si>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</si>
  <si>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</si>
  <si>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</si>
  <si>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</si>
  <si>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</si>
  <si>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</si>
  <si>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</si>
  <si>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</si>
  <si>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</si>
  <si>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</si>
  <si>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</si>
  <si>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</si>
  <si>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</si>
  <si>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</si>
  <si>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</si>
  <si>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</si>
  <si>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</si>
  <si>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</si>
  <si>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</si>
  <si>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</si>
  <si>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</si>
  <si>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</si>
  <si>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</si>
  <si>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</si>
  <si>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</si>
  <si>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</si>
  <si>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</si>
  <si>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</si>
  <si>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</si>
  <si>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</si>
  <si>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</si>
  <si>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</si>
  <si>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</si>
  <si>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</si>
  <si>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</si>
  <si>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</si>
  <si>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</si>
  <si>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</si>
  <si>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</si>
  <si>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</si>
  <si>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</si>
  <si>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</si>
  <si>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</si>
  <si>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</si>
  <si>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</si>
  <si>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</si>
  <si>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</si>
  <si>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</si>
  <si>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</si>
  <si>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</si>
  <si>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</si>
  <si>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</si>
  <si>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</si>
  <si>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</si>
  <si>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</si>
  <si>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</si>
  <si>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</si>
  <si>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</si>
  <si>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</si>
  <si>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</si>
  <si>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</si>
  <si>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</si>
  <si>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</si>
  <si>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</si>
  <si>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</si>
  <si>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</si>
  <si>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</si>
  <si>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</si>
  <si>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</si>
  <si>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</si>
  <si>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</si>
  <si>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</si>
  <si>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</si>
  <si>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</si>
  <si>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</si>
  <si>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</si>
  <si>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</si>
  <si>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</si>
  <si>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</si>
  <si>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</si>
  <si>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</si>
  <si>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</si>
  <si>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</si>
  <si>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</si>
  <si>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</si>
  <si>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</si>
  <si>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</si>
  <si>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</si>
  <si>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</si>
  <si>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</si>
  <si>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</si>
  <si>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</si>
  <si>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</si>
  <si>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</si>
  <si>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</si>
  <si>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</si>
  <si>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администрации муниципального образования "Село Енотаевка"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</si>
  <si>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</si>
  <si>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</si>
  <si>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</si>
  <si>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</si>
  <si>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</si>
  <si>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</si>
  <si>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</si>
  <si>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</si>
  <si>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</si>
  <si>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</si>
  <si>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</si>
  <si>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</si>
  <si>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</si>
  <si>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</si>
  <si>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</si>
  <si>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</si>
  <si>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</si>
  <si>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</si>
  <si>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</si>
  <si>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</si>
  <si>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</si>
  <si>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</si>
  <si>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</si>
  <si>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</si>
  <si>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</si>
  <si>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</si>
  <si>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</si>
  <si>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01 0 00 24050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</si>
  <si>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</si>
  <si>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</si>
  <si>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</si>
  <si>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</si>
  <si>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</si>
  <si>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</si>
  <si>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</si>
  <si>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</si>
  <si>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</si>
  <si>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</si>
  <si>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</si>
  <si>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</si>
  <si>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</si>
  <si>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</si>
  <si>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</si>
  <si>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</si>
  <si>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</si>
  <si>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</si>
  <si>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</si>
  <si>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</si>
  <si>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</si>
  <si>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</si>
  <si>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</si>
  <si>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</si>
  <si>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</si>
  <si>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</si>
  <si>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</si>
  <si>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</si>
  <si>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</si>
  <si>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</si>
  <si>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</si>
  <si>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</si>
  <si>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</si>
  <si>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</si>
  <si>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</si>
  <si>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</si>
  <si>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</si>
  <si>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</si>
  <si>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</si>
  <si>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</si>
  <si>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</si>
  <si>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</si>
  <si>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</si>
  <si>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</si>
  <si>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</si>
  <si>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</si>
  <si>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</si>
  <si>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</si>
  <si>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</si>
  <si>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</si>
  <si>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</si>
  <si>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</si>
  <si>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</si>
  <si>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</si>
  <si>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</si>
  <si>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</si>
  <si>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</si>
  <si>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</si>
  <si>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</si>
  <si>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</si>
  <si>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</si>
  <si>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</si>
  <si>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</si>
  <si>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</si>
  <si>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</si>
  <si>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</si>
  <si>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</si>
  <si>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</si>
  <si>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</si>
  <si>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</si>
  <si>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</si>
  <si>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</si>
  <si>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</si>
  <si>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</si>
  <si>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</si>
  <si>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</si>
  <si>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</si>
  <si>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</si>
  <si>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</si>
  <si>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</si>
  <si>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</si>
  <si>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</si>
  <si>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</si>
  <si>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</si>
  <si>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</si>
  <si>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</si>
  <si>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</si>
  <si>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</si>
  <si>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</si>
  <si>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</si>
  <si>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В.В.Котлов</t>
  </si>
  <si>
    <t>Доходы на 2023 год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</si>
  <si>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</si>
  <si>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</si>
  <si>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</si>
  <si>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</si>
  <si>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Прочие дотации бюджетам сельских поселений</t>
  </si>
  <si>
    <t>2 02 19999 10 0000 151</t>
  </si>
  <si>
    <t>1 13 02065 10 0000 130</t>
  </si>
  <si>
    <t>Доходы, поступающие в порядке аозмещения расходов, понесенных в связи с экплуатацией имущества сельских поселений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</si>
  <si>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 перерасчета пенсии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</si>
  <si>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муниципального образования "Сельское поселение село Енотаевка Енотаевского муниципального района Астраханской области"</t>
  </si>
  <si>
    <t>Программа предоставления муниципальных гарантий муниципального образования "Сельское поселение село Енотаевка Енотаевского муниципального района Астраханской области"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</si>
  <si>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других бюджетов бюджетной системы Российской Федерации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</si>
  <si>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кредитных организаций</t>
  </si>
  <si>
    <t>Глава муниципального образования "Сельское поселение село Енотаевка Енотаевского муниципального района Астраханской области"</t>
  </si>
  <si>
    <t xml:space="preserve">к решению Совета Муниципального образования «Сельское поселение село Енотаевка Енотаевского муниципального района Астраханской области» </t>
  </si>
  <si>
    <t>Доходы, поступающие в порядке возмещения расходов, понесенных в связи с эксплуатацией имущества</t>
  </si>
  <si>
    <t>113 02065 10 0000 1 30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</si>
  <si>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</si>
  <si>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2 02 25299 10 000 150</t>
  </si>
  <si>
    <t>к решению Совета Муниципального образование «Сельское поселение село Енотаевка Енотаевского муниципального района Астраханской области» от</t>
  </si>
  <si>
    <t>800</t>
  </si>
  <si>
    <t>01 0 00 24051</t>
  </si>
  <si>
    <t xml:space="preserve">Содержание контрольно-счетной инспекции 
Муниципального образования «сельское поселение Село Енотаевка Енотаевского района муниципального района Астраханской области
  в рамках непрограммного направления деятельности "Реализация функций органов местного самуправления муниципального образования 
Муниципального образование «сельское поселение Село Енотаевка Енотаевского района муниципального района Астраханской области
</t>
  </si>
  <si>
    <t>Измененные бюджетные ассигнования на 2024 год</t>
  </si>
  <si>
    <t>Прочие доходы от оказания платных услуг (работ) получателями средств бюджетов сельских поселений</t>
  </si>
  <si>
    <t>113 01995 10 0000 130</t>
  </si>
  <si>
    <t>01 0 00 24251</t>
  </si>
  <si>
    <t>98 1 00 09400</t>
  </si>
  <si>
    <t>Резервный фонд местных администраций в рамках прочих непрограммных расходов иных непрограммных мероприятий</t>
  </si>
  <si>
    <t>01 0 00 24250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</si>
  <si>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год»(уличное освещение)</t>
  </si>
  <si>
    <t xml:space="preserve"> Администрация муниципального образования  "Село Енотаевка" </t>
  </si>
  <si>
    <t>Источники внутреннего финансирования дефицита бюджета МО"Село Енотаевка"  на 2025 год.</t>
  </si>
  <si>
    <t xml:space="preserve">от              № </t>
  </si>
  <si>
    <t>БЮДЖЕТ на  2025 год</t>
  </si>
  <si>
    <t xml:space="preserve">от                 № </t>
  </si>
  <si>
    <t>Перечень главных администраторов доходов местного бюджета муниципального образования "Село Енотаевка" на 2025 год</t>
  </si>
  <si>
    <t>Перечень главных администраторов источников финансирования дефицита  бюджета муниципального образования  "Село Енотаевка"  на 2025 год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</si>
  <si>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   № 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</si>
  <si>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    № </t>
  </si>
  <si>
    <t>ВЕДОМСТВЕННАЯ СТРУКТУРА РАСХОДОВ  НА 2025 ГОД</t>
  </si>
  <si>
    <t xml:space="preserve">к решению Совета Муниципального образование «Сельское поселение село Енотаевка Енотаевского муниципального района Астраханской области» от  № </t>
  </si>
  <si>
    <t>Объем выданных гарантий в 2024году(прогноз)</t>
  </si>
  <si>
    <t>Расходы на исполнение публичных нормативных обязательств на 2025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</si>
  <si>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2025 год.</t>
  </si>
  <si>
    <t>ПЕРЧЕНЬ ИМУЩЕСТВА СОСТАВЛЯЮЩЕГО КАЗНУ МУНИЦИПАЛЬНОГО ОБРАЗОВАНИЯ "СЕЛО ЕНОТАЕВКА"</t>
  </si>
  <si>
    <t>Приложение 11 к Решению Совета муниципального образования "Сельское поселение село Енотаевка Енотаевского муниципального района Астраханской области" №   от</t>
  </si>
  <si>
    <r>
      <t xml:space="preserve">                                             </t>
    </r>
    <r>
      <rPr>
        <b/>
        <sz val="11"/>
        <rFont val="Arial"/>
        <family val="2"/>
        <charset val="204"/>
      </rPr>
      <t>ПЕРЧЕНЬ ИМУЩЕСТВА,СОСТАВЛЯЮЩЕГО КАЗНУ МУНИЦИПАЛЬНОГО ОБРАЗОВАНИЯ "СЕЛО ЕНОТАЕВКА"</t>
    </r>
  </si>
  <si>
    <t xml:space="preserve">Количество </t>
  </si>
  <si>
    <t>Сумма амортизации</t>
  </si>
  <si>
    <t>Сумма обесценения</t>
  </si>
  <si>
    <t xml:space="preserve">                 НФА, Амортизационная группа</t>
  </si>
  <si>
    <t>Инвентарный номер</t>
  </si>
  <si>
    <t>Здание конторы  МП "Строитель", Десятая группа (свыше 30 лет)</t>
  </si>
  <si>
    <t>МУ10140000768</t>
  </si>
  <si>
    <t>Уличное ограждение пл.Ленина, парк Слава, Десятая группа (свыше 30 лет)</t>
  </si>
  <si>
    <t>МУ10140000761</t>
  </si>
  <si>
    <t xml:space="preserve"> уличное освещения ул.Чернышевского( ж/б опоры-99228, светильник-47682,сип 85360, Четвертая группа (свыше 5 лет до 7 лет включительно)</t>
  </si>
  <si>
    <t>МУ10140000762</t>
  </si>
  <si>
    <t>Благоустройство ул. Чернышевского (тротуарная дорожка с бордюрами), Восьмая группа (свыше 20 лет до 25 лет включительно)</t>
  </si>
  <si>
    <t>МУ10140000763</t>
  </si>
  <si>
    <t>Благоустройство ул.Ленина угол Чернышевского,</t>
  </si>
  <si>
    <t>МУ10140000764</t>
  </si>
  <si>
    <t>Детский игровой комплекс (Длина :10820 м, ширина: 8950 м высота : 3770 м) , Вторая группа (свыше 2 лет до 3 лет включительно)</t>
  </si>
  <si>
    <t>МУ10140000766</t>
  </si>
  <si>
    <t>Обелиск в парке "Славы", Десятая группа (свыше 30 лет)</t>
  </si>
  <si>
    <t>МУ10140000770</t>
  </si>
  <si>
    <t>Танцевальная площадка в парке "Слава", Шестая группа (свыше 10 лет до 15 лет включительно)</t>
  </si>
  <si>
    <t>МУ10140000802</t>
  </si>
  <si>
    <t>Тротуарная дорожка в парке "Мечта" 2019г, Десятая группа (свыше 30 лет)</t>
  </si>
  <si>
    <t>МУ10140000803</t>
  </si>
  <si>
    <t>Уличное ограждение ул.Мусаева62,64 2018г, Шестая группа (свыше 10 лет до 15 лет включительно)</t>
  </si>
  <si>
    <t>МУ10140000804</t>
  </si>
  <si>
    <t>Уличное ограждение улМусаева 100м, Шестая группа (свыше 10 лет до 15 лет включительно)</t>
  </si>
  <si>
    <t>МУ10140000805</t>
  </si>
  <si>
    <t>Подъездная дорога к жилым домамул.Мусаева40,42,44,46,48,50,52,54, Седьмая группа (свыше 15 лет до 20 лет включительно)</t>
  </si>
  <si>
    <t>МУ10140000807</t>
  </si>
  <si>
    <t>Площадка к центральной площади, Десятая группа (свыше 30 лет)</t>
  </si>
  <si>
    <t>МУ10140000777</t>
  </si>
  <si>
    <t>Поставка сценического комплекса , Десятая группа (свыше 30 лет)</t>
  </si>
  <si>
    <t>МУ10140000778</t>
  </si>
  <si>
    <t>Площадка на персечении ул.Чернышесвкого ул.Мусаева, Десятая группа (свыше 30 лет)</t>
  </si>
  <si>
    <t>МУ10140000780</t>
  </si>
  <si>
    <t>Тротуарная дорожка на территории парка "Славы", Десятая группа (свыше 30 лет)</t>
  </si>
  <si>
    <t>МУ10140000781</t>
  </si>
  <si>
    <t>Спортивная тренажерная , детская площадка в парке "Славы" (бордюрный камент-5805, Десятая группа (свыше 30 лет)</t>
  </si>
  <si>
    <t>МУ10140000782</t>
  </si>
  <si>
    <t>Устройство беговых дорожекдорожек в парке "Славы" 464 кв.м., Десятая группа (свыше 30 лет)</t>
  </si>
  <si>
    <t>МУ10140000783</t>
  </si>
  <si>
    <t>Обелиск воинам,погибшим в локальных конфликтах, Десятая группа (свыше 30 лет)</t>
  </si>
  <si>
    <t>МУ10140000784</t>
  </si>
  <si>
    <t>Объек "Сквер" по ул.Татищева гор.среда2020, Вторая группа (свыше 2 лет до 3 лет включительно)</t>
  </si>
  <si>
    <t>МУ10140000785</t>
  </si>
  <si>
    <t>Оросительная система парк "Славы" 2020 годы, Вторая группа (свыше 2 лет до 3 лет включительно)</t>
  </si>
  <si>
    <t>МУ10140000786</t>
  </si>
  <si>
    <t>Парк по ул.Куйбышева гор.среда 2021, Вторая группа (свыше 2 лет до 3 лет включительно)</t>
  </si>
  <si>
    <t>МУ10140000787</t>
  </si>
  <si>
    <t>Пешеходная зона по ул.Мусаева гор.среда 2021г, Шестая группа (свыше 10 лет до 15 лет включительно)</t>
  </si>
  <si>
    <t>МУ10140000788</t>
  </si>
  <si>
    <t>Подъездная дорога к дому по ул. Донская  10 до ул. Татищева 48, Седьмая группа (свыше 15 лет до 20 лет включительно)</t>
  </si>
  <si>
    <t>МУ10140000789</t>
  </si>
  <si>
    <t>Подъездная дорога к дому по ул.Мусаева 64, Седьмая группа (свыше 15 лет до 20 лет включительно)</t>
  </si>
  <si>
    <t>МУ10140000790</t>
  </si>
  <si>
    <t>Подъездная дорога по ул.Мусаев 38до ул.Мусаева52, Седьмая группа (свыше 15 лет до 20 лет включительно)</t>
  </si>
  <si>
    <t>МУ10140000791</t>
  </si>
  <si>
    <t>Подъездная дорога по ул.Мусаева 38 до ул. Татищева 42 2017г, Седьмая группа (свыше 15 лет до 20 лет включительно)</t>
  </si>
  <si>
    <t>МУ10140000792</t>
  </si>
  <si>
    <t>Подъездная дорога по ул. Мусаева 38 ул.Татищева 42 2018, Седьмая группа (свыше 15 лет до 20 лет включительно)</t>
  </si>
  <si>
    <t>МУ10140000793</t>
  </si>
  <si>
    <t>Подъездная дорога придом.территории  Мусаев62,Чичерина19 Московская  2019г, Седьмая группа (свыше 15 лет до 20 лет включительно)</t>
  </si>
  <si>
    <t>МУ10140000794</t>
  </si>
  <si>
    <t>Подъездная дорога прид.территории ул.Пушкина 50,52, ул.Татищева 73-75 2019г, Седьмая группа (свыше 15 лет до 20 лет включительно)</t>
  </si>
  <si>
    <t>МУ10140000795</t>
  </si>
  <si>
    <t>Подъездная дорога по ул.Донская 10 ул.Татищева 48 а, Седьмая группа (свыше 15 лет до 20 лет включительно)</t>
  </si>
  <si>
    <t>МУ10140000796</t>
  </si>
  <si>
    <t>Подъездная дорога ул.Татищева 44,Волжская1,Пушкина 48,Заречная3 2020г, Седьмая группа (свыше 15 лет до 20 лет включительно)</t>
  </si>
  <si>
    <t>МУ10140000797</t>
  </si>
  <si>
    <t>Подъездная дорога ул.Татищева 46,улМосковская 22 2020г, Седьмая группа (свыше 15 лет до 20 лет включительно)</t>
  </si>
  <si>
    <t>МУ10140000798</t>
  </si>
  <si>
    <t>Система охранного телевидения на территории объекта "Сквер" 2020г, Четвертая группа (свыше 5 лет до 7 лет включительно)</t>
  </si>
  <si>
    <t>МУ10140000799</t>
  </si>
  <si>
    <t>Скульптурный бюст Татищева В.Н высота 75 см 2020г, Девятая группа (свыше 25 лет до 30 лет включительно)</t>
  </si>
  <si>
    <t>МУ10140000800</t>
  </si>
  <si>
    <t>Стенд наглядной агитации доска почета 2019г, Третья группа (свыше 3 лет до 5 лет включительно)</t>
  </si>
  <si>
    <t>МУ10140000801</t>
  </si>
  <si>
    <t>Ель "Альпийская", Третья группа (свыше 3 лет до 5 лет включительно)</t>
  </si>
  <si>
    <t>МУ10140000817</t>
  </si>
  <si>
    <t>Детский игровой комплекс "Мир детства", Четвертая группа (свыше 5 лет до 7 лет включительно)</t>
  </si>
  <si>
    <t>11085200002</t>
  </si>
  <si>
    <t>Система видеонаблюдения 2024 на парки, Шестая группа (свыше 10 лет до 15 лет включительно)</t>
  </si>
  <si>
    <t>11085200003</t>
  </si>
  <si>
    <t>Мемориальная доска 2018, Четвертая группа (свыше 5 лет до 7 лет включительно)</t>
  </si>
  <si>
    <t>МУ10140000776</t>
  </si>
  <si>
    <t>Автобус КАВЗ -397652, Четвертая группа (свыше 5 лет до 7 лет включительно)</t>
  </si>
  <si>
    <t>МУ10140000808</t>
  </si>
  <si>
    <t>Система видеонаблюдения 2022г, Шестая группа (свыше 10 лет до 15 лет включительно)</t>
  </si>
  <si>
    <t>МУ10140000771</t>
  </si>
  <si>
    <t>памятник Ленина 2022 год, Десятая группа (свыше 30 лет)</t>
  </si>
  <si>
    <t>МУ10140000772</t>
  </si>
  <si>
    <t>-</t>
  </si>
  <si>
    <t>Парк по ул.Скворцова-Степанова гор.среда 2022 , Вторая группа (свыше 2 лет до 3 лет включительно)</t>
  </si>
  <si>
    <t>МУ10140000773</t>
  </si>
  <si>
    <t>Детский игровой комплекс "Восточная сказка"2022г июнь, Четвертая группа (свыше 5 лет до 7 лет включительно)</t>
  </si>
  <si>
    <t>МУ10140000774</t>
  </si>
  <si>
    <t>Щепорубительная машина РРМ-4  приводом работы от эл.двигателем 2020, Вторая группа (свыше 2 лет до 3 лет включительно)</t>
  </si>
  <si>
    <t>МУ10140000806</t>
  </si>
  <si>
    <t>счетчик водяной,</t>
  </si>
  <si>
    <t>11085200004</t>
  </si>
  <si>
    <t>Уличное освещение в парке на набережной 2023,</t>
  </si>
  <si>
    <t>11085200001</t>
  </si>
  <si>
    <t>Земельный участок ул.Ленина 29 а,</t>
  </si>
  <si>
    <t>МУ10140000813</t>
  </si>
  <si>
    <t>Земельный участок ул.Советская 109 а,</t>
  </si>
  <si>
    <t>МУ10140000816</t>
  </si>
  <si>
    <t>Земельный участок ул.Рыдель 8а,</t>
  </si>
  <si>
    <t>МУ10140000815</t>
  </si>
  <si>
    <t>03 0 00 81100</t>
  </si>
  <si>
    <t xml:space="preserve">Реализация мероприятий в рамках муниципальной программы " Противодействие коррупции в муниципальном образовании «Сельское поселение село Енотаевка Енотаевского  муниципального района 
Астраханской области» на 2025-2027  годы»
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</si>
  <si>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2025-2030 годы(федеральный бюджет,бюджет Астраханской области)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</si>
</sst>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000000"/>
    <numFmt numFmtId="168" formatCode="0.00;[Red]\-0.00"/>
  </numFmts>
  <fonts count="63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Arial Cyr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6"/>
      <name val="Arial Cyr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E6E6E6"/>
      </right>
      <top style="thin">
        <color indexed="64"/>
      </top>
      <bottom style="thin">
        <color rgb="FFE6E6E6"/>
      </bottom>
      <diagonal/>
    </border>
    <border>
      <left style="thin">
        <color rgb="FFE6E6E6"/>
      </left>
      <right style="thin">
        <color rgb="FFE6E6E6"/>
      </right>
      <top style="thin">
        <color indexed="64"/>
      </top>
      <bottom style="thin">
        <color rgb="FFE6E6E6"/>
      </bottom>
      <diagonal/>
    </border>
    <border>
      <left style="thin">
        <color rgb="FFE6E6E6"/>
      </left>
      <right/>
      <top style="thin">
        <color indexed="64"/>
      </top>
      <bottom style="thin">
        <color rgb="FFE6E6E6"/>
      </bottom>
      <diagonal/>
    </border>
    <border>
      <left/>
      <right style="thin">
        <color rgb="FFE6E6E6"/>
      </right>
      <top style="thin">
        <color indexed="64"/>
      </top>
      <bottom/>
      <diagonal/>
    </border>
    <border>
      <left style="thin">
        <color rgb="FFE6E6E6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thin">
        <color rgb="FFE6E6E6"/>
      </left>
      <right/>
      <top style="thin">
        <color rgb="FFE6E6E6"/>
      </top>
      <bottom style="thin">
        <color rgb="FFE6E6E6"/>
      </bottom>
      <diagonal/>
    </border>
    <border>
      <left/>
      <right style="thin">
        <color rgb="FFE6E6E6"/>
      </right>
      <top/>
      <bottom/>
      <diagonal/>
    </border>
    <border>
      <left style="thin">
        <color rgb="FFE6E6E6"/>
      </left>
      <right/>
      <top/>
      <bottom/>
      <diagonal/>
    </border>
    <border>
      <left style="thin">
        <color indexed="64"/>
      </left>
      <right style="thin">
        <color rgb="FFE6E6E6"/>
      </right>
      <top style="thin">
        <color rgb="FFE6E6E6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/>
      <diagonal/>
    </border>
    <border>
      <left style="thin">
        <color indexed="64"/>
      </left>
      <right style="thin">
        <color rgb="FFE6E6E6"/>
      </right>
      <top style="thin">
        <color indexed="64"/>
      </top>
      <bottom style="thin">
        <color indexed="64"/>
      </bottom>
      <diagonal/>
    </border>
    <border>
      <left style="thin">
        <color rgb="FFE6E6E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E6E6E6"/>
      </right>
      <top style="thin">
        <color indexed="64"/>
      </top>
      <bottom style="thin">
        <color indexed="64"/>
      </bottom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indexed="64"/>
      </bottom>
      <diagonal/>
    </border>
    <border>
      <left style="thin">
        <color rgb="FFE6E6E6"/>
      </left>
      <right/>
      <top style="thin">
        <color rgb="FFE6E6E6"/>
      </top>
      <bottom style="thin">
        <color indexed="64"/>
      </bottom>
      <diagonal/>
    </border>
    <border>
      <left/>
      <right style="thin">
        <color rgb="FFE6E6E6"/>
      </right>
      <top/>
      <bottom style="thin">
        <color indexed="64"/>
      </bottom>
      <diagonal/>
    </border>
    <border>
      <left style="thin">
        <color rgb="FFE6E6E6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82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2" fillId="4" borderId="25" xfId="0" applyFont="1" applyFill="1" applyBorder="1" applyAlignment="1">
      <alignment vertical="center" wrapText="1"/>
    </xf>
    <xf numFmtId="49" fontId="6" fillId="4" borderId="19" xfId="0" applyNumberFormat="1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164" fontId="6" fillId="0" borderId="19" xfId="0" applyNumberFormat="1" applyFont="1" applyFill="1" applyBorder="1" applyAlignment="1">
      <alignment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55" fillId="0" borderId="0" xfId="0" applyFont="1"/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9" fillId="7" borderId="2" xfId="0" applyNumberFormat="1" applyFont="1" applyFill="1" applyBorder="1"/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8" fillId="0" borderId="40" xfId="0" applyFont="1" applyBorder="1" applyAlignment="1">
      <alignment horizontal="left" vertical="top" wrapText="1"/>
    </xf>
    <xf numFmtId="0" fontId="9" fillId="0" borderId="41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5" fontId="9" fillId="0" borderId="2" xfId="0" applyNumberFormat="1" applyFont="1" applyBorder="1" applyAlignment="1">
      <alignment horizontal="right" vertical="top" wrapText="1"/>
    </xf>
    <xf numFmtId="168" fontId="9" fillId="0" borderId="2" xfId="0" applyNumberFormat="1" applyFont="1" applyBorder="1" applyAlignment="1">
      <alignment horizontal="right" vertical="top" wrapText="1"/>
    </xf>
    <xf numFmtId="4" fontId="9" fillId="0" borderId="2" xfId="0" applyNumberFormat="1" applyFont="1" applyBorder="1" applyAlignment="1">
      <alignment horizontal="right" vertical="top"/>
    </xf>
    <xf numFmtId="165" fontId="9" fillId="0" borderId="2" xfId="0" applyNumberFormat="1" applyFont="1" applyBorder="1" applyAlignment="1">
      <alignment horizontal="right" vertical="top"/>
    </xf>
    <xf numFmtId="0" fontId="9" fillId="0" borderId="2" xfId="0" applyFont="1" applyBorder="1" applyAlignment="1">
      <alignment horizontal="right" vertical="top"/>
    </xf>
    <xf numFmtId="0" fontId="9" fillId="0" borderId="2" xfId="0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0" fillId="0" borderId="45" xfId="0" applyBorder="1"/>
    <xf numFmtId="0" fontId="6" fillId="0" borderId="2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>
      <alignment horizontal="right" vertical="top" wrapText="1" indent="6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/>
    </xf>
    <xf numFmtId="0" fontId="9" fillId="0" borderId="36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48" fillId="0" borderId="38" xfId="0" applyFont="1" applyBorder="1" applyAlignment="1">
      <alignment horizontal="left" vertical="top" wrapText="1"/>
    </xf>
    <xf numFmtId="0" fontId="48" fillId="0" borderId="39" xfId="0" applyFont="1" applyBorder="1" applyAlignment="1">
      <alignment horizontal="left" vertical="top" wrapText="1"/>
    </xf>
    <xf numFmtId="0" fontId="56" fillId="0" borderId="18" xfId="0" applyFont="1" applyBorder="1" applyAlignment="1">
      <alignment horizontal="left" vertical="top" wrapText="1"/>
    </xf>
    <xf numFmtId="0" fontId="57" fillId="0" borderId="18" xfId="0" applyFont="1" applyBorder="1" applyAlignment="1">
      <alignment horizontal="left" wrapText="1"/>
    </xf>
    <xf numFmtId="0" fontId="58" fillId="0" borderId="10" xfId="0" applyFont="1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15" xfId="0" applyBorder="1" applyAlignment="1">
      <alignment horizontal="left"/>
    </xf>
    <xf numFmtId="0" fontId="9" fillId="0" borderId="26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48" fillId="0" borderId="5" xfId="0" applyFont="1" applyBorder="1" applyAlignment="1">
      <alignment horizontal="left" vertical="top" wrapText="1"/>
    </xf>
    <xf numFmtId="0" fontId="48" fillId="0" borderId="12" xfId="0" applyFont="1" applyBorder="1" applyAlignment="1">
      <alignment horizontal="left" vertical="top" wrapText="1"/>
    </xf>
    <xf numFmtId="0" fontId="48" fillId="0" borderId="13" xfId="0" applyFont="1" applyBorder="1" applyAlignment="1">
      <alignment horizontal="left" vertical="top" wrapText="1"/>
    </xf>
    <xf numFmtId="0" fontId="48" fillId="0" borderId="29" xfId="0" applyFont="1" applyBorder="1" applyAlignment="1">
      <alignment horizontal="left" vertical="top" wrapText="1"/>
    </xf>
    <xf numFmtId="0" fontId="48" fillId="0" borderId="34" xfId="0" applyFont="1" applyBorder="1" applyAlignment="1">
      <alignment horizontal="left" vertical="top" wrapText="1"/>
    </xf>
    <xf numFmtId="0" fontId="48" fillId="0" borderId="43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44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60" fillId="0" borderId="0" xfId="0" applyFont="1"/>
    <xf numFmtId="165" fontId="62" fillId="0" borderId="2" xfId="0" applyNumberFormat="1" applyFont="1" applyBorder="1" applyAlignment="1">
      <alignment horizontal="right" vertical="top"/>
    </xf>
    <xf numFmtId="4" fontId="61" fillId="0" borderId="2" xfId="0" applyNumberFormat="1" applyFont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610" t="s">
        <v>1076</v>
      </c>
      <c r="E2" s="610"/>
      <c r="F2" s="610"/>
    </row>
    <row r="3" spans="1:6" ht="36.75" customHeight="1">
      <c r="D3" s="610" t="s">
        <v>2186</v>
      </c>
      <c r="E3" s="610"/>
      <c r="F3" s="610"/>
    </row>
    <row r="4" spans="1:6" ht="18.75">
      <c r="D4" s="21"/>
    </row>
    <row r="6" spans="1:6" hidden="1"/>
    <row r="7" spans="1:6" ht="18.75">
      <c r="A7" s="609" t="s">
        <v>1264</v>
      </c>
      <c r="B7" s="609"/>
      <c r="C7" s="609"/>
      <c r="D7" s="609"/>
      <c r="E7" s="609"/>
    </row>
    <row r="8" spans="1:6" ht="18.75">
      <c r="A8" s="609" t="s">
        <v>2540</v>
      </c>
      <c r="B8" s="609"/>
      <c r="C8" s="609"/>
      <c r="D8" s="609"/>
      <c r="E8" s="609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6"/>
      <c r="L1" s="326"/>
      <c r="M1" s="326"/>
      <c r="N1" s="326"/>
      <c r="O1" s="84"/>
      <c r="P1" s="670" t="s">
        <v>1076</v>
      </c>
      <c r="Q1" s="670"/>
      <c r="R1" s="670"/>
      <c r="S1" s="670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6"/>
      <c r="L2" s="326"/>
      <c r="M2" s="326"/>
      <c r="N2" s="326"/>
      <c r="O2" s="84"/>
      <c r="P2" s="652" t="s">
        <v>651</v>
      </c>
      <c r="Q2" s="652"/>
      <c r="R2" s="652"/>
      <c r="S2" s="652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6"/>
      <c r="L3" s="326"/>
      <c r="M3" s="326"/>
      <c r="N3" s="326"/>
      <c r="O3" s="84"/>
      <c r="P3" s="311"/>
      <c r="Q3" s="327"/>
      <c r="R3" s="327"/>
      <c r="S3" s="327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6"/>
      <c r="L4" s="326"/>
      <c r="M4" s="326"/>
      <c r="N4" s="326"/>
      <c r="O4" s="84"/>
      <c r="P4" s="671"/>
      <c r="Q4" s="671"/>
      <c r="R4" s="671"/>
      <c r="S4" s="671"/>
      <c r="T4" s="671"/>
    </row>
    <row r="5" spans="1:20" ht="20.25">
      <c r="A5" s="672" t="s">
        <v>2030</v>
      </c>
      <c r="B5" s="672"/>
      <c r="C5" s="672"/>
      <c r="D5" s="672"/>
      <c r="E5" s="672"/>
      <c r="F5" s="672"/>
      <c r="G5" s="672"/>
      <c r="H5" s="672"/>
      <c r="I5" s="672"/>
      <c r="J5" s="672"/>
      <c r="K5" s="672"/>
      <c r="L5" s="672"/>
      <c r="M5" s="672"/>
      <c r="N5" s="672"/>
      <c r="O5" s="672"/>
      <c r="P5" s="672"/>
      <c r="Q5" s="672"/>
      <c r="R5" s="672"/>
      <c r="S5" s="672"/>
      <c r="T5" s="672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666" t="s">
        <v>1736</v>
      </c>
      <c r="B7" s="666" t="s">
        <v>1737</v>
      </c>
      <c r="C7" s="666"/>
      <c r="D7" s="666"/>
      <c r="E7" s="666"/>
      <c r="F7" s="666" t="s">
        <v>1738</v>
      </c>
      <c r="G7" s="673" t="s">
        <v>1739</v>
      </c>
      <c r="H7" s="673"/>
      <c r="I7" s="673"/>
      <c r="J7" s="673"/>
      <c r="K7" s="673"/>
      <c r="L7" s="673"/>
      <c r="M7" s="673"/>
      <c r="N7" s="673"/>
      <c r="O7" s="673"/>
      <c r="P7" s="673"/>
      <c r="Q7" s="673"/>
      <c r="R7" s="673"/>
      <c r="S7" s="673"/>
      <c r="T7" s="673"/>
    </row>
    <row r="8" spans="1:20" ht="201.75" customHeight="1">
      <c r="A8" s="666"/>
      <c r="B8" s="310" t="s">
        <v>1740</v>
      </c>
      <c r="C8" s="310" t="s">
        <v>1750</v>
      </c>
      <c r="D8" s="310" t="s">
        <v>1751</v>
      </c>
      <c r="E8" s="310" t="s">
        <v>1752</v>
      </c>
      <c r="F8" s="666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28" t="s">
        <v>878</v>
      </c>
      <c r="B9" s="328"/>
      <c r="C9" s="328"/>
      <c r="D9" s="328"/>
      <c r="E9" s="328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29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62" t="s">
        <v>1075</v>
      </c>
      <c r="Q1" s="662"/>
      <c r="R1" s="662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68" t="s">
        <v>651</v>
      </c>
      <c r="Q2" s="668"/>
      <c r="R2" s="668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674"/>
      <c r="Q3" s="674"/>
      <c r="R3" s="674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69"/>
      <c r="Q4" s="669"/>
      <c r="R4" s="669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63"/>
      <c r="Q5" s="663"/>
      <c r="R5" s="663"/>
      <c r="S5" s="663"/>
      <c r="T5" s="663"/>
    </row>
    <row r="6" spans="1:20" ht="20.25">
      <c r="A6" s="664" t="s">
        <v>2029</v>
      </c>
      <c r="B6" s="664"/>
      <c r="C6" s="664"/>
      <c r="D6" s="664"/>
      <c r="E6" s="664"/>
      <c r="F6" s="664"/>
      <c r="G6" s="664"/>
      <c r="H6" s="664"/>
      <c r="I6" s="664"/>
      <c r="J6" s="664"/>
      <c r="K6" s="664"/>
      <c r="L6" s="664"/>
      <c r="M6" s="664"/>
      <c r="N6" s="664"/>
      <c r="O6" s="664"/>
      <c r="P6" s="664"/>
      <c r="Q6" s="664"/>
      <c r="R6" s="664"/>
      <c r="S6" s="664"/>
      <c r="T6" s="66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665" t="s">
        <v>1736</v>
      </c>
      <c r="B8" s="666" t="s">
        <v>1737</v>
      </c>
      <c r="C8" s="666"/>
      <c r="D8" s="666"/>
      <c r="E8" s="666"/>
      <c r="F8" s="665" t="s">
        <v>1738</v>
      </c>
      <c r="G8" s="667" t="s">
        <v>1739</v>
      </c>
      <c r="H8" s="667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</row>
    <row r="9" spans="1:20" ht="201.75" customHeight="1">
      <c r="A9" s="665"/>
      <c r="B9" s="3" t="s">
        <v>1740</v>
      </c>
      <c r="C9" s="3" t="s">
        <v>1750</v>
      </c>
      <c r="D9" s="3" t="s">
        <v>1751</v>
      </c>
      <c r="E9" s="3" t="s">
        <v>1752</v>
      </c>
      <c r="F9" s="66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644" t="s">
        <v>2028</v>
      </c>
      <c r="B6" s="644"/>
    </row>
    <row r="7" spans="1:10">
      <c r="A7" s="675"/>
      <c r="B7" s="675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644" t="s">
        <v>2027</v>
      </c>
      <c r="B7" s="644"/>
    </row>
    <row r="8" spans="1:4">
      <c r="A8" s="675"/>
      <c r="B8" s="675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1"/>
  <dimension ref="A1:X647"/>
  <sheetViews>
    <sheetView view="pageBreakPreview" zoomScale="60" workbookViewId="0">
      <pane ySplit="12" topLeftCell="A370" activePane="bottomLeft" state="frozenSplit"/>
      <selection activeCell="G18" sqref="G18"/>
      <selection pane="bottomLeft" activeCell="AF62" sqref="AF62"/>
    </sheetView>
  </sheetViews>
  <sheetFormatPr defaultColWidth="9.140625" defaultRowHeight="20.25"/>
  <cols>
    <col min="1" max="1" width="67.5703125" style="313" customWidth="1"/>
    <col min="2" max="2" width="10.42578125" style="313" customWidth="1"/>
    <col min="3" max="3" width="7.42578125" style="314" customWidth="1"/>
    <col min="4" max="4" width="8.42578125" style="314" customWidth="1"/>
    <col min="5" max="5" width="18.7109375" style="313" customWidth="1"/>
    <col min="6" max="6" width="7.42578125" style="171" customWidth="1"/>
    <col min="7" max="7" width="14.140625" style="315" customWidth="1"/>
    <col min="8" max="8" width="0" style="316" hidden="1" customWidth="1"/>
    <col min="9" max="9" width="13.42578125" style="316" hidden="1" customWidth="1"/>
    <col min="10" max="10" width="12.42578125" style="316" hidden="1" customWidth="1"/>
    <col min="11" max="11" width="12.85546875" style="165" hidden="1" customWidth="1"/>
    <col min="12" max="13" width="0" style="316" hidden="1" customWidth="1"/>
    <col min="14" max="21" width="0" style="313" hidden="1" customWidth="1"/>
    <col min="22" max="22" width="0" style="267" hidden="1" customWidth="1"/>
    <col min="23" max="23" width="0" style="313" hidden="1" customWidth="1"/>
    <col min="24" max="24" width="9.140625" style="313" hidden="1" customWidth="1"/>
    <col min="25" max="25" width="0" style="313" hidden="1" customWidth="1"/>
    <col min="26" max="16384" width="9.140625" style="313"/>
  </cols>
  <sheetData>
    <row r="1" spans="1:22">
      <c r="E1" s="650" t="s">
        <v>1072</v>
      </c>
      <c r="F1" s="650"/>
    </row>
    <row r="2" spans="1:22" ht="139.9" customHeight="1">
      <c r="E2" s="652" t="s">
        <v>2707</v>
      </c>
      <c r="F2" s="652"/>
      <c r="G2" s="652"/>
    </row>
    <row r="3" spans="1:22">
      <c r="E3" s="576"/>
      <c r="F3" s="343"/>
    </row>
    <row r="4" spans="1:22" ht="18.75" customHeight="1">
      <c r="E4" s="650"/>
      <c r="F4" s="650"/>
    </row>
    <row r="5" spans="1:22" ht="3.75" customHeight="1"/>
    <row r="6" spans="1:22" ht="30.75" customHeight="1">
      <c r="A6" s="676" t="s">
        <v>2708</v>
      </c>
      <c r="B6" s="676"/>
      <c r="C6" s="676"/>
      <c r="D6" s="676"/>
      <c r="E6" s="676"/>
      <c r="F6" s="676"/>
      <c r="G6" s="676"/>
    </row>
    <row r="7" spans="1:22" ht="18" customHeight="1">
      <c r="A7" s="152"/>
      <c r="B7" s="152"/>
      <c r="E7" s="317"/>
      <c r="F7" s="19"/>
      <c r="G7" s="19" t="s">
        <v>1735</v>
      </c>
    </row>
    <row r="8" spans="1:22" hidden="1">
      <c r="A8" s="346" t="s">
        <v>870</v>
      </c>
      <c r="B8" s="346"/>
      <c r="E8" s="317"/>
      <c r="F8" s="19"/>
    </row>
    <row r="9" spans="1:22" hidden="1">
      <c r="A9" s="152"/>
      <c r="B9" s="152"/>
      <c r="E9" s="317"/>
      <c r="F9" s="19"/>
    </row>
    <row r="10" spans="1:22" hidden="1">
      <c r="A10" s="152"/>
      <c r="B10" s="152"/>
      <c r="E10" s="317"/>
      <c r="F10" s="19"/>
    </row>
    <row r="11" spans="1:22" hidden="1">
      <c r="A11" s="153"/>
      <c r="B11" s="153"/>
      <c r="E11" s="317"/>
      <c r="F11" s="19"/>
    </row>
    <row r="12" spans="1:22" ht="114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2691</v>
      </c>
    </row>
    <row r="13" spans="1:22" ht="36.75" customHeight="1">
      <c r="A13" s="188">
        <v>1</v>
      </c>
      <c r="B13" s="188">
        <v>2</v>
      </c>
      <c r="C13" s="189">
        <v>3</v>
      </c>
      <c r="D13" s="189">
        <v>4</v>
      </c>
      <c r="E13" s="188">
        <v>5</v>
      </c>
      <c r="F13" s="188">
        <v>6</v>
      </c>
      <c r="G13" s="5">
        <v>7</v>
      </c>
    </row>
    <row r="14" spans="1:22" s="158" customFormat="1">
      <c r="A14" s="190" t="s">
        <v>878</v>
      </c>
      <c r="B14" s="156"/>
      <c r="C14" s="154"/>
      <c r="D14" s="154"/>
      <c r="E14" s="155"/>
      <c r="F14" s="156"/>
      <c r="G14" s="241">
        <v>24325.9</v>
      </c>
      <c r="H14" s="157"/>
      <c r="I14" s="157"/>
      <c r="J14" s="157">
        <v>383821.1</v>
      </c>
      <c r="K14" s="249">
        <v>383821.1</v>
      </c>
      <c r="L14" s="157"/>
      <c r="M14" s="157"/>
      <c r="V14" s="158" t="s">
        <v>1990</v>
      </c>
    </row>
    <row r="15" spans="1:22" ht="37.5" hidden="1">
      <c r="A15" s="13" t="s">
        <v>2187</v>
      </c>
      <c r="B15" s="14">
        <v>400</v>
      </c>
      <c r="C15" s="159"/>
      <c r="D15" s="159"/>
      <c r="E15" s="160"/>
      <c r="F15" s="344"/>
      <c r="G15" s="241">
        <f>+G67+G93+G126+G336+G443</f>
        <v>3950</v>
      </c>
    </row>
    <row r="16" spans="1:22" s="164" customFormat="1" ht="19.5" customHeight="1">
      <c r="A16" s="199" t="s">
        <v>879</v>
      </c>
      <c r="B16" s="572">
        <v>400</v>
      </c>
      <c r="C16" s="193" t="str">
        <f t="shared" ref="C16:C58" si="0">"01"</f>
        <v>01</v>
      </c>
      <c r="D16" s="161"/>
      <c r="E16" s="162"/>
      <c r="F16" s="118"/>
      <c r="G16" s="241">
        <v>13170.5</v>
      </c>
      <c r="H16" s="163"/>
      <c r="I16" s="163"/>
      <c r="J16" s="163"/>
      <c r="K16" s="250"/>
      <c r="L16" s="163"/>
      <c r="M16" s="163"/>
      <c r="V16" s="268" t="s">
        <v>1925</v>
      </c>
    </row>
    <row r="17" spans="1:22" ht="55.5" customHeight="1">
      <c r="A17" s="32" t="s">
        <v>963</v>
      </c>
      <c r="B17" s="344">
        <v>400</v>
      </c>
      <c r="C17" s="185" t="str">
        <f t="shared" si="0"/>
        <v>01</v>
      </c>
      <c r="D17" s="185" t="str">
        <f>"02"</f>
        <v>02</v>
      </c>
      <c r="E17" s="160"/>
      <c r="F17" s="344"/>
      <c r="G17" s="241">
        <f>G18</f>
        <v>1505</v>
      </c>
      <c r="K17" s="165">
        <v>1682</v>
      </c>
    </row>
    <row r="18" spans="1:22" s="166" customFormat="1" ht="35.25" customHeight="1">
      <c r="A18" s="4" t="s">
        <v>869</v>
      </c>
      <c r="B18" s="344">
        <v>400</v>
      </c>
      <c r="C18" s="185" t="str">
        <f t="shared" si="0"/>
        <v>01</v>
      </c>
      <c r="D18" s="185" t="str">
        <f>"02"</f>
        <v>02</v>
      </c>
      <c r="E18" s="528" t="s">
        <v>2545</v>
      </c>
      <c r="F18" s="344"/>
      <c r="G18" s="130">
        <f>G19</f>
        <v>1505</v>
      </c>
      <c r="H18" s="165"/>
      <c r="I18" s="165"/>
      <c r="J18" s="165"/>
      <c r="K18" s="165"/>
      <c r="L18" s="165"/>
      <c r="M18" s="165"/>
      <c r="V18" s="267"/>
    </row>
    <row r="19" spans="1:22" s="166" customFormat="1" ht="174" customHeight="1">
      <c r="A19" s="63" t="s">
        <v>2671</v>
      </c>
      <c r="B19" s="344">
        <v>400</v>
      </c>
      <c r="C19" s="185" t="str">
        <f t="shared" si="0"/>
        <v>01</v>
      </c>
      <c r="D19" s="185" t="str">
        <f>"02"</f>
        <v>02</v>
      </c>
      <c r="E19" s="506" t="s">
        <v>2545</v>
      </c>
      <c r="F19" s="344" t="str">
        <f>"100"</f>
        <v>100</v>
      </c>
      <c r="G19" s="130">
        <v>1505</v>
      </c>
      <c r="H19" s="165"/>
      <c r="I19" s="165"/>
      <c r="J19" s="165"/>
      <c r="K19" s="165"/>
      <c r="L19" s="165"/>
      <c r="M19" s="165"/>
      <c r="V19" s="267"/>
    </row>
    <row r="20" spans="1:22" ht="82.5" hidden="1" customHeight="1">
      <c r="A20" s="5" t="s">
        <v>1043</v>
      </c>
      <c r="B20" s="344">
        <v>400</v>
      </c>
      <c r="C20" s="185" t="str">
        <f t="shared" si="0"/>
        <v>01</v>
      </c>
      <c r="D20" s="185" t="str">
        <f>"04"</f>
        <v>04</v>
      </c>
      <c r="E20" s="160"/>
      <c r="F20" s="344"/>
      <c r="G20" s="130">
        <f>G21</f>
        <v>0</v>
      </c>
    </row>
    <row r="21" spans="1:22" ht="76.5" hidden="1" customHeight="1">
      <c r="A21" s="5" t="s">
        <v>1991</v>
      </c>
      <c r="B21" s="344">
        <v>400</v>
      </c>
      <c r="C21" s="185" t="str">
        <f t="shared" si="0"/>
        <v>01</v>
      </c>
      <c r="D21" s="185" t="str">
        <f>"04"</f>
        <v>04</v>
      </c>
      <c r="E21" s="344" t="s">
        <v>567</v>
      </c>
      <c r="F21" s="344"/>
      <c r="G21" s="130">
        <f>G22</f>
        <v>0</v>
      </c>
    </row>
    <row r="22" spans="1:22" ht="95.25" hidden="1" customHeight="1">
      <c r="A22" s="40" t="s">
        <v>1992</v>
      </c>
      <c r="B22" s="344">
        <v>400</v>
      </c>
      <c r="C22" s="185" t="str">
        <f t="shared" si="0"/>
        <v>01</v>
      </c>
      <c r="D22" s="185" t="str">
        <f>"04"</f>
        <v>04</v>
      </c>
      <c r="E22" s="344" t="s">
        <v>567</v>
      </c>
      <c r="F22" s="344">
        <v>100</v>
      </c>
      <c r="G22" s="130"/>
    </row>
    <row r="23" spans="1:22" ht="16.5" hidden="1" customHeight="1">
      <c r="A23" s="32" t="s">
        <v>1044</v>
      </c>
      <c r="B23" s="344">
        <v>200</v>
      </c>
      <c r="C23" s="185" t="str">
        <f t="shared" si="0"/>
        <v>01</v>
      </c>
      <c r="D23" s="185" t="str">
        <f>"05"</f>
        <v>05</v>
      </c>
      <c r="E23" s="160"/>
      <c r="F23" s="344"/>
      <c r="G23" s="130">
        <f>G24</f>
        <v>0</v>
      </c>
    </row>
    <row r="24" spans="1:22" ht="54.75" hidden="1" customHeight="1">
      <c r="A24" s="32" t="s">
        <v>1045</v>
      </c>
      <c r="B24" s="344">
        <v>200</v>
      </c>
      <c r="C24" s="185" t="str">
        <f t="shared" si="0"/>
        <v>01</v>
      </c>
      <c r="D24" s="185" t="str">
        <f>"05"</f>
        <v>05</v>
      </c>
      <c r="E24" s="344" t="s">
        <v>1046</v>
      </c>
      <c r="F24" s="344"/>
      <c r="G24" s="130">
        <f>G25</f>
        <v>0</v>
      </c>
    </row>
    <row r="25" spans="1:22" ht="33.75" hidden="1" customHeight="1">
      <c r="A25" s="5" t="s">
        <v>1995</v>
      </c>
      <c r="B25" s="344">
        <v>200</v>
      </c>
      <c r="C25" s="185" t="str">
        <f t="shared" si="0"/>
        <v>01</v>
      </c>
      <c r="D25" s="185" t="str">
        <f>"05"</f>
        <v>05</v>
      </c>
      <c r="E25" s="344" t="s">
        <v>1046</v>
      </c>
      <c r="F25" s="344" t="str">
        <f>"200"</f>
        <v>200</v>
      </c>
      <c r="G25" s="241"/>
    </row>
    <row r="26" spans="1:22" ht="22.5" hidden="1" customHeight="1">
      <c r="A26" s="32" t="s">
        <v>1608</v>
      </c>
      <c r="B26" s="344">
        <v>400</v>
      </c>
      <c r="C26" s="185" t="str">
        <f t="shared" si="0"/>
        <v>01</v>
      </c>
      <c r="D26" s="185" t="str">
        <f>"07"</f>
        <v>07</v>
      </c>
      <c r="E26" s="160"/>
      <c r="F26" s="344"/>
      <c r="G26" s="130">
        <f>G27+G29</f>
        <v>0</v>
      </c>
    </row>
    <row r="27" spans="1:22" ht="22.5" hidden="1" customHeight="1">
      <c r="A27" s="5" t="s">
        <v>1674</v>
      </c>
      <c r="B27" s="344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4" t="str">
        <f>"001"</f>
        <v>001</v>
      </c>
      <c r="G27" s="130">
        <f>G28</f>
        <v>0</v>
      </c>
    </row>
    <row r="28" spans="1:22" ht="36" hidden="1" customHeight="1">
      <c r="A28" s="32" t="s">
        <v>786</v>
      </c>
      <c r="B28" s="344">
        <v>200</v>
      </c>
      <c r="C28" s="185" t="str">
        <f t="shared" si="0"/>
        <v>01</v>
      </c>
      <c r="D28" s="185" t="str">
        <f>"07"</f>
        <v>07</v>
      </c>
      <c r="E28" s="1" t="s">
        <v>1675</v>
      </c>
      <c r="F28" s="344" t="str">
        <f>"001"</f>
        <v>001</v>
      </c>
      <c r="G28" s="130"/>
    </row>
    <row r="29" spans="1:22" ht="56.25" hidden="1" customHeight="1">
      <c r="A29" s="5" t="s">
        <v>1994</v>
      </c>
      <c r="B29" s="344">
        <v>400</v>
      </c>
      <c r="C29" s="185" t="str">
        <f t="shared" si="0"/>
        <v>01</v>
      </c>
      <c r="D29" s="185" t="str">
        <f>"07"</f>
        <v>07</v>
      </c>
      <c r="E29" s="344" t="s">
        <v>1056</v>
      </c>
      <c r="F29" s="344"/>
      <c r="G29" s="130">
        <f>G30</f>
        <v>0</v>
      </c>
    </row>
    <row r="30" spans="1:22" ht="25.5" hidden="1" customHeight="1">
      <c r="A30" s="201" t="s">
        <v>1993</v>
      </c>
      <c r="B30" s="344">
        <v>400</v>
      </c>
      <c r="C30" s="185" t="str">
        <f t="shared" si="0"/>
        <v>01</v>
      </c>
      <c r="D30" s="185" t="str">
        <f>"07"</f>
        <v>07</v>
      </c>
      <c r="E30" s="344" t="s">
        <v>1056</v>
      </c>
      <c r="F30" s="344" t="str">
        <f>"800"</f>
        <v>800</v>
      </c>
      <c r="G30" s="130"/>
    </row>
    <row r="31" spans="1:22" ht="21.75" hidden="1" customHeight="1">
      <c r="A31" s="32" t="s">
        <v>1609</v>
      </c>
      <c r="B31" s="344">
        <v>200</v>
      </c>
      <c r="C31" s="185" t="str">
        <f t="shared" si="0"/>
        <v>01</v>
      </c>
      <c r="D31" s="185">
        <v>11</v>
      </c>
      <c r="E31" s="160"/>
      <c r="F31" s="344"/>
      <c r="G31" s="130">
        <f>G32</f>
        <v>0</v>
      </c>
    </row>
    <row r="32" spans="1:22" s="166" customFormat="1" ht="19.5" hidden="1" customHeight="1">
      <c r="A32" s="2" t="s">
        <v>704</v>
      </c>
      <c r="B32" s="344">
        <v>200</v>
      </c>
      <c r="C32" s="185" t="str">
        <f t="shared" si="0"/>
        <v>01</v>
      </c>
      <c r="D32" s="185">
        <v>11</v>
      </c>
      <c r="E32" s="344" t="s">
        <v>705</v>
      </c>
      <c r="F32" s="344"/>
      <c r="G32" s="130">
        <f>G33</f>
        <v>0</v>
      </c>
      <c r="H32" s="165"/>
      <c r="I32" s="165"/>
      <c r="J32" s="165"/>
      <c r="K32" s="165"/>
      <c r="L32" s="165"/>
      <c r="M32" s="165"/>
      <c r="V32" s="267"/>
    </row>
    <row r="33" spans="1:7" ht="18.75" hidden="1" customHeight="1">
      <c r="A33" s="201" t="s">
        <v>1993</v>
      </c>
      <c r="B33" s="344">
        <v>200</v>
      </c>
      <c r="C33" s="185" t="str">
        <f t="shared" si="0"/>
        <v>01</v>
      </c>
      <c r="D33" s="185">
        <v>11</v>
      </c>
      <c r="E33" s="344" t="s">
        <v>705</v>
      </c>
      <c r="F33" s="344" t="str">
        <f>"800"</f>
        <v>800</v>
      </c>
      <c r="G33" s="130"/>
    </row>
    <row r="34" spans="1:7" ht="84" hidden="1" customHeight="1">
      <c r="A34" s="4" t="s">
        <v>2594</v>
      </c>
      <c r="B34" s="185">
        <v>400</v>
      </c>
      <c r="C34" s="185" t="str">
        <f t="shared" ref="C34:C35" si="1">"01"</f>
        <v>01</v>
      </c>
      <c r="D34" s="185" t="str">
        <f>"07"</f>
        <v>07</v>
      </c>
      <c r="E34" s="529" t="s">
        <v>2593</v>
      </c>
      <c r="F34" s="529">
        <v>800</v>
      </c>
      <c r="G34" s="241"/>
    </row>
    <row r="35" spans="1:7" ht="84" hidden="1" customHeight="1">
      <c r="A35" s="4" t="s">
        <v>2594</v>
      </c>
      <c r="B35" s="185">
        <v>400</v>
      </c>
      <c r="C35" s="185" t="str">
        <f t="shared" si="1"/>
        <v>01</v>
      </c>
      <c r="D35" s="185" t="str">
        <f>"07"</f>
        <v>07</v>
      </c>
      <c r="E35" s="529" t="s">
        <v>2593</v>
      </c>
      <c r="F35" s="529">
        <v>880</v>
      </c>
      <c r="G35" s="130"/>
    </row>
    <row r="36" spans="1:7" ht="21" hidden="1" customHeight="1">
      <c r="A36" s="32" t="s">
        <v>1611</v>
      </c>
      <c r="B36" s="344">
        <v>400</v>
      </c>
      <c r="C36" s="185" t="str">
        <f t="shared" si="0"/>
        <v>01</v>
      </c>
      <c r="D36" s="185">
        <v>13</v>
      </c>
      <c r="E36" s="160"/>
      <c r="F36" s="1"/>
      <c r="G36" s="241"/>
    </row>
    <row r="37" spans="1:7" ht="72" customHeight="1">
      <c r="A37" s="32" t="s">
        <v>963</v>
      </c>
      <c r="B37" s="523">
        <v>400</v>
      </c>
      <c r="C37" s="185" t="str">
        <f t="shared" si="0"/>
        <v>01</v>
      </c>
      <c r="D37" s="185" t="str">
        <f>"04"</f>
        <v>04</v>
      </c>
      <c r="E37" s="160"/>
      <c r="F37" s="1"/>
      <c r="G37" s="196">
        <v>1088</v>
      </c>
    </row>
    <row r="38" spans="1:7" ht="21" customHeight="1">
      <c r="A38" s="543" t="s">
        <v>2619</v>
      </c>
      <c r="B38" s="523">
        <v>400</v>
      </c>
      <c r="C38" s="185" t="str">
        <f t="shared" si="0"/>
        <v>01</v>
      </c>
      <c r="D38" s="185" t="str">
        <f>"04"</f>
        <v>04</v>
      </c>
      <c r="E38" s="523" t="s">
        <v>2577</v>
      </c>
      <c r="F38" s="1"/>
      <c r="G38" s="196">
        <v>1088</v>
      </c>
    </row>
    <row r="39" spans="1:7" ht="21" customHeight="1">
      <c r="A39" s="4" t="s">
        <v>869</v>
      </c>
      <c r="B39" s="523">
        <v>400</v>
      </c>
      <c r="C39" s="185" t="str">
        <f t="shared" si="0"/>
        <v>01</v>
      </c>
      <c r="D39" s="185" t="str">
        <f>"04"</f>
        <v>04</v>
      </c>
      <c r="E39" s="523" t="s">
        <v>2577</v>
      </c>
      <c r="F39" s="1">
        <v>100</v>
      </c>
      <c r="G39" s="196">
        <v>1088</v>
      </c>
    </row>
    <row r="40" spans="1:7" ht="21" customHeight="1">
      <c r="A40" s="4" t="s">
        <v>1609</v>
      </c>
      <c r="B40" s="581">
        <v>400</v>
      </c>
      <c r="C40" s="185" t="str">
        <f t="shared" si="0"/>
        <v>01</v>
      </c>
      <c r="D40" s="185">
        <v>11</v>
      </c>
      <c r="E40" s="581" t="s">
        <v>2695</v>
      </c>
      <c r="F40" s="1"/>
      <c r="G40" s="196">
        <v>50</v>
      </c>
    </row>
    <row r="41" spans="1:7" ht="21" customHeight="1">
      <c r="A41" s="543" t="s">
        <v>2696</v>
      </c>
      <c r="B41" s="581">
        <v>400</v>
      </c>
      <c r="C41" s="185" t="str">
        <f t="shared" si="0"/>
        <v>01</v>
      </c>
      <c r="D41" s="185">
        <v>11</v>
      </c>
      <c r="E41" s="581" t="s">
        <v>2695</v>
      </c>
      <c r="F41" s="1">
        <v>800</v>
      </c>
      <c r="G41" s="196">
        <v>50</v>
      </c>
    </row>
    <row r="42" spans="1:7" ht="40.9" customHeight="1">
      <c r="A42" s="32" t="s">
        <v>964</v>
      </c>
      <c r="B42" s="344">
        <v>400</v>
      </c>
      <c r="C42" s="185" t="str">
        <f t="shared" si="0"/>
        <v>01</v>
      </c>
      <c r="D42" s="185">
        <v>13</v>
      </c>
      <c r="E42" s="519" t="s">
        <v>2577</v>
      </c>
      <c r="F42" s="344"/>
      <c r="G42" s="241">
        <f>G43+G44+G62</f>
        <v>7127.2999999999993</v>
      </c>
    </row>
    <row r="43" spans="1:7" ht="136.9" customHeight="1">
      <c r="A43" s="63" t="s">
        <v>2620</v>
      </c>
      <c r="B43" s="344">
        <v>400</v>
      </c>
      <c r="C43" s="185" t="str">
        <f t="shared" si="0"/>
        <v>01</v>
      </c>
      <c r="D43" s="185">
        <v>13</v>
      </c>
      <c r="E43" s="519" t="s">
        <v>2577</v>
      </c>
      <c r="F43" s="344" t="str">
        <f>"100"</f>
        <v>100</v>
      </c>
      <c r="G43" s="130">
        <v>5640.7</v>
      </c>
    </row>
    <row r="44" spans="1:7" ht="175.5" customHeight="1">
      <c r="A44" s="63" t="s">
        <v>2621</v>
      </c>
      <c r="B44" s="344">
        <v>400</v>
      </c>
      <c r="C44" s="185" t="str">
        <f t="shared" si="0"/>
        <v>01</v>
      </c>
      <c r="D44" s="185">
        <v>13</v>
      </c>
      <c r="E44" s="519" t="s">
        <v>2577</v>
      </c>
      <c r="F44" s="344" t="str">
        <f>"200"</f>
        <v>200</v>
      </c>
      <c r="G44" s="130">
        <v>1386.6</v>
      </c>
    </row>
    <row r="45" spans="1:7" ht="20.25" hidden="1" customHeight="1">
      <c r="A45" s="200" t="s">
        <v>227</v>
      </c>
      <c r="B45" s="181">
        <v>200</v>
      </c>
      <c r="C45" s="195" t="str">
        <f t="shared" si="0"/>
        <v>01</v>
      </c>
      <c r="D45" s="195">
        <v>13</v>
      </c>
      <c r="E45" s="344" t="s">
        <v>2065</v>
      </c>
      <c r="F45" s="344"/>
      <c r="G45" s="130">
        <f>G46+G47</f>
        <v>0</v>
      </c>
    </row>
    <row r="46" spans="1:7" ht="97.5" hidden="1" customHeight="1">
      <c r="A46" s="5" t="s">
        <v>1992</v>
      </c>
      <c r="B46" s="344">
        <v>200</v>
      </c>
      <c r="C46" s="185" t="str">
        <f t="shared" si="0"/>
        <v>01</v>
      </c>
      <c r="D46" s="185">
        <v>13</v>
      </c>
      <c r="E46" s="344" t="s">
        <v>2065</v>
      </c>
      <c r="F46" s="344">
        <v>100</v>
      </c>
      <c r="G46" s="130"/>
    </row>
    <row r="47" spans="1:7" ht="38.25" hidden="1" customHeight="1">
      <c r="A47" s="5" t="s">
        <v>1995</v>
      </c>
      <c r="B47" s="344">
        <v>200</v>
      </c>
      <c r="C47" s="185" t="str">
        <f t="shared" si="0"/>
        <v>01</v>
      </c>
      <c r="D47" s="185">
        <v>13</v>
      </c>
      <c r="E47" s="344" t="s">
        <v>2065</v>
      </c>
      <c r="F47" s="344">
        <v>200</v>
      </c>
      <c r="G47" s="130"/>
    </row>
    <row r="48" spans="1:7" ht="18" hidden="1" customHeight="1">
      <c r="A48" s="4" t="s">
        <v>1810</v>
      </c>
      <c r="B48" s="344">
        <v>200</v>
      </c>
      <c r="C48" s="185" t="str">
        <f t="shared" si="0"/>
        <v>01</v>
      </c>
      <c r="D48" s="185">
        <v>13</v>
      </c>
      <c r="E48" s="344" t="s">
        <v>2066</v>
      </c>
      <c r="F48" s="344"/>
      <c r="G48" s="130">
        <f>G49+G50</f>
        <v>0</v>
      </c>
    </row>
    <row r="49" spans="1:7" ht="94.5" hidden="1" customHeight="1">
      <c r="A49" s="5" t="s">
        <v>1992</v>
      </c>
      <c r="B49" s="344">
        <v>200</v>
      </c>
      <c r="C49" s="185" t="str">
        <f t="shared" si="0"/>
        <v>01</v>
      </c>
      <c r="D49" s="185">
        <v>13</v>
      </c>
      <c r="E49" s="344" t="s">
        <v>2066</v>
      </c>
      <c r="F49" s="344" t="str">
        <f>"100"</f>
        <v>100</v>
      </c>
      <c r="G49" s="130"/>
    </row>
    <row r="50" spans="1:7" ht="44.25" hidden="1" customHeight="1">
      <c r="A50" s="5" t="s">
        <v>1995</v>
      </c>
      <c r="B50" s="344">
        <v>200</v>
      </c>
      <c r="C50" s="185" t="str">
        <f t="shared" si="0"/>
        <v>01</v>
      </c>
      <c r="D50" s="185">
        <v>13</v>
      </c>
      <c r="E50" s="344" t="s">
        <v>2066</v>
      </c>
      <c r="F50" s="344" t="str">
        <f>"200"</f>
        <v>200</v>
      </c>
      <c r="G50" s="130"/>
    </row>
    <row r="51" spans="1:7" ht="41.25" hidden="1" customHeight="1">
      <c r="A51" s="5" t="s">
        <v>1996</v>
      </c>
      <c r="B51" s="209">
        <v>200</v>
      </c>
      <c r="C51" s="185" t="str">
        <f t="shared" si="0"/>
        <v>01</v>
      </c>
      <c r="D51" s="185">
        <v>13</v>
      </c>
      <c r="E51" s="1" t="s">
        <v>2111</v>
      </c>
      <c r="F51" s="344"/>
      <c r="G51" s="130">
        <f>G52+G53</f>
        <v>0</v>
      </c>
    </row>
    <row r="52" spans="1:7" ht="90.75" hidden="1" customHeight="1">
      <c r="A52" s="5" t="s">
        <v>1992</v>
      </c>
      <c r="B52" s="209">
        <v>200</v>
      </c>
      <c r="C52" s="185" t="str">
        <f t="shared" si="0"/>
        <v>01</v>
      </c>
      <c r="D52" s="185">
        <v>13</v>
      </c>
      <c r="E52" s="1" t="s">
        <v>2111</v>
      </c>
      <c r="F52" s="1" t="str">
        <f>"100"</f>
        <v>100</v>
      </c>
      <c r="G52" s="130"/>
    </row>
    <row r="53" spans="1:7" ht="42" hidden="1" customHeight="1">
      <c r="A53" s="5" t="s">
        <v>1995</v>
      </c>
      <c r="B53" s="209">
        <v>200</v>
      </c>
      <c r="C53" s="185" t="str">
        <f t="shared" si="0"/>
        <v>01</v>
      </c>
      <c r="D53" s="185">
        <v>13</v>
      </c>
      <c r="E53" s="1" t="s">
        <v>2111</v>
      </c>
      <c r="F53" s="1" t="str">
        <f>"200"</f>
        <v>200</v>
      </c>
      <c r="G53" s="130"/>
    </row>
    <row r="54" spans="1:7" ht="51.75" hidden="1" customHeight="1">
      <c r="A54" s="179" t="s">
        <v>1145</v>
      </c>
      <c r="B54" s="209">
        <v>200</v>
      </c>
      <c r="C54" s="185" t="str">
        <f t="shared" si="0"/>
        <v>01</v>
      </c>
      <c r="D54" s="185">
        <v>13</v>
      </c>
      <c r="E54" s="1" t="s">
        <v>2054</v>
      </c>
      <c r="F54" s="1"/>
      <c r="G54" s="130">
        <f>G55</f>
        <v>0</v>
      </c>
    </row>
    <row r="55" spans="1:7" ht="36.75" hidden="1" customHeight="1">
      <c r="A55" s="5" t="s">
        <v>1995</v>
      </c>
      <c r="B55" s="344">
        <v>200</v>
      </c>
      <c r="C55" s="185" t="str">
        <f t="shared" si="0"/>
        <v>01</v>
      </c>
      <c r="D55" s="185">
        <v>13</v>
      </c>
      <c r="E55" s="1" t="s">
        <v>2054</v>
      </c>
      <c r="F55" s="1">
        <v>200</v>
      </c>
      <c r="G55" s="130"/>
    </row>
    <row r="56" spans="1:7" ht="49.5" hidden="1" customHeight="1">
      <c r="A56" s="318" t="s">
        <v>1968</v>
      </c>
      <c r="B56" s="344">
        <v>200</v>
      </c>
      <c r="C56" s="185" t="str">
        <f t="shared" si="0"/>
        <v>01</v>
      </c>
      <c r="D56" s="185">
        <v>13</v>
      </c>
      <c r="E56" s="1" t="s">
        <v>2045</v>
      </c>
      <c r="F56" s="1"/>
      <c r="G56" s="130">
        <f>G57</f>
        <v>0</v>
      </c>
    </row>
    <row r="57" spans="1:7" ht="33.75" hidden="1" customHeight="1">
      <c r="A57" s="5" t="s">
        <v>1995</v>
      </c>
      <c r="B57" s="344">
        <v>200</v>
      </c>
      <c r="C57" s="185" t="str">
        <f t="shared" si="0"/>
        <v>01</v>
      </c>
      <c r="D57" s="185">
        <v>13</v>
      </c>
      <c r="E57" s="1" t="s">
        <v>2045</v>
      </c>
      <c r="F57" s="1">
        <v>200</v>
      </c>
      <c r="G57" s="130"/>
    </row>
    <row r="58" spans="1:7" ht="40.5" hidden="1" customHeight="1">
      <c r="A58" s="6" t="s">
        <v>1974</v>
      </c>
      <c r="B58" s="344">
        <v>200</v>
      </c>
      <c r="C58" s="185" t="str">
        <f t="shared" si="0"/>
        <v>01</v>
      </c>
      <c r="D58" s="185">
        <v>13</v>
      </c>
      <c r="E58" s="1" t="s">
        <v>2052</v>
      </c>
      <c r="F58" s="1"/>
      <c r="G58" s="130">
        <f>G59</f>
        <v>0</v>
      </c>
    </row>
    <row r="59" spans="1:7" ht="42.75" hidden="1" customHeight="1">
      <c r="A59" s="5" t="s">
        <v>1995</v>
      </c>
      <c r="B59" s="344">
        <v>200</v>
      </c>
      <c r="C59" s="185" t="str">
        <f>"01"</f>
        <v>01</v>
      </c>
      <c r="D59" s="185">
        <v>13</v>
      </c>
      <c r="E59" s="1" t="s">
        <v>2052</v>
      </c>
      <c r="F59" s="1">
        <v>200</v>
      </c>
      <c r="G59" s="130"/>
    </row>
    <row r="60" spans="1:7" ht="75.75" hidden="1" customHeight="1">
      <c r="A60" s="32" t="s">
        <v>1972</v>
      </c>
      <c r="B60" s="344">
        <v>200</v>
      </c>
      <c r="C60" s="185" t="str">
        <f>"01"</f>
        <v>01</v>
      </c>
      <c r="D60" s="185">
        <v>13</v>
      </c>
      <c r="E60" s="1" t="s">
        <v>2032</v>
      </c>
      <c r="F60" s="1"/>
      <c r="G60" s="130">
        <f>G61</f>
        <v>0</v>
      </c>
    </row>
    <row r="61" spans="1:7" ht="42.75" hidden="1" customHeight="1">
      <c r="A61" s="40" t="s">
        <v>1995</v>
      </c>
      <c r="B61" s="344">
        <v>200</v>
      </c>
      <c r="C61" s="185" t="str">
        <f>"01"</f>
        <v>01</v>
      </c>
      <c r="D61" s="185">
        <v>13</v>
      </c>
      <c r="E61" s="1" t="s">
        <v>2032</v>
      </c>
      <c r="F61" s="1">
        <v>200</v>
      </c>
      <c r="G61" s="130"/>
    </row>
    <row r="62" spans="1:7" ht="159.6" customHeight="1">
      <c r="A62" s="63" t="s">
        <v>2622</v>
      </c>
      <c r="B62" s="522">
        <v>400</v>
      </c>
      <c r="C62" s="185" t="str">
        <f t="shared" ref="C62:C65" si="2">"01"</f>
        <v>01</v>
      </c>
      <c r="D62" s="185">
        <v>13</v>
      </c>
      <c r="E62" s="522" t="s">
        <v>2577</v>
      </c>
      <c r="F62" s="1">
        <v>800</v>
      </c>
      <c r="G62" s="130">
        <v>100</v>
      </c>
    </row>
    <row r="63" spans="1:7" ht="117.6" customHeight="1">
      <c r="A63" s="544" t="s">
        <v>2825</v>
      </c>
      <c r="B63" s="603">
        <v>400</v>
      </c>
      <c r="C63" s="185" t="str">
        <f t="shared" si="2"/>
        <v>01</v>
      </c>
      <c r="D63" s="185">
        <v>13</v>
      </c>
      <c r="E63" s="603" t="s">
        <v>2824</v>
      </c>
      <c r="F63" s="1"/>
      <c r="G63" s="241">
        <v>26.3</v>
      </c>
    </row>
    <row r="64" spans="1:7" ht="114.6" customHeight="1">
      <c r="A64" s="544" t="s">
        <v>2825</v>
      </c>
      <c r="B64" s="603">
        <v>400</v>
      </c>
      <c r="C64" s="185" t="str">
        <f t="shared" si="2"/>
        <v>01</v>
      </c>
      <c r="D64" s="185">
        <v>13</v>
      </c>
      <c r="E64" s="603" t="s">
        <v>2824</v>
      </c>
      <c r="F64" s="1">
        <v>240</v>
      </c>
      <c r="G64" s="130">
        <v>20</v>
      </c>
    </row>
    <row r="65" spans="1:22" ht="159.6" customHeight="1">
      <c r="A65" s="544" t="s">
        <v>2825</v>
      </c>
      <c r="B65" s="603"/>
      <c r="C65" s="185" t="str">
        <f t="shared" si="2"/>
        <v>01</v>
      </c>
      <c r="D65" s="185">
        <v>13</v>
      </c>
      <c r="E65" s="603" t="s">
        <v>2824</v>
      </c>
      <c r="F65" s="1">
        <v>540</v>
      </c>
      <c r="G65" s="130">
        <v>6.3</v>
      </c>
    </row>
    <row r="66" spans="1:22" ht="79.150000000000006" customHeight="1">
      <c r="A66" s="63" t="s">
        <v>2558</v>
      </c>
      <c r="B66" s="512">
        <v>400</v>
      </c>
      <c r="C66" s="185" t="str">
        <f>"03"</f>
        <v>03</v>
      </c>
      <c r="D66" s="185">
        <v>14</v>
      </c>
      <c r="E66" s="514" t="s">
        <v>2578</v>
      </c>
      <c r="F66" s="1">
        <v>200</v>
      </c>
      <c r="G66" s="241">
        <v>12</v>
      </c>
    </row>
    <row r="67" spans="1:22" s="164" customFormat="1" ht="37.5" hidden="1" customHeight="1">
      <c r="A67" s="191" t="s">
        <v>427</v>
      </c>
      <c r="B67" s="118">
        <v>400</v>
      </c>
      <c r="C67" s="192" t="str">
        <f t="shared" ref="C67:C77" si="3">"03"</f>
        <v>03</v>
      </c>
      <c r="D67" s="192"/>
      <c r="E67" s="162"/>
      <c r="F67" s="118"/>
      <c r="G67" s="324">
        <f>G68</f>
        <v>70</v>
      </c>
      <c r="H67" s="163"/>
      <c r="I67" s="163"/>
      <c r="J67" s="163"/>
      <c r="K67" s="250"/>
      <c r="L67" s="163"/>
      <c r="M67" s="163"/>
      <c r="V67" s="268"/>
    </row>
    <row r="68" spans="1:22" ht="54.75" hidden="1" customHeight="1">
      <c r="A68" s="32" t="s">
        <v>428</v>
      </c>
      <c r="B68" s="344">
        <v>400</v>
      </c>
      <c r="C68" s="185" t="str">
        <f t="shared" si="3"/>
        <v>03</v>
      </c>
      <c r="D68" s="185">
        <v>10</v>
      </c>
      <c r="E68" s="160"/>
      <c r="F68" s="344"/>
      <c r="G68" s="130">
        <v>70</v>
      </c>
    </row>
    <row r="69" spans="1:22" ht="56.25" hidden="1" customHeight="1">
      <c r="A69" s="32" t="s">
        <v>1613</v>
      </c>
      <c r="B69" s="344">
        <v>200</v>
      </c>
      <c r="C69" s="185" t="str">
        <f t="shared" si="3"/>
        <v>03</v>
      </c>
      <c r="D69" s="185" t="str">
        <f t="shared" ref="D69:D75" si="4">"09"</f>
        <v>09</v>
      </c>
      <c r="E69" s="344" t="s">
        <v>1637</v>
      </c>
      <c r="F69" s="344"/>
      <c r="G69" s="130">
        <f>G70</f>
        <v>0</v>
      </c>
    </row>
    <row r="70" spans="1:22" ht="39" hidden="1" customHeight="1">
      <c r="A70" s="40" t="s">
        <v>1995</v>
      </c>
      <c r="B70" s="344">
        <v>200</v>
      </c>
      <c r="C70" s="185" t="str">
        <f t="shared" si="3"/>
        <v>03</v>
      </c>
      <c r="D70" s="185" t="str">
        <f t="shared" si="4"/>
        <v>09</v>
      </c>
      <c r="E70" s="344" t="s">
        <v>1637</v>
      </c>
      <c r="F70" s="344" t="str">
        <f>"200"</f>
        <v>200</v>
      </c>
      <c r="G70" s="130"/>
    </row>
    <row r="71" spans="1:22" ht="36.75" hidden="1" customHeight="1">
      <c r="A71" s="32" t="s">
        <v>2215</v>
      </c>
      <c r="B71" s="344">
        <v>400</v>
      </c>
      <c r="C71" s="185" t="str">
        <f t="shared" si="3"/>
        <v>03</v>
      </c>
      <c r="D71" s="185" t="str">
        <f t="shared" si="4"/>
        <v>09</v>
      </c>
      <c r="E71" s="1" t="s">
        <v>1637</v>
      </c>
      <c r="F71" s="344"/>
      <c r="G71" s="130">
        <f>G72+G73</f>
        <v>0</v>
      </c>
    </row>
    <row r="72" spans="1:22" ht="91.5" hidden="1" customHeight="1">
      <c r="A72" s="5" t="s">
        <v>1992</v>
      </c>
      <c r="B72" s="344">
        <v>200</v>
      </c>
      <c r="C72" s="185" t="str">
        <f t="shared" si="3"/>
        <v>03</v>
      </c>
      <c r="D72" s="185" t="str">
        <f t="shared" si="4"/>
        <v>09</v>
      </c>
      <c r="E72" s="1" t="s">
        <v>787</v>
      </c>
      <c r="F72" s="344" t="str">
        <f>"100"</f>
        <v>100</v>
      </c>
      <c r="G72" s="130"/>
    </row>
    <row r="73" spans="1:22" ht="39" hidden="1" customHeight="1">
      <c r="A73" s="5" t="s">
        <v>1995</v>
      </c>
      <c r="B73" s="344">
        <v>400</v>
      </c>
      <c r="C73" s="185" t="str">
        <f t="shared" si="3"/>
        <v>03</v>
      </c>
      <c r="D73" s="185" t="str">
        <f t="shared" si="4"/>
        <v>09</v>
      </c>
      <c r="E73" s="1" t="s">
        <v>1637</v>
      </c>
      <c r="F73" s="344" t="str">
        <f>"200"</f>
        <v>200</v>
      </c>
      <c r="G73" s="130"/>
    </row>
    <row r="74" spans="1:22" ht="59.25" hidden="1" customHeight="1">
      <c r="A74" s="5" t="s">
        <v>625</v>
      </c>
      <c r="B74" s="344">
        <v>200</v>
      </c>
      <c r="C74" s="185" t="str">
        <f t="shared" si="3"/>
        <v>03</v>
      </c>
      <c r="D74" s="185" t="str">
        <f t="shared" si="4"/>
        <v>09</v>
      </c>
      <c r="E74" s="1" t="s">
        <v>788</v>
      </c>
      <c r="F74" s="344"/>
      <c r="G74" s="130">
        <f>G75</f>
        <v>0</v>
      </c>
    </row>
    <row r="75" spans="1:22" ht="39" hidden="1" customHeight="1">
      <c r="A75" s="5" t="s">
        <v>1995</v>
      </c>
      <c r="B75" s="344">
        <v>200</v>
      </c>
      <c r="C75" s="185" t="str">
        <f t="shared" si="3"/>
        <v>03</v>
      </c>
      <c r="D75" s="185" t="str">
        <f t="shared" si="4"/>
        <v>09</v>
      </c>
      <c r="E75" s="1" t="s">
        <v>788</v>
      </c>
      <c r="F75" s="344">
        <v>200</v>
      </c>
      <c r="G75" s="130"/>
    </row>
    <row r="76" spans="1:22" ht="57.75" hidden="1" customHeight="1">
      <c r="A76" s="32" t="s">
        <v>2216</v>
      </c>
      <c r="B76" s="344">
        <v>400</v>
      </c>
      <c r="C76" s="185" t="str">
        <f t="shared" si="3"/>
        <v>03</v>
      </c>
      <c r="D76" s="185">
        <v>10</v>
      </c>
      <c r="E76" s="1" t="s">
        <v>2245</v>
      </c>
      <c r="F76" s="344"/>
      <c r="G76" s="130">
        <f>G77</f>
        <v>50</v>
      </c>
    </row>
    <row r="77" spans="1:22" ht="135" hidden="1" customHeight="1">
      <c r="A77" s="63" t="s">
        <v>2542</v>
      </c>
      <c r="B77" s="344">
        <v>400</v>
      </c>
      <c r="C77" s="185" t="str">
        <f t="shared" si="3"/>
        <v>03</v>
      </c>
      <c r="D77" s="185">
        <v>10</v>
      </c>
      <c r="E77" s="1" t="s">
        <v>2245</v>
      </c>
      <c r="F77" s="344">
        <v>200</v>
      </c>
      <c r="G77" s="130">
        <v>50</v>
      </c>
    </row>
    <row r="78" spans="1:22" ht="23.25" hidden="1" customHeight="1">
      <c r="A78" s="32" t="s">
        <v>1638</v>
      </c>
      <c r="B78" s="344">
        <v>200</v>
      </c>
      <c r="C78" s="192" t="str">
        <f t="shared" ref="C78:C86" si="5">"04"</f>
        <v>04</v>
      </c>
      <c r="D78" s="185"/>
      <c r="E78" s="344"/>
      <c r="F78" s="344"/>
      <c r="G78" s="130">
        <f>G82+G79</f>
        <v>0</v>
      </c>
    </row>
    <row r="79" spans="1:22" ht="23.25" hidden="1" customHeight="1">
      <c r="A79" s="32" t="s">
        <v>1639</v>
      </c>
      <c r="B79" s="344">
        <v>200</v>
      </c>
      <c r="C79" s="185" t="str">
        <f t="shared" si="5"/>
        <v>04</v>
      </c>
      <c r="D79" s="185" t="str">
        <f t="shared" ref="D79" si="6">"05"</f>
        <v>05</v>
      </c>
      <c r="E79" s="344"/>
      <c r="F79" s="344"/>
      <c r="G79" s="130">
        <f>G80</f>
        <v>0</v>
      </c>
    </row>
    <row r="80" spans="1:22" ht="60.75" hidden="1" customHeight="1">
      <c r="A80" s="5" t="s">
        <v>1989</v>
      </c>
      <c r="B80" s="344">
        <v>200</v>
      </c>
      <c r="C80" s="185" t="str">
        <f t="shared" si="5"/>
        <v>04</v>
      </c>
      <c r="D80" s="185" t="str">
        <f t="shared" ref="D80:D81" si="7">"05"</f>
        <v>05</v>
      </c>
      <c r="E80" s="7" t="s">
        <v>1988</v>
      </c>
      <c r="F80" s="344"/>
      <c r="G80" s="130">
        <f>G81</f>
        <v>0</v>
      </c>
    </row>
    <row r="81" spans="1:22" ht="44.25" hidden="1" customHeight="1">
      <c r="A81" s="5" t="s">
        <v>1995</v>
      </c>
      <c r="B81" s="344">
        <v>200</v>
      </c>
      <c r="C81" s="185" t="str">
        <f t="shared" si="5"/>
        <v>04</v>
      </c>
      <c r="D81" s="185" t="str">
        <f t="shared" si="7"/>
        <v>05</v>
      </c>
      <c r="E81" s="7" t="s">
        <v>1988</v>
      </c>
      <c r="F81" s="344" t="str">
        <f>"200"</f>
        <v>200</v>
      </c>
      <c r="G81" s="130"/>
    </row>
    <row r="82" spans="1:22" ht="23.25" hidden="1" customHeight="1">
      <c r="A82" s="32" t="s">
        <v>318</v>
      </c>
      <c r="B82" s="344">
        <v>200</v>
      </c>
      <c r="C82" s="192" t="str">
        <f t="shared" si="5"/>
        <v>04</v>
      </c>
      <c r="D82" s="185" t="str">
        <f>"12"</f>
        <v>12</v>
      </c>
      <c r="E82" s="344"/>
      <c r="F82" s="344"/>
      <c r="G82" s="130">
        <f>G85+G83</f>
        <v>0</v>
      </c>
    </row>
    <row r="83" spans="1:22" ht="35.25" hidden="1" customHeight="1">
      <c r="A83" s="179" t="s">
        <v>1969</v>
      </c>
      <c r="B83" s="344">
        <v>200</v>
      </c>
      <c r="C83" s="192" t="str">
        <f t="shared" si="5"/>
        <v>04</v>
      </c>
      <c r="D83" s="185" t="str">
        <f>"12"</f>
        <v>12</v>
      </c>
      <c r="E83" s="344" t="s">
        <v>2046</v>
      </c>
      <c r="F83" s="344"/>
      <c r="G83" s="130">
        <f>G84</f>
        <v>0</v>
      </c>
    </row>
    <row r="84" spans="1:22" ht="39.75" hidden="1" customHeight="1">
      <c r="A84" s="5" t="s">
        <v>1995</v>
      </c>
      <c r="B84" s="344">
        <v>200</v>
      </c>
      <c r="C84" s="192" t="str">
        <f t="shared" si="5"/>
        <v>04</v>
      </c>
      <c r="D84" s="185" t="str">
        <f>"12"</f>
        <v>12</v>
      </c>
      <c r="E84" s="344" t="s">
        <v>2046</v>
      </c>
      <c r="F84" s="64" t="s">
        <v>1998</v>
      </c>
      <c r="G84" s="130"/>
    </row>
    <row r="85" spans="1:22" ht="51.75" hidden="1" customHeight="1">
      <c r="A85" s="321" t="s">
        <v>1964</v>
      </c>
      <c r="B85" s="344">
        <v>200</v>
      </c>
      <c r="C85" s="192" t="str">
        <f t="shared" si="5"/>
        <v>04</v>
      </c>
      <c r="D85" s="185" t="str">
        <f>"12"</f>
        <v>12</v>
      </c>
      <c r="E85" s="344" t="s">
        <v>2047</v>
      </c>
      <c r="F85" s="344"/>
      <c r="G85" s="130">
        <f>G86</f>
        <v>0</v>
      </c>
    </row>
    <row r="86" spans="1:22" ht="43.5" hidden="1" customHeight="1">
      <c r="A86" s="5" t="s">
        <v>1995</v>
      </c>
      <c r="B86" s="344">
        <v>200</v>
      </c>
      <c r="C86" s="192" t="str">
        <f t="shared" si="5"/>
        <v>04</v>
      </c>
      <c r="D86" s="185" t="str">
        <f>"12"</f>
        <v>12</v>
      </c>
      <c r="E86" s="344" t="s">
        <v>2047</v>
      </c>
      <c r="F86" s="64" t="s">
        <v>1998</v>
      </c>
      <c r="G86" s="130"/>
    </row>
    <row r="87" spans="1:22" ht="23.25" hidden="1" customHeight="1">
      <c r="A87" s="68" t="s">
        <v>815</v>
      </c>
      <c r="B87" s="209">
        <v>200</v>
      </c>
      <c r="C87" s="262" t="s">
        <v>1351</v>
      </c>
      <c r="D87" s="64" t="s">
        <v>1753</v>
      </c>
      <c r="E87" s="344"/>
      <c r="F87" s="64"/>
      <c r="G87" s="130">
        <f>G88</f>
        <v>0</v>
      </c>
    </row>
    <row r="88" spans="1:22" ht="69.75" hidden="1" customHeight="1">
      <c r="A88" s="179" t="s">
        <v>1975</v>
      </c>
      <c r="B88" s="209">
        <v>200</v>
      </c>
      <c r="C88" s="262" t="s">
        <v>1351</v>
      </c>
      <c r="D88" s="64" t="s">
        <v>1753</v>
      </c>
      <c r="E88" s="344" t="s">
        <v>1352</v>
      </c>
      <c r="F88" s="64"/>
      <c r="G88" s="130">
        <f>G89</f>
        <v>0</v>
      </c>
    </row>
    <row r="89" spans="1:22" ht="43.5" hidden="1" customHeight="1">
      <c r="A89" s="5" t="s">
        <v>1526</v>
      </c>
      <c r="B89" s="209">
        <v>200</v>
      </c>
      <c r="C89" s="262" t="s">
        <v>1351</v>
      </c>
      <c r="D89" s="64" t="s">
        <v>1753</v>
      </c>
      <c r="E89" s="344" t="s">
        <v>1352</v>
      </c>
      <c r="F89" s="64" t="s">
        <v>321</v>
      </c>
      <c r="G89" s="130"/>
    </row>
    <row r="90" spans="1:22" ht="26.25" hidden="1" customHeight="1">
      <c r="A90" s="32" t="s">
        <v>1474</v>
      </c>
      <c r="B90" s="209">
        <v>200</v>
      </c>
      <c r="C90" s="192" t="str">
        <f>"09"</f>
        <v>09</v>
      </c>
      <c r="D90" s="185"/>
      <c r="E90" s="344"/>
      <c r="F90" s="64"/>
      <c r="G90" s="130">
        <f>G91</f>
        <v>0</v>
      </c>
    </row>
    <row r="91" spans="1:22" ht="43.5" hidden="1" customHeight="1">
      <c r="A91" s="32" t="s">
        <v>812</v>
      </c>
      <c r="B91" s="118">
        <v>200</v>
      </c>
      <c r="C91" s="192" t="str">
        <f>"09"</f>
        <v>09</v>
      </c>
      <c r="D91" s="185" t="str">
        <f>"01"</f>
        <v>01</v>
      </c>
      <c r="E91" s="344"/>
      <c r="F91" s="64"/>
      <c r="G91" s="130">
        <f>G92</f>
        <v>0</v>
      </c>
    </row>
    <row r="92" spans="1:22" ht="23.25" hidden="1" customHeight="1">
      <c r="A92" s="201" t="s">
        <v>1150</v>
      </c>
      <c r="B92" s="118">
        <v>200</v>
      </c>
      <c r="C92" s="192" t="str">
        <f>"09"</f>
        <v>09</v>
      </c>
      <c r="D92" s="185" t="str">
        <f>"01"</f>
        <v>01</v>
      </c>
      <c r="E92" s="344" t="s">
        <v>813</v>
      </c>
      <c r="F92" s="344" t="str">
        <f>"003"</f>
        <v>003</v>
      </c>
      <c r="G92" s="130"/>
    </row>
    <row r="93" spans="1:22" s="164" customFormat="1" ht="19.5" customHeight="1">
      <c r="A93" s="199" t="s">
        <v>772</v>
      </c>
      <c r="B93" s="14">
        <v>400</v>
      </c>
      <c r="C93" s="193" t="str">
        <f>"10"</f>
        <v>10</v>
      </c>
      <c r="D93" s="161"/>
      <c r="E93" s="162"/>
      <c r="F93" s="118"/>
      <c r="G93" s="241">
        <f>G94+G97</f>
        <v>180</v>
      </c>
      <c r="H93" s="163"/>
      <c r="I93" s="163"/>
      <c r="J93" s="163"/>
      <c r="K93" s="250"/>
      <c r="L93" s="163"/>
      <c r="M93" s="163"/>
      <c r="V93" s="268"/>
    </row>
    <row r="94" spans="1:22" ht="19.5" customHeight="1">
      <c r="A94" s="32" t="s">
        <v>773</v>
      </c>
      <c r="B94" s="344">
        <v>400</v>
      </c>
      <c r="C94" s="185">
        <v>10</v>
      </c>
      <c r="D94" s="185" t="str">
        <f>"01"</f>
        <v>01</v>
      </c>
      <c r="E94" s="160"/>
      <c r="F94" s="344"/>
      <c r="G94" s="130">
        <v>180</v>
      </c>
    </row>
    <row r="95" spans="1:22" ht="57" hidden="1" customHeight="1">
      <c r="A95" s="32" t="s">
        <v>1564</v>
      </c>
      <c r="B95" s="344">
        <v>400</v>
      </c>
      <c r="C95" s="185">
        <v>10</v>
      </c>
      <c r="D95" s="185" t="str">
        <f>"01"</f>
        <v>01</v>
      </c>
      <c r="E95" s="373" t="s">
        <v>2246</v>
      </c>
      <c r="F95" s="344"/>
      <c r="G95" s="130">
        <f>G96</f>
        <v>180</v>
      </c>
    </row>
    <row r="96" spans="1:22" ht="131.44999999999999" customHeight="1">
      <c r="A96" s="63" t="s">
        <v>2614</v>
      </c>
      <c r="B96" s="344">
        <v>400</v>
      </c>
      <c r="C96" s="185">
        <v>10</v>
      </c>
      <c r="D96" s="185" t="str">
        <f>"01"</f>
        <v>01</v>
      </c>
      <c r="E96" s="519" t="s">
        <v>2580</v>
      </c>
      <c r="F96" s="344"/>
      <c r="G96" s="130">
        <v>180</v>
      </c>
    </row>
    <row r="97" spans="1:22" ht="21" hidden="1" customHeight="1">
      <c r="A97" s="32" t="s">
        <v>1565</v>
      </c>
      <c r="B97" s="344">
        <v>400</v>
      </c>
      <c r="C97" s="185">
        <v>10</v>
      </c>
      <c r="D97" s="185" t="str">
        <f t="shared" ref="D97:D109" si="8">"03"</f>
        <v>03</v>
      </c>
      <c r="E97" s="160"/>
      <c r="F97" s="344"/>
      <c r="G97" s="130">
        <f>G102+G106+G108+G100+G98+G104</f>
        <v>0</v>
      </c>
    </row>
    <row r="98" spans="1:22" ht="37.5" hidden="1" customHeight="1">
      <c r="A98" s="32" t="s">
        <v>2019</v>
      </c>
      <c r="B98" s="344">
        <v>200</v>
      </c>
      <c r="C98" s="185">
        <v>10</v>
      </c>
      <c r="D98" s="185" t="str">
        <f t="shared" si="8"/>
        <v>03</v>
      </c>
      <c r="E98" s="344" t="s">
        <v>967</v>
      </c>
      <c r="F98" s="344"/>
      <c r="G98" s="130">
        <f>G99</f>
        <v>0</v>
      </c>
    </row>
    <row r="99" spans="1:22" ht="27.75" hidden="1" customHeight="1">
      <c r="A99" s="19" t="s">
        <v>1999</v>
      </c>
      <c r="B99" s="344">
        <v>200</v>
      </c>
      <c r="C99" s="185">
        <v>10</v>
      </c>
      <c r="D99" s="185" t="str">
        <f t="shared" si="8"/>
        <v>03</v>
      </c>
      <c r="E99" s="344" t="s">
        <v>967</v>
      </c>
      <c r="F99" s="344" t="str">
        <f>"300"</f>
        <v>300</v>
      </c>
      <c r="G99" s="130"/>
    </row>
    <row r="100" spans="1:22" ht="34.5" hidden="1" customHeight="1">
      <c r="A100" s="5" t="s">
        <v>188</v>
      </c>
      <c r="B100" s="344">
        <v>200</v>
      </c>
      <c r="C100" s="185">
        <v>10</v>
      </c>
      <c r="D100" s="185" t="str">
        <f t="shared" si="8"/>
        <v>03</v>
      </c>
      <c r="E100" s="15" t="s">
        <v>1398</v>
      </c>
      <c r="F100" s="210"/>
      <c r="G100" s="130">
        <f>G101</f>
        <v>0</v>
      </c>
    </row>
    <row r="101" spans="1:22" ht="22.5" hidden="1" customHeight="1">
      <c r="A101" s="19" t="s">
        <v>1999</v>
      </c>
      <c r="B101" s="344">
        <v>200</v>
      </c>
      <c r="C101" s="185">
        <v>10</v>
      </c>
      <c r="D101" s="185" t="str">
        <f t="shared" si="8"/>
        <v>03</v>
      </c>
      <c r="E101" s="15" t="s">
        <v>1398</v>
      </c>
      <c r="F101" s="344" t="str">
        <f>"300"</f>
        <v>300</v>
      </c>
      <c r="G101" s="130"/>
    </row>
    <row r="102" spans="1:22" ht="41.25" hidden="1" customHeight="1">
      <c r="A102" s="32" t="s">
        <v>1713</v>
      </c>
      <c r="B102" s="344">
        <v>400</v>
      </c>
      <c r="C102" s="185">
        <v>10</v>
      </c>
      <c r="D102" s="185" t="str">
        <f t="shared" si="8"/>
        <v>03</v>
      </c>
      <c r="E102" s="344" t="s">
        <v>187</v>
      </c>
      <c r="F102" s="344"/>
      <c r="G102" s="130">
        <f>G103</f>
        <v>0</v>
      </c>
    </row>
    <row r="103" spans="1:22" ht="17.25" hidden="1" customHeight="1">
      <c r="A103" s="19" t="s">
        <v>1999</v>
      </c>
      <c r="B103" s="344">
        <v>400</v>
      </c>
      <c r="C103" s="185">
        <v>10</v>
      </c>
      <c r="D103" s="185" t="str">
        <f t="shared" si="8"/>
        <v>03</v>
      </c>
      <c r="E103" s="344" t="s">
        <v>187</v>
      </c>
      <c r="F103" s="344" t="str">
        <f>"300"</f>
        <v>300</v>
      </c>
      <c r="G103" s="130"/>
    </row>
    <row r="104" spans="1:22" ht="23.25" hidden="1" customHeight="1">
      <c r="A104" s="5" t="s">
        <v>1190</v>
      </c>
      <c r="B104" s="344">
        <v>200</v>
      </c>
      <c r="C104" s="185">
        <v>10</v>
      </c>
      <c r="D104" s="185" t="str">
        <f t="shared" si="8"/>
        <v>03</v>
      </c>
      <c r="E104" s="15" t="s">
        <v>1191</v>
      </c>
      <c r="F104" s="210"/>
      <c r="G104" s="130">
        <f>G105</f>
        <v>0</v>
      </c>
    </row>
    <row r="105" spans="1:22" ht="27" hidden="1" customHeight="1">
      <c r="A105" s="19" t="s">
        <v>1999</v>
      </c>
      <c r="B105" s="344">
        <v>200</v>
      </c>
      <c r="C105" s="185">
        <v>10</v>
      </c>
      <c r="D105" s="185" t="str">
        <f t="shared" si="8"/>
        <v>03</v>
      </c>
      <c r="E105" s="15" t="s">
        <v>1191</v>
      </c>
      <c r="F105" s="344" t="str">
        <f>"300"</f>
        <v>300</v>
      </c>
      <c r="G105" s="130"/>
    </row>
    <row r="106" spans="1:22" ht="44.25" hidden="1" customHeight="1">
      <c r="A106" s="32" t="s">
        <v>2018</v>
      </c>
      <c r="B106" s="344">
        <v>200</v>
      </c>
      <c r="C106" s="185">
        <v>10</v>
      </c>
      <c r="D106" s="185" t="str">
        <f t="shared" si="8"/>
        <v>03</v>
      </c>
      <c r="E106" s="344" t="s">
        <v>813</v>
      </c>
      <c r="F106" s="344"/>
      <c r="G106" s="130">
        <f>G107</f>
        <v>0</v>
      </c>
    </row>
    <row r="107" spans="1:22" ht="24.75" hidden="1" customHeight="1">
      <c r="A107" s="19" t="s">
        <v>1999</v>
      </c>
      <c r="B107" s="344">
        <v>200</v>
      </c>
      <c r="C107" s="185">
        <v>10</v>
      </c>
      <c r="D107" s="185" t="str">
        <f t="shared" si="8"/>
        <v>03</v>
      </c>
      <c r="E107" s="344" t="s">
        <v>813</v>
      </c>
      <c r="F107" s="344" t="str">
        <f>"300"</f>
        <v>300</v>
      </c>
      <c r="G107" s="130"/>
    </row>
    <row r="108" spans="1:22" ht="57" hidden="1" customHeight="1">
      <c r="A108" s="322" t="s">
        <v>1983</v>
      </c>
      <c r="B108" s="344">
        <v>200</v>
      </c>
      <c r="C108" s="185">
        <v>10</v>
      </c>
      <c r="D108" s="185" t="str">
        <f t="shared" si="8"/>
        <v>03</v>
      </c>
      <c r="E108" s="344" t="s">
        <v>2056</v>
      </c>
      <c r="F108" s="344"/>
      <c r="G108" s="130">
        <f>G109</f>
        <v>0</v>
      </c>
    </row>
    <row r="109" spans="1:22" ht="21.75" hidden="1" customHeight="1">
      <c r="A109" s="19" t="s">
        <v>1999</v>
      </c>
      <c r="B109" s="344">
        <v>200</v>
      </c>
      <c r="C109" s="185">
        <v>10</v>
      </c>
      <c r="D109" s="185" t="str">
        <f t="shared" si="8"/>
        <v>03</v>
      </c>
      <c r="E109" s="344" t="s">
        <v>2056</v>
      </c>
      <c r="F109" s="344" t="str">
        <f>"300"</f>
        <v>300</v>
      </c>
      <c r="G109" s="130"/>
    </row>
    <row r="110" spans="1:22" s="187" customFormat="1" ht="18" hidden="1" customHeight="1">
      <c r="A110" s="223" t="s">
        <v>1116</v>
      </c>
      <c r="B110" s="219">
        <v>200</v>
      </c>
      <c r="C110" s="220">
        <v>11</v>
      </c>
      <c r="D110" s="285"/>
      <c r="E110" s="286"/>
      <c r="F110" s="219"/>
      <c r="G110" s="325">
        <f>G111</f>
        <v>0</v>
      </c>
      <c r="H110" s="186"/>
      <c r="I110" s="186"/>
      <c r="J110" s="186"/>
      <c r="K110" s="230"/>
      <c r="L110" s="186"/>
      <c r="M110" s="186"/>
      <c r="V110" s="269"/>
    </row>
    <row r="111" spans="1:22" ht="18.75" hidden="1" customHeight="1">
      <c r="A111" s="32" t="s">
        <v>1117</v>
      </c>
      <c r="B111" s="344">
        <v>200</v>
      </c>
      <c r="C111" s="185">
        <v>11</v>
      </c>
      <c r="D111" s="185" t="str">
        <f>"01"</f>
        <v>01</v>
      </c>
      <c r="E111" s="160"/>
      <c r="F111" s="344"/>
      <c r="G111" s="130">
        <f>G112</f>
        <v>0</v>
      </c>
    </row>
    <row r="112" spans="1:22" ht="36" hidden="1" customHeight="1">
      <c r="A112" s="32" t="s">
        <v>1195</v>
      </c>
      <c r="B112" s="344">
        <v>200</v>
      </c>
      <c r="C112" s="185">
        <v>11</v>
      </c>
      <c r="D112" s="185" t="str">
        <f>"01"</f>
        <v>01</v>
      </c>
      <c r="E112" s="344" t="s">
        <v>1118</v>
      </c>
      <c r="F112" s="344"/>
      <c r="G112" s="130">
        <f>G113</f>
        <v>0</v>
      </c>
    </row>
    <row r="113" spans="1:22" ht="36.75" hidden="1" customHeight="1">
      <c r="A113" s="5" t="s">
        <v>1995</v>
      </c>
      <c r="B113" s="344">
        <v>200</v>
      </c>
      <c r="C113" s="185">
        <v>11</v>
      </c>
      <c r="D113" s="185" t="str">
        <f>"01"</f>
        <v>01</v>
      </c>
      <c r="E113" s="344" t="s">
        <v>1118</v>
      </c>
      <c r="F113" s="344" t="str">
        <f>"200"</f>
        <v>200</v>
      </c>
      <c r="G113" s="130"/>
    </row>
    <row r="114" spans="1:22" s="168" customFormat="1" ht="39" hidden="1" customHeight="1">
      <c r="A114" s="13" t="s">
        <v>1271</v>
      </c>
      <c r="B114" s="14">
        <v>201</v>
      </c>
      <c r="C114" s="193" t="str">
        <f t="shared" ref="C114:C123" si="9">"01"</f>
        <v>01</v>
      </c>
      <c r="D114" s="193"/>
      <c r="E114" s="14"/>
      <c r="F114" s="14"/>
      <c r="G114" s="241">
        <f>G115</f>
        <v>0</v>
      </c>
      <c r="H114" s="167"/>
      <c r="I114" s="167"/>
      <c r="J114" s="167"/>
      <c r="K114" s="249"/>
      <c r="L114" s="167"/>
      <c r="M114" s="167"/>
      <c r="V114" s="158"/>
    </row>
    <row r="115" spans="1:22" ht="57" hidden="1" customHeight="1">
      <c r="A115" s="32" t="s">
        <v>181</v>
      </c>
      <c r="B115" s="344">
        <v>201</v>
      </c>
      <c r="C115" s="185" t="str">
        <f t="shared" si="9"/>
        <v>01</v>
      </c>
      <c r="D115" s="185" t="str">
        <f>"06"</f>
        <v>06</v>
      </c>
      <c r="E115" s="160"/>
      <c r="F115" s="344"/>
      <c r="G115" s="130">
        <f>G116</f>
        <v>0</v>
      </c>
    </row>
    <row r="116" spans="1:22" ht="18.75" hidden="1" customHeight="1">
      <c r="A116" s="32" t="s">
        <v>964</v>
      </c>
      <c r="B116" s="344">
        <v>201</v>
      </c>
      <c r="C116" s="185" t="str">
        <f t="shared" si="9"/>
        <v>01</v>
      </c>
      <c r="D116" s="185" t="str">
        <f>"06"</f>
        <v>06</v>
      </c>
      <c r="E116" s="344" t="s">
        <v>567</v>
      </c>
      <c r="F116" s="344"/>
      <c r="G116" s="130">
        <f>G117+G118</f>
        <v>0</v>
      </c>
      <c r="V116" s="267" t="s">
        <v>2021</v>
      </c>
    </row>
    <row r="117" spans="1:22" ht="94.5" hidden="1" customHeight="1">
      <c r="A117" s="5" t="s">
        <v>1992</v>
      </c>
      <c r="B117" s="344">
        <v>201</v>
      </c>
      <c r="C117" s="185" t="str">
        <f t="shared" si="9"/>
        <v>01</v>
      </c>
      <c r="D117" s="185" t="str">
        <f>"06"</f>
        <v>06</v>
      </c>
      <c r="E117" s="344" t="s">
        <v>567</v>
      </c>
      <c r="F117" s="344" t="str">
        <f>"100"</f>
        <v>100</v>
      </c>
      <c r="G117" s="130"/>
    </row>
    <row r="118" spans="1:22" ht="45" hidden="1" customHeight="1">
      <c r="A118" s="5" t="s">
        <v>1995</v>
      </c>
      <c r="B118" s="344">
        <v>201</v>
      </c>
      <c r="C118" s="185" t="str">
        <f t="shared" si="9"/>
        <v>01</v>
      </c>
      <c r="D118" s="185" t="str">
        <f>"06"</f>
        <v>06</v>
      </c>
      <c r="E118" s="344" t="s">
        <v>567</v>
      </c>
      <c r="F118" s="344" t="str">
        <f>"200"</f>
        <v>200</v>
      </c>
      <c r="G118" s="130"/>
    </row>
    <row r="119" spans="1:22" ht="59.25" hidden="1" customHeight="1">
      <c r="A119" s="16" t="s">
        <v>146</v>
      </c>
      <c r="B119" s="14">
        <v>203</v>
      </c>
      <c r="C119" s="193" t="str">
        <f t="shared" si="9"/>
        <v>01</v>
      </c>
      <c r="D119" s="185"/>
      <c r="E119" s="344"/>
      <c r="F119" s="344"/>
      <c r="G119" s="241">
        <f>G120</f>
        <v>0</v>
      </c>
    </row>
    <row r="120" spans="1:22" ht="27.75" hidden="1" customHeight="1">
      <c r="A120" s="32" t="s">
        <v>1611</v>
      </c>
      <c r="B120" s="344">
        <v>203</v>
      </c>
      <c r="C120" s="185" t="str">
        <f t="shared" si="9"/>
        <v>01</v>
      </c>
      <c r="D120" s="185">
        <v>13</v>
      </c>
      <c r="E120" s="160"/>
      <c r="F120" s="1"/>
      <c r="G120" s="130">
        <f>G121+G124</f>
        <v>0</v>
      </c>
    </row>
    <row r="121" spans="1:22" ht="21.75" hidden="1" customHeight="1">
      <c r="A121" s="32" t="s">
        <v>964</v>
      </c>
      <c r="B121" s="344">
        <v>203</v>
      </c>
      <c r="C121" s="185" t="str">
        <f t="shared" si="9"/>
        <v>01</v>
      </c>
      <c r="D121" s="185">
        <v>13</v>
      </c>
      <c r="E121" s="344" t="s">
        <v>567</v>
      </c>
      <c r="F121" s="344"/>
      <c r="G121" s="130">
        <f>G122+G123</f>
        <v>0</v>
      </c>
      <c r="V121" s="267" t="s">
        <v>2022</v>
      </c>
    </row>
    <row r="122" spans="1:22" ht="88.5" hidden="1" customHeight="1">
      <c r="A122" s="5" t="s">
        <v>1992</v>
      </c>
      <c r="B122" s="344">
        <v>203</v>
      </c>
      <c r="C122" s="185" t="str">
        <f t="shared" si="9"/>
        <v>01</v>
      </c>
      <c r="D122" s="185">
        <v>13</v>
      </c>
      <c r="E122" s="344" t="s">
        <v>567</v>
      </c>
      <c r="F122" s="344" t="str">
        <f>"100"</f>
        <v>100</v>
      </c>
      <c r="G122" s="130"/>
    </row>
    <row r="123" spans="1:22" ht="38.25" hidden="1" customHeight="1">
      <c r="A123" s="5" t="s">
        <v>1995</v>
      </c>
      <c r="B123" s="344">
        <v>203</v>
      </c>
      <c r="C123" s="185" t="str">
        <f t="shared" si="9"/>
        <v>01</v>
      </c>
      <c r="D123" s="185">
        <v>13</v>
      </c>
      <c r="E123" s="344" t="s">
        <v>567</v>
      </c>
      <c r="F123" s="344" t="str">
        <f>"200"</f>
        <v>200</v>
      </c>
      <c r="G123" s="130"/>
    </row>
    <row r="124" spans="1:22" ht="39" hidden="1" customHeight="1">
      <c r="A124" s="5" t="s">
        <v>626</v>
      </c>
      <c r="B124" s="344">
        <v>203</v>
      </c>
      <c r="C124" s="185" t="str">
        <f>"01"</f>
        <v>01</v>
      </c>
      <c r="D124" s="185">
        <v>13</v>
      </c>
      <c r="E124" s="344" t="s">
        <v>788</v>
      </c>
      <c r="F124" s="344"/>
      <c r="G124" s="130">
        <f>G125</f>
        <v>0</v>
      </c>
    </row>
    <row r="125" spans="1:22" ht="44.25" hidden="1" customHeight="1">
      <c r="A125" s="5" t="s">
        <v>1995</v>
      </c>
      <c r="B125" s="344">
        <v>203</v>
      </c>
      <c r="C125" s="185" t="str">
        <f>"01"</f>
        <v>01</v>
      </c>
      <c r="D125" s="185">
        <v>13</v>
      </c>
      <c r="E125" s="344" t="s">
        <v>788</v>
      </c>
      <c r="F125" s="344" t="str">
        <f>"200"</f>
        <v>200</v>
      </c>
      <c r="G125" s="130"/>
    </row>
    <row r="126" spans="1:22" ht="39" hidden="1" customHeight="1">
      <c r="A126" s="12" t="s">
        <v>2547</v>
      </c>
      <c r="B126" s="14">
        <v>400</v>
      </c>
      <c r="C126" s="185"/>
      <c r="D126" s="185"/>
      <c r="E126" s="61"/>
      <c r="F126" s="344"/>
      <c r="G126" s="241">
        <f>G127+G128+G258+G259+G260</f>
        <v>0</v>
      </c>
      <c r="K126" s="165">
        <v>72555</v>
      </c>
    </row>
    <row r="127" spans="1:22" ht="20.25" hidden="1" customHeight="1">
      <c r="A127" s="191" t="s">
        <v>879</v>
      </c>
      <c r="B127" s="118">
        <v>205</v>
      </c>
      <c r="C127" s="192" t="str">
        <f>"01"</f>
        <v>01</v>
      </c>
      <c r="D127" s="185"/>
      <c r="E127" s="61"/>
      <c r="F127" s="344"/>
      <c r="G127" s="324">
        <f>G128</f>
        <v>0</v>
      </c>
    </row>
    <row r="128" spans="1:22" ht="20.25" hidden="1" customHeight="1">
      <c r="A128" s="32" t="s">
        <v>1609</v>
      </c>
      <c r="B128" s="344">
        <v>205</v>
      </c>
      <c r="C128" s="185" t="str">
        <f>"01"</f>
        <v>01</v>
      </c>
      <c r="D128" s="185">
        <v>11</v>
      </c>
      <c r="E128" s="344"/>
      <c r="F128" s="344"/>
      <c r="G128" s="130">
        <f>G129</f>
        <v>0</v>
      </c>
    </row>
    <row r="129" spans="1:22" ht="20.25" hidden="1" customHeight="1">
      <c r="A129" s="2" t="s">
        <v>704</v>
      </c>
      <c r="B129" s="344">
        <v>205</v>
      </c>
      <c r="C129" s="185" t="str">
        <f>"01"</f>
        <v>01</v>
      </c>
      <c r="D129" s="185">
        <v>11</v>
      </c>
      <c r="E129" s="344" t="s">
        <v>705</v>
      </c>
      <c r="F129" s="1" t="str">
        <f>"013"</f>
        <v>013</v>
      </c>
      <c r="G129" s="130">
        <f>G130</f>
        <v>0</v>
      </c>
    </row>
    <row r="130" spans="1:22" ht="23.25" hidden="1" customHeight="1">
      <c r="A130" s="32" t="s">
        <v>1610</v>
      </c>
      <c r="B130" s="344">
        <v>205</v>
      </c>
      <c r="C130" s="185" t="str">
        <f>"01"</f>
        <v>01</v>
      </c>
      <c r="D130" s="185">
        <v>11</v>
      </c>
      <c r="E130" s="344" t="s">
        <v>705</v>
      </c>
      <c r="F130" s="1" t="str">
        <f>"013"</f>
        <v>013</v>
      </c>
      <c r="G130" s="130"/>
    </row>
    <row r="131" spans="1:22" s="164" customFormat="1" ht="20.25" hidden="1" customHeight="1">
      <c r="A131" s="191" t="s">
        <v>1638</v>
      </c>
      <c r="B131" s="118">
        <v>400</v>
      </c>
      <c r="C131" s="192" t="str">
        <f t="shared" ref="C131:C212" si="10">"04"</f>
        <v>04</v>
      </c>
      <c r="D131" s="161"/>
      <c r="E131" s="270"/>
      <c r="F131" s="118"/>
      <c r="G131" s="324">
        <f>G135</f>
        <v>7705.7</v>
      </c>
      <c r="H131" s="163"/>
      <c r="I131" s="163"/>
      <c r="J131" s="163"/>
      <c r="K131" s="250"/>
      <c r="L131" s="163"/>
      <c r="M131" s="163"/>
      <c r="V131" s="268" t="s">
        <v>2069</v>
      </c>
    </row>
    <row r="132" spans="1:22" s="164" customFormat="1" ht="20.25" hidden="1" customHeight="1">
      <c r="A132" s="191" t="s">
        <v>1885</v>
      </c>
      <c r="B132" s="118">
        <v>400</v>
      </c>
      <c r="C132" s="185" t="str">
        <f>"05"</f>
        <v>05</v>
      </c>
      <c r="D132" s="185" t="str">
        <f>"01"</f>
        <v>01</v>
      </c>
      <c r="E132" s="270"/>
      <c r="F132" s="118"/>
      <c r="G132" s="324"/>
      <c r="H132" s="163"/>
      <c r="I132" s="163"/>
      <c r="J132" s="163"/>
      <c r="K132" s="250"/>
      <c r="L132" s="163"/>
      <c r="M132" s="163"/>
      <c r="V132" s="268"/>
    </row>
    <row r="133" spans="1:22" s="164" customFormat="1" ht="20.25" hidden="1" customHeight="1">
      <c r="A133" s="191" t="s">
        <v>2239</v>
      </c>
      <c r="B133" s="118">
        <v>400</v>
      </c>
      <c r="C133" s="185" t="str">
        <f>"05"</f>
        <v>05</v>
      </c>
      <c r="D133" s="185" t="str">
        <f>"01"</f>
        <v>01</v>
      </c>
      <c r="E133" s="270" t="s">
        <v>2240</v>
      </c>
      <c r="F133" s="118"/>
      <c r="G133" s="324"/>
      <c r="H133" s="163"/>
      <c r="I133" s="163"/>
      <c r="J133" s="163"/>
      <c r="K133" s="250"/>
      <c r="L133" s="163"/>
      <c r="M133" s="163"/>
      <c r="V133" s="268"/>
    </row>
    <row r="134" spans="1:22" s="164" customFormat="1" ht="36.6" hidden="1" customHeight="1">
      <c r="A134" s="5" t="s">
        <v>1995</v>
      </c>
      <c r="B134" s="118">
        <v>400</v>
      </c>
      <c r="C134" s="185" t="str">
        <f>"05"</f>
        <v>05</v>
      </c>
      <c r="D134" s="185" t="str">
        <f>"01"</f>
        <v>01</v>
      </c>
      <c r="E134" s="270" t="s">
        <v>2240</v>
      </c>
      <c r="F134" s="118">
        <v>200</v>
      </c>
      <c r="G134" s="324"/>
      <c r="H134" s="163"/>
      <c r="I134" s="163"/>
      <c r="J134" s="163"/>
      <c r="K134" s="250"/>
      <c r="L134" s="163"/>
      <c r="M134" s="163"/>
      <c r="V134" s="268"/>
    </row>
    <row r="135" spans="1:22" ht="96" customHeight="1">
      <c r="A135" s="63" t="s">
        <v>2613</v>
      </c>
      <c r="B135" s="344">
        <v>400</v>
      </c>
      <c r="C135" s="185" t="str">
        <f>"05"</f>
        <v>05</v>
      </c>
      <c r="D135" s="185" t="str">
        <f>"03"</f>
        <v>03</v>
      </c>
      <c r="E135" s="160"/>
      <c r="F135" s="344"/>
      <c r="G135" s="241">
        <v>7705.7</v>
      </c>
    </row>
    <row r="136" spans="1:22" ht="57.75" hidden="1" customHeight="1">
      <c r="A136" s="356" t="s">
        <v>2217</v>
      </c>
      <c r="B136" s="344">
        <v>400</v>
      </c>
      <c r="C136" s="185" t="str">
        <f>"05"</f>
        <v>05</v>
      </c>
      <c r="D136" s="185" t="str">
        <f>"02"</f>
        <v>02</v>
      </c>
      <c r="E136" s="366" t="s">
        <v>2188</v>
      </c>
      <c r="F136" s="344"/>
      <c r="G136" s="130">
        <f>G137+G138</f>
        <v>0</v>
      </c>
    </row>
    <row r="137" spans="1:22" ht="96.75" hidden="1" customHeight="1">
      <c r="A137" s="5" t="s">
        <v>1992</v>
      </c>
      <c r="B137" s="344">
        <v>205</v>
      </c>
      <c r="C137" s="185" t="str">
        <f t="shared" si="10"/>
        <v>04</v>
      </c>
      <c r="D137" s="185" t="str">
        <f t="shared" ref="D137:D212" si="11">"05"</f>
        <v>05</v>
      </c>
      <c r="E137" s="344" t="s">
        <v>2068</v>
      </c>
      <c r="F137" s="344" t="str">
        <f>"100"</f>
        <v>100</v>
      </c>
      <c r="G137" s="130"/>
      <c r="V137" s="267" t="s">
        <v>2023</v>
      </c>
    </row>
    <row r="138" spans="1:22" ht="45.75" hidden="1" customHeight="1">
      <c r="A138" s="5" t="s">
        <v>1995</v>
      </c>
      <c r="B138" s="344">
        <v>400</v>
      </c>
      <c r="C138" s="185" t="str">
        <f>"05"</f>
        <v>05</v>
      </c>
      <c r="D138" s="185" t="str">
        <f>"02"</f>
        <v>02</v>
      </c>
      <c r="E138" s="363" t="s">
        <v>2188</v>
      </c>
      <c r="F138" s="344" t="str">
        <f>"200"</f>
        <v>200</v>
      </c>
      <c r="G138" s="130"/>
    </row>
    <row r="139" spans="1:22" ht="91.5" hidden="1" customHeight="1">
      <c r="A139" s="32" t="s">
        <v>1004</v>
      </c>
      <c r="B139" s="344">
        <v>205</v>
      </c>
      <c r="C139" s="185" t="str">
        <f t="shared" si="10"/>
        <v>04</v>
      </c>
      <c r="D139" s="185" t="str">
        <f t="shared" si="11"/>
        <v>05</v>
      </c>
      <c r="E139" s="344" t="s">
        <v>346</v>
      </c>
      <c r="F139" s="344"/>
      <c r="G139" s="130">
        <f>G140</f>
        <v>0</v>
      </c>
    </row>
    <row r="140" spans="1:22" ht="21" hidden="1" customHeight="1">
      <c r="A140" s="19" t="s">
        <v>1993</v>
      </c>
      <c r="B140" s="344">
        <v>205</v>
      </c>
      <c r="C140" s="185" t="str">
        <f t="shared" si="10"/>
        <v>04</v>
      </c>
      <c r="D140" s="185" t="str">
        <f t="shared" si="11"/>
        <v>05</v>
      </c>
      <c r="E140" s="344" t="s">
        <v>346</v>
      </c>
      <c r="F140" s="344" t="str">
        <f>"800"</f>
        <v>800</v>
      </c>
      <c r="G140" s="130"/>
    </row>
    <row r="141" spans="1:22" ht="150" hidden="1" customHeight="1">
      <c r="A141" s="357" t="s">
        <v>2144</v>
      </c>
      <c r="B141" s="344">
        <v>400</v>
      </c>
      <c r="C141" s="185" t="str">
        <f>"05"</f>
        <v>05</v>
      </c>
      <c r="D141" s="185" t="str">
        <f>"02"</f>
        <v>02</v>
      </c>
      <c r="E141" s="366" t="s">
        <v>2188</v>
      </c>
      <c r="F141" s="344"/>
      <c r="G141" s="130">
        <f>G142</f>
        <v>0</v>
      </c>
      <c r="I141" s="165">
        <f>G141+G145+G147+G149+G151+G153+G155+G159+G161+G163+G165+G167+G169+G171+G173+G175</f>
        <v>0</v>
      </c>
      <c r="K141" s="165">
        <f>G177+G181+G183+G185+G187+G189+G193+G195+G197+G199+G201+G203+G205+G207+G209</f>
        <v>0</v>
      </c>
    </row>
    <row r="142" spans="1:22" ht="21" hidden="1" customHeight="1">
      <c r="A142" s="19" t="s">
        <v>1993</v>
      </c>
      <c r="B142" s="344">
        <v>400</v>
      </c>
      <c r="C142" s="185" t="str">
        <f>"05"</f>
        <v>05</v>
      </c>
      <c r="D142" s="185" t="str">
        <f>"02"</f>
        <v>02</v>
      </c>
      <c r="E142" s="366" t="s">
        <v>2188</v>
      </c>
      <c r="F142" s="344" t="str">
        <f>"800"</f>
        <v>800</v>
      </c>
      <c r="G142" s="130"/>
    </row>
    <row r="143" spans="1:22" ht="20.25" hidden="1" customHeight="1">
      <c r="A143" s="8"/>
      <c r="B143" s="344"/>
      <c r="C143" s="185"/>
      <c r="D143" s="185"/>
      <c r="E143" s="344"/>
      <c r="F143" s="344"/>
      <c r="G143" s="130">
        <f>G144</f>
        <v>0</v>
      </c>
    </row>
    <row r="144" spans="1:22" ht="20.25" hidden="1" customHeight="1">
      <c r="A144" s="32"/>
      <c r="B144" s="344"/>
      <c r="C144" s="185"/>
      <c r="D144" s="185"/>
      <c r="E144" s="344"/>
      <c r="F144" s="344"/>
      <c r="G144" s="130"/>
    </row>
    <row r="145" spans="1:24" ht="186" hidden="1" customHeight="1">
      <c r="A145" s="357" t="s">
        <v>2145</v>
      </c>
      <c r="B145" s="344">
        <v>205</v>
      </c>
      <c r="C145" s="185" t="str">
        <f t="shared" si="10"/>
        <v>04</v>
      </c>
      <c r="D145" s="185" t="str">
        <f t="shared" si="11"/>
        <v>05</v>
      </c>
      <c r="E145" s="344" t="s">
        <v>2129</v>
      </c>
      <c r="F145" s="344"/>
      <c r="G145" s="130">
        <f>G146</f>
        <v>0</v>
      </c>
      <c r="X145" s="313" t="s">
        <v>2115</v>
      </c>
    </row>
    <row r="146" spans="1:24" ht="20.25" hidden="1" customHeight="1">
      <c r="A146" s="19" t="s">
        <v>1993</v>
      </c>
      <c r="B146" s="344">
        <v>205</v>
      </c>
      <c r="C146" s="185" t="str">
        <f t="shared" si="10"/>
        <v>04</v>
      </c>
      <c r="D146" s="185" t="str">
        <f t="shared" si="11"/>
        <v>05</v>
      </c>
      <c r="E146" s="344" t="s">
        <v>2129</v>
      </c>
      <c r="F146" s="344" t="str">
        <f>"800"</f>
        <v>800</v>
      </c>
      <c r="G146" s="130"/>
    </row>
    <row r="147" spans="1:24" ht="211.5" hidden="1" customHeight="1">
      <c r="A147" s="357" t="s">
        <v>2146</v>
      </c>
      <c r="B147" s="344">
        <v>205</v>
      </c>
      <c r="C147" s="185" t="str">
        <f t="shared" si="10"/>
        <v>04</v>
      </c>
      <c r="D147" s="185" t="str">
        <f t="shared" si="11"/>
        <v>05</v>
      </c>
      <c r="E147" s="358" t="s">
        <v>2130</v>
      </c>
      <c r="F147" s="344"/>
      <c r="G147" s="130">
        <f>G148</f>
        <v>0</v>
      </c>
      <c r="X147" s="313" t="s">
        <v>2114</v>
      </c>
    </row>
    <row r="148" spans="1:24" ht="33" hidden="1" customHeight="1">
      <c r="A148" s="19" t="s">
        <v>1993</v>
      </c>
      <c r="B148" s="344">
        <v>205</v>
      </c>
      <c r="C148" s="185" t="str">
        <f t="shared" si="10"/>
        <v>04</v>
      </c>
      <c r="D148" s="185" t="str">
        <f t="shared" si="11"/>
        <v>05</v>
      </c>
      <c r="E148" s="358" t="s">
        <v>2130</v>
      </c>
      <c r="F148" s="344" t="str">
        <f>"800"</f>
        <v>800</v>
      </c>
      <c r="G148" s="130"/>
    </row>
    <row r="149" spans="1:24" ht="215.25" hidden="1" customHeight="1">
      <c r="A149" s="357" t="s">
        <v>2147</v>
      </c>
      <c r="B149" s="344">
        <v>205</v>
      </c>
      <c r="C149" s="185" t="str">
        <f t="shared" si="10"/>
        <v>04</v>
      </c>
      <c r="D149" s="185" t="str">
        <f t="shared" si="11"/>
        <v>05</v>
      </c>
      <c r="E149" s="358" t="s">
        <v>2131</v>
      </c>
      <c r="F149" s="344"/>
      <c r="G149" s="130">
        <f>G150</f>
        <v>0</v>
      </c>
      <c r="X149" s="313" t="s">
        <v>2113</v>
      </c>
    </row>
    <row r="150" spans="1:24" ht="26.25" hidden="1" customHeight="1">
      <c r="A150" s="19" t="s">
        <v>1993</v>
      </c>
      <c r="B150" s="344">
        <v>205</v>
      </c>
      <c r="C150" s="185" t="str">
        <f t="shared" si="10"/>
        <v>04</v>
      </c>
      <c r="D150" s="185" t="str">
        <f t="shared" si="11"/>
        <v>05</v>
      </c>
      <c r="E150" s="358" t="s">
        <v>2131</v>
      </c>
      <c r="F150" s="344" t="str">
        <f>"800"</f>
        <v>800</v>
      </c>
      <c r="G150" s="130"/>
    </row>
    <row r="151" spans="1:24" ht="168" hidden="1" customHeight="1">
      <c r="A151" s="357" t="s">
        <v>2148</v>
      </c>
      <c r="B151" s="344">
        <v>205</v>
      </c>
      <c r="C151" s="185" t="str">
        <f t="shared" si="10"/>
        <v>04</v>
      </c>
      <c r="D151" s="185" t="str">
        <f t="shared" si="11"/>
        <v>05</v>
      </c>
      <c r="E151" s="358" t="s">
        <v>2132</v>
      </c>
      <c r="F151" s="344"/>
      <c r="G151" s="130">
        <f>G152</f>
        <v>0</v>
      </c>
      <c r="X151" s="313" t="s">
        <v>2116</v>
      </c>
    </row>
    <row r="152" spans="1:24" ht="20.25" hidden="1" customHeight="1">
      <c r="A152" s="19" t="s">
        <v>1993</v>
      </c>
      <c r="B152" s="344">
        <v>205</v>
      </c>
      <c r="C152" s="185" t="str">
        <f t="shared" si="10"/>
        <v>04</v>
      </c>
      <c r="D152" s="185" t="str">
        <f t="shared" si="11"/>
        <v>05</v>
      </c>
      <c r="E152" s="358" t="s">
        <v>2132</v>
      </c>
      <c r="F152" s="344" t="str">
        <f>"800"</f>
        <v>800</v>
      </c>
      <c r="G152" s="130"/>
    </row>
    <row r="153" spans="1:24" ht="135.75" hidden="1" customHeight="1">
      <c r="A153" s="357" t="s">
        <v>2158</v>
      </c>
      <c r="B153" s="344">
        <v>205</v>
      </c>
      <c r="C153" s="185" t="str">
        <f t="shared" si="10"/>
        <v>04</v>
      </c>
      <c r="D153" s="185" t="str">
        <f t="shared" si="11"/>
        <v>05</v>
      </c>
      <c r="E153" s="358" t="s">
        <v>2133</v>
      </c>
      <c r="F153" s="344"/>
      <c r="G153" s="130">
        <f>G154</f>
        <v>0</v>
      </c>
      <c r="X153" s="313" t="s">
        <v>2117</v>
      </c>
    </row>
    <row r="154" spans="1:24" ht="20.25" hidden="1" customHeight="1">
      <c r="A154" s="19" t="s">
        <v>1993</v>
      </c>
      <c r="B154" s="344">
        <v>205</v>
      </c>
      <c r="C154" s="185" t="str">
        <f t="shared" si="10"/>
        <v>04</v>
      </c>
      <c r="D154" s="185" t="str">
        <f t="shared" si="11"/>
        <v>05</v>
      </c>
      <c r="E154" s="358" t="s">
        <v>2133</v>
      </c>
      <c r="F154" s="344" t="str">
        <f>"800"</f>
        <v>800</v>
      </c>
      <c r="G154" s="130"/>
    </row>
    <row r="155" spans="1:24" ht="140.25" hidden="1" customHeight="1">
      <c r="A155" s="357" t="s">
        <v>2159</v>
      </c>
      <c r="B155" s="344">
        <v>205</v>
      </c>
      <c r="C155" s="185" t="str">
        <f t="shared" si="10"/>
        <v>04</v>
      </c>
      <c r="D155" s="185" t="str">
        <f t="shared" si="11"/>
        <v>05</v>
      </c>
      <c r="E155" s="358" t="s">
        <v>2134</v>
      </c>
      <c r="F155" s="344"/>
      <c r="G155" s="130">
        <f>G156</f>
        <v>0</v>
      </c>
      <c r="X155" s="313" t="s">
        <v>2118</v>
      </c>
    </row>
    <row r="156" spans="1:24" ht="21" hidden="1" customHeight="1">
      <c r="A156" s="19" t="s">
        <v>1993</v>
      </c>
      <c r="B156" s="344">
        <v>205</v>
      </c>
      <c r="C156" s="185" t="str">
        <f t="shared" si="10"/>
        <v>04</v>
      </c>
      <c r="D156" s="185" t="str">
        <f t="shared" si="11"/>
        <v>05</v>
      </c>
      <c r="E156" s="358" t="s">
        <v>2134</v>
      </c>
      <c r="F156" s="344" t="str">
        <f>"800"</f>
        <v>800</v>
      </c>
      <c r="G156" s="130"/>
    </row>
    <row r="157" spans="1:24" ht="210" hidden="1" customHeight="1">
      <c r="A157" s="32" t="s">
        <v>1416</v>
      </c>
      <c r="B157" s="344">
        <v>205</v>
      </c>
      <c r="C157" s="185" t="str">
        <f t="shared" si="10"/>
        <v>04</v>
      </c>
      <c r="D157" s="185" t="str">
        <f t="shared" si="11"/>
        <v>05</v>
      </c>
      <c r="E157" s="344" t="s">
        <v>831</v>
      </c>
      <c r="F157" s="344"/>
      <c r="G157" s="130">
        <f>G158</f>
        <v>0</v>
      </c>
      <c r="X157" s="313" t="s">
        <v>2120</v>
      </c>
    </row>
    <row r="158" spans="1:24" ht="21" hidden="1" customHeight="1">
      <c r="A158" s="32" t="s">
        <v>1229</v>
      </c>
      <c r="B158" s="344">
        <v>205</v>
      </c>
      <c r="C158" s="185" t="str">
        <f t="shared" si="10"/>
        <v>04</v>
      </c>
      <c r="D158" s="185" t="str">
        <f t="shared" si="11"/>
        <v>05</v>
      </c>
      <c r="E158" s="344" t="s">
        <v>831</v>
      </c>
      <c r="F158" s="344" t="str">
        <f>"006"</f>
        <v>006</v>
      </c>
      <c r="G158" s="130"/>
    </row>
    <row r="159" spans="1:24" ht="141" hidden="1" customHeight="1">
      <c r="A159" s="357" t="s">
        <v>2149</v>
      </c>
      <c r="B159" s="344">
        <v>205</v>
      </c>
      <c r="C159" s="185" t="str">
        <f t="shared" si="10"/>
        <v>04</v>
      </c>
      <c r="D159" s="185" t="str">
        <f>"05"</f>
        <v>05</v>
      </c>
      <c r="E159" s="358" t="s">
        <v>2135</v>
      </c>
      <c r="F159" s="344"/>
      <c r="G159" s="130">
        <f>G160</f>
        <v>0</v>
      </c>
      <c r="X159" s="313" t="s">
        <v>2119</v>
      </c>
    </row>
    <row r="160" spans="1:24" ht="21" hidden="1" customHeight="1">
      <c r="A160" s="19" t="s">
        <v>1993</v>
      </c>
      <c r="B160" s="344">
        <v>205</v>
      </c>
      <c r="C160" s="185" t="str">
        <f t="shared" si="10"/>
        <v>04</v>
      </c>
      <c r="D160" s="185" t="str">
        <f>"05"</f>
        <v>05</v>
      </c>
      <c r="E160" s="358" t="s">
        <v>2135</v>
      </c>
      <c r="F160" s="344" t="str">
        <f>"800"</f>
        <v>800</v>
      </c>
      <c r="G160" s="130"/>
    </row>
    <row r="161" spans="1:24" ht="151.5" hidden="1" customHeight="1">
      <c r="A161" s="357" t="s">
        <v>2150</v>
      </c>
      <c r="B161" s="344">
        <v>205</v>
      </c>
      <c r="C161" s="185" t="str">
        <f t="shared" si="10"/>
        <v>04</v>
      </c>
      <c r="D161" s="185" t="str">
        <f t="shared" si="11"/>
        <v>05</v>
      </c>
      <c r="E161" s="358" t="s">
        <v>2136</v>
      </c>
      <c r="F161" s="344"/>
      <c r="G161" s="130">
        <f>G162</f>
        <v>0</v>
      </c>
      <c r="X161" s="313" t="s">
        <v>2121</v>
      </c>
    </row>
    <row r="162" spans="1:24" ht="21" hidden="1" customHeight="1">
      <c r="A162" s="19" t="s">
        <v>1993</v>
      </c>
      <c r="B162" s="344">
        <v>205</v>
      </c>
      <c r="C162" s="185" t="str">
        <f t="shared" si="10"/>
        <v>04</v>
      </c>
      <c r="D162" s="185" t="str">
        <f>"05"</f>
        <v>05</v>
      </c>
      <c r="E162" s="358" t="s">
        <v>2136</v>
      </c>
      <c r="F162" s="344" t="str">
        <f>"800"</f>
        <v>800</v>
      </c>
      <c r="G162" s="130"/>
    </row>
    <row r="163" spans="1:24" ht="185.25" hidden="1" customHeight="1">
      <c r="A163" s="357" t="s">
        <v>2151</v>
      </c>
      <c r="B163" s="344">
        <v>205</v>
      </c>
      <c r="C163" s="185" t="str">
        <f t="shared" si="10"/>
        <v>04</v>
      </c>
      <c r="D163" s="185" t="str">
        <f t="shared" si="11"/>
        <v>05</v>
      </c>
      <c r="E163" s="358" t="s">
        <v>2137</v>
      </c>
      <c r="F163" s="344"/>
      <c r="G163" s="130">
        <f>G164</f>
        <v>0</v>
      </c>
      <c r="X163" s="313" t="s">
        <v>2122</v>
      </c>
    </row>
    <row r="164" spans="1:24" ht="21" hidden="1" customHeight="1">
      <c r="A164" s="19" t="s">
        <v>1993</v>
      </c>
      <c r="B164" s="344">
        <v>205</v>
      </c>
      <c r="C164" s="185" t="str">
        <f t="shared" si="10"/>
        <v>04</v>
      </c>
      <c r="D164" s="185" t="str">
        <f>"05"</f>
        <v>05</v>
      </c>
      <c r="E164" s="358" t="s">
        <v>2137</v>
      </c>
      <c r="F164" s="344" t="str">
        <f>"800"</f>
        <v>800</v>
      </c>
      <c r="G164" s="130"/>
    </row>
    <row r="165" spans="1:24" ht="204" hidden="1" customHeight="1">
      <c r="A165" s="357" t="s">
        <v>2152</v>
      </c>
      <c r="B165" s="344">
        <v>205</v>
      </c>
      <c r="C165" s="185" t="str">
        <f t="shared" si="10"/>
        <v>04</v>
      </c>
      <c r="D165" s="185" t="str">
        <f t="shared" si="11"/>
        <v>05</v>
      </c>
      <c r="E165" s="358" t="s">
        <v>2138</v>
      </c>
      <c r="F165" s="344"/>
      <c r="G165" s="130">
        <f>G166</f>
        <v>0</v>
      </c>
      <c r="X165" s="313" t="s">
        <v>2123</v>
      </c>
    </row>
    <row r="166" spans="1:24" ht="21" hidden="1" customHeight="1">
      <c r="A166" s="19" t="s">
        <v>1993</v>
      </c>
      <c r="B166" s="344">
        <v>205</v>
      </c>
      <c r="C166" s="185" t="str">
        <f t="shared" si="10"/>
        <v>04</v>
      </c>
      <c r="D166" s="185" t="str">
        <f>"05"</f>
        <v>05</v>
      </c>
      <c r="E166" s="358" t="s">
        <v>2138</v>
      </c>
      <c r="F166" s="344" t="str">
        <f>"800"</f>
        <v>800</v>
      </c>
      <c r="G166" s="130"/>
    </row>
    <row r="167" spans="1:24" ht="209.25" hidden="1" customHeight="1">
      <c r="A167" s="357" t="s">
        <v>2153</v>
      </c>
      <c r="B167" s="344">
        <v>205</v>
      </c>
      <c r="C167" s="185" t="str">
        <f t="shared" si="10"/>
        <v>04</v>
      </c>
      <c r="D167" s="185" t="str">
        <f t="shared" si="11"/>
        <v>05</v>
      </c>
      <c r="E167" s="358" t="s">
        <v>2139</v>
      </c>
      <c r="F167" s="344"/>
      <c r="G167" s="130">
        <f>G168</f>
        <v>0</v>
      </c>
      <c r="X167" s="313" t="s">
        <v>2124</v>
      </c>
    </row>
    <row r="168" spans="1:24" ht="21" hidden="1" customHeight="1">
      <c r="A168" s="19" t="s">
        <v>1993</v>
      </c>
      <c r="B168" s="344">
        <v>205</v>
      </c>
      <c r="C168" s="185" t="str">
        <f t="shared" si="10"/>
        <v>04</v>
      </c>
      <c r="D168" s="185" t="str">
        <f t="shared" si="11"/>
        <v>05</v>
      </c>
      <c r="E168" s="358" t="s">
        <v>2139</v>
      </c>
      <c r="F168" s="344" t="str">
        <f>"800"</f>
        <v>800</v>
      </c>
      <c r="G168" s="130"/>
    </row>
    <row r="169" spans="1:24" ht="139.5" hidden="1" customHeight="1">
      <c r="A169" s="357" t="s">
        <v>2154</v>
      </c>
      <c r="B169" s="344">
        <v>205</v>
      </c>
      <c r="C169" s="185" t="str">
        <f t="shared" si="10"/>
        <v>04</v>
      </c>
      <c r="D169" s="185" t="str">
        <f t="shared" si="11"/>
        <v>05</v>
      </c>
      <c r="E169" s="358" t="s">
        <v>2140</v>
      </c>
      <c r="F169" s="344"/>
      <c r="G169" s="130">
        <f>G170</f>
        <v>0</v>
      </c>
    </row>
    <row r="170" spans="1:24" ht="21" hidden="1" customHeight="1">
      <c r="A170" s="19" t="s">
        <v>1993</v>
      </c>
      <c r="B170" s="344">
        <v>205</v>
      </c>
      <c r="C170" s="185" t="str">
        <f t="shared" si="10"/>
        <v>04</v>
      </c>
      <c r="D170" s="185" t="str">
        <f t="shared" si="11"/>
        <v>05</v>
      </c>
      <c r="E170" s="358" t="s">
        <v>2140</v>
      </c>
      <c r="F170" s="344" t="str">
        <f>"800"</f>
        <v>800</v>
      </c>
      <c r="G170" s="130"/>
      <c r="X170" s="313" t="s">
        <v>2125</v>
      </c>
    </row>
    <row r="171" spans="1:24" ht="147" hidden="1" customHeight="1">
      <c r="A171" s="357" t="s">
        <v>2155</v>
      </c>
      <c r="B171" s="344">
        <v>205</v>
      </c>
      <c r="C171" s="185" t="str">
        <f t="shared" si="10"/>
        <v>04</v>
      </c>
      <c r="D171" s="185" t="str">
        <f t="shared" si="11"/>
        <v>05</v>
      </c>
      <c r="E171" s="358" t="s">
        <v>2141</v>
      </c>
      <c r="F171" s="344"/>
      <c r="G171" s="130">
        <f>G172</f>
        <v>0</v>
      </c>
    </row>
    <row r="172" spans="1:24" ht="21" hidden="1" customHeight="1">
      <c r="A172" s="19" t="s">
        <v>1993</v>
      </c>
      <c r="B172" s="344">
        <v>205</v>
      </c>
      <c r="C172" s="185" t="str">
        <f t="shared" si="10"/>
        <v>04</v>
      </c>
      <c r="D172" s="185" t="str">
        <f t="shared" si="11"/>
        <v>05</v>
      </c>
      <c r="E172" s="358" t="s">
        <v>2141</v>
      </c>
      <c r="F172" s="344" t="str">
        <f>"800"</f>
        <v>800</v>
      </c>
      <c r="G172" s="130"/>
      <c r="X172" s="313" t="s">
        <v>2126</v>
      </c>
    </row>
    <row r="173" spans="1:24" ht="162.75" hidden="1" customHeight="1">
      <c r="A173" s="357" t="s">
        <v>2156</v>
      </c>
      <c r="B173" s="344">
        <v>205</v>
      </c>
      <c r="C173" s="185" t="str">
        <f t="shared" si="10"/>
        <v>04</v>
      </c>
      <c r="D173" s="185" t="str">
        <f t="shared" si="11"/>
        <v>05</v>
      </c>
      <c r="E173" s="358" t="s">
        <v>2142</v>
      </c>
      <c r="F173" s="344"/>
      <c r="G173" s="130">
        <f>G174</f>
        <v>0</v>
      </c>
      <c r="X173" s="313" t="s">
        <v>2127</v>
      </c>
    </row>
    <row r="174" spans="1:24" ht="21" hidden="1" customHeight="1">
      <c r="A174" s="19" t="s">
        <v>1993</v>
      </c>
      <c r="B174" s="344">
        <v>205</v>
      </c>
      <c r="C174" s="185" t="str">
        <f t="shared" si="10"/>
        <v>04</v>
      </c>
      <c r="D174" s="185" t="str">
        <f t="shared" si="11"/>
        <v>05</v>
      </c>
      <c r="E174" s="358" t="s">
        <v>2142</v>
      </c>
      <c r="F174" s="344" t="str">
        <f>"800"</f>
        <v>800</v>
      </c>
      <c r="G174" s="130"/>
    </row>
    <row r="175" spans="1:24" ht="188.25" hidden="1" customHeight="1">
      <c r="A175" s="357" t="s">
        <v>2157</v>
      </c>
      <c r="B175" s="344">
        <v>205</v>
      </c>
      <c r="C175" s="185" t="str">
        <f t="shared" si="10"/>
        <v>04</v>
      </c>
      <c r="D175" s="185" t="str">
        <f t="shared" si="11"/>
        <v>05</v>
      </c>
      <c r="E175" s="358" t="s">
        <v>2143</v>
      </c>
      <c r="F175" s="344"/>
      <c r="G175" s="130">
        <f>G176</f>
        <v>0</v>
      </c>
      <c r="X175" s="313" t="s">
        <v>2128</v>
      </c>
    </row>
    <row r="176" spans="1:24" ht="21" hidden="1" customHeight="1">
      <c r="A176" s="19" t="s">
        <v>1993</v>
      </c>
      <c r="B176" s="344">
        <v>205</v>
      </c>
      <c r="C176" s="185" t="str">
        <f t="shared" si="10"/>
        <v>04</v>
      </c>
      <c r="D176" s="185" t="str">
        <f t="shared" si="11"/>
        <v>05</v>
      </c>
      <c r="E176" s="358" t="s">
        <v>2143</v>
      </c>
      <c r="F176" s="344" t="str">
        <f>"800"</f>
        <v>800</v>
      </c>
      <c r="G176" s="130"/>
    </row>
    <row r="177" spans="1:24" ht="99" hidden="1" customHeight="1">
      <c r="A177" s="32" t="s">
        <v>830</v>
      </c>
      <c r="B177" s="344">
        <v>205</v>
      </c>
      <c r="C177" s="185" t="str">
        <f t="shared" si="10"/>
        <v>04</v>
      </c>
      <c r="D177" s="185" t="str">
        <f t="shared" si="11"/>
        <v>05</v>
      </c>
      <c r="E177" s="344" t="s">
        <v>829</v>
      </c>
      <c r="F177" s="344"/>
      <c r="G177" s="130">
        <f>G178</f>
        <v>0</v>
      </c>
      <c r="V177" s="309"/>
      <c r="W177" s="316">
        <f>G177+G179+G181+G183</f>
        <v>0</v>
      </c>
      <c r="X177" s="316"/>
    </row>
    <row r="178" spans="1:24" ht="21" hidden="1" customHeight="1">
      <c r="A178" s="19" t="s">
        <v>1993</v>
      </c>
      <c r="B178" s="344">
        <v>205</v>
      </c>
      <c r="C178" s="185" t="str">
        <f t="shared" si="10"/>
        <v>04</v>
      </c>
      <c r="D178" s="185" t="str">
        <f t="shared" si="11"/>
        <v>05</v>
      </c>
      <c r="E178" s="344" t="s">
        <v>829</v>
      </c>
      <c r="F178" s="344" t="str">
        <f>"800"</f>
        <v>800</v>
      </c>
      <c r="G178" s="130"/>
    </row>
    <row r="179" spans="1:24" ht="60.75" hidden="1" customHeight="1">
      <c r="A179" s="32" t="s">
        <v>1355</v>
      </c>
      <c r="B179" s="344">
        <v>205</v>
      </c>
      <c r="C179" s="185" t="str">
        <f t="shared" si="10"/>
        <v>04</v>
      </c>
      <c r="D179" s="185" t="str">
        <f t="shared" si="11"/>
        <v>05</v>
      </c>
      <c r="E179" s="344" t="s">
        <v>568</v>
      </c>
      <c r="F179" s="344"/>
      <c r="G179" s="130">
        <f>G180</f>
        <v>0</v>
      </c>
    </row>
    <row r="180" spans="1:24" ht="28.5" hidden="1" customHeight="1">
      <c r="A180" s="19" t="s">
        <v>1993</v>
      </c>
      <c r="B180" s="344">
        <v>205</v>
      </c>
      <c r="C180" s="185" t="str">
        <f t="shared" si="10"/>
        <v>04</v>
      </c>
      <c r="D180" s="185" t="str">
        <f>"05"</f>
        <v>05</v>
      </c>
      <c r="E180" s="344" t="s">
        <v>568</v>
      </c>
      <c r="F180" s="344" t="str">
        <f>"800"</f>
        <v>800</v>
      </c>
      <c r="G180" s="130"/>
    </row>
    <row r="181" spans="1:24" ht="54" hidden="1" customHeight="1">
      <c r="A181" s="32" t="s">
        <v>1196</v>
      </c>
      <c r="B181" s="344">
        <v>205</v>
      </c>
      <c r="C181" s="185" t="str">
        <f t="shared" si="10"/>
        <v>04</v>
      </c>
      <c r="D181" s="185" t="str">
        <f t="shared" si="11"/>
        <v>05</v>
      </c>
      <c r="E181" s="344" t="s">
        <v>1197</v>
      </c>
      <c r="F181" s="344"/>
      <c r="G181" s="130">
        <f>G182</f>
        <v>0</v>
      </c>
      <c r="L181" s="252"/>
    </row>
    <row r="182" spans="1:24" ht="21" hidden="1" customHeight="1">
      <c r="A182" s="19" t="s">
        <v>1993</v>
      </c>
      <c r="B182" s="344">
        <v>205</v>
      </c>
      <c r="C182" s="185" t="str">
        <f t="shared" si="10"/>
        <v>04</v>
      </c>
      <c r="D182" s="185" t="str">
        <f t="shared" si="11"/>
        <v>05</v>
      </c>
      <c r="E182" s="344" t="s">
        <v>1197</v>
      </c>
      <c r="F182" s="344" t="str">
        <f>"800"</f>
        <v>800</v>
      </c>
      <c r="G182" s="130"/>
    </row>
    <row r="183" spans="1:24" ht="74.25" hidden="1" customHeight="1">
      <c r="A183" s="32" t="s">
        <v>1199</v>
      </c>
      <c r="B183" s="344">
        <v>205</v>
      </c>
      <c r="C183" s="185" t="str">
        <f t="shared" si="10"/>
        <v>04</v>
      </c>
      <c r="D183" s="185" t="str">
        <f t="shared" si="11"/>
        <v>05</v>
      </c>
      <c r="E183" s="344" t="s">
        <v>1198</v>
      </c>
      <c r="F183" s="344"/>
      <c r="G183" s="130">
        <f>G184</f>
        <v>0</v>
      </c>
    </row>
    <row r="184" spans="1:24" ht="21" hidden="1" customHeight="1">
      <c r="A184" s="19" t="s">
        <v>1993</v>
      </c>
      <c r="B184" s="344">
        <v>205</v>
      </c>
      <c r="C184" s="185" t="str">
        <f t="shared" si="10"/>
        <v>04</v>
      </c>
      <c r="D184" s="185" t="str">
        <f t="shared" si="11"/>
        <v>05</v>
      </c>
      <c r="E184" s="344" t="s">
        <v>1198</v>
      </c>
      <c r="F184" s="344" t="str">
        <f>"800"</f>
        <v>800</v>
      </c>
      <c r="G184" s="130"/>
    </row>
    <row r="185" spans="1:24" ht="92.25" hidden="1" customHeight="1">
      <c r="A185" s="32" t="s">
        <v>506</v>
      </c>
      <c r="B185" s="344">
        <v>205</v>
      </c>
      <c r="C185" s="185" t="str">
        <f t="shared" si="10"/>
        <v>04</v>
      </c>
      <c r="D185" s="185" t="str">
        <f t="shared" si="11"/>
        <v>05</v>
      </c>
      <c r="E185" s="344" t="s">
        <v>1200</v>
      </c>
      <c r="F185" s="344"/>
      <c r="G185" s="130">
        <f>G186</f>
        <v>0</v>
      </c>
    </row>
    <row r="186" spans="1:24" ht="21" hidden="1" customHeight="1">
      <c r="A186" s="32" t="s">
        <v>1229</v>
      </c>
      <c r="B186" s="344">
        <v>205</v>
      </c>
      <c r="C186" s="185" t="str">
        <f t="shared" si="10"/>
        <v>04</v>
      </c>
      <c r="D186" s="185" t="str">
        <f t="shared" si="11"/>
        <v>05</v>
      </c>
      <c r="E186" s="344" t="s">
        <v>1200</v>
      </c>
      <c r="F186" s="344" t="str">
        <f>"800"</f>
        <v>800</v>
      </c>
      <c r="G186" s="130"/>
    </row>
    <row r="187" spans="1:24" ht="66" hidden="1" customHeight="1">
      <c r="A187" s="32" t="s">
        <v>224</v>
      </c>
      <c r="B187" s="344">
        <v>205</v>
      </c>
      <c r="C187" s="185" t="str">
        <f t="shared" si="10"/>
        <v>04</v>
      </c>
      <c r="D187" s="185" t="str">
        <f t="shared" si="11"/>
        <v>05</v>
      </c>
      <c r="E187" s="344" t="s">
        <v>1201</v>
      </c>
      <c r="F187" s="344"/>
      <c r="G187" s="130">
        <f>G188</f>
        <v>0</v>
      </c>
    </row>
    <row r="188" spans="1:24" ht="21" hidden="1" customHeight="1">
      <c r="A188" s="19" t="s">
        <v>1993</v>
      </c>
      <c r="B188" s="344">
        <v>205</v>
      </c>
      <c r="C188" s="185" t="str">
        <f t="shared" si="10"/>
        <v>04</v>
      </c>
      <c r="D188" s="185" t="str">
        <f t="shared" si="11"/>
        <v>05</v>
      </c>
      <c r="E188" s="344" t="s">
        <v>1201</v>
      </c>
      <c r="F188" s="344" t="str">
        <f>"800"</f>
        <v>800</v>
      </c>
      <c r="G188" s="130"/>
    </row>
    <row r="189" spans="1:24" ht="39" hidden="1" customHeight="1">
      <c r="A189" s="6" t="s">
        <v>1890</v>
      </c>
      <c r="B189" s="344">
        <v>205</v>
      </c>
      <c r="C189" s="185" t="str">
        <f t="shared" si="10"/>
        <v>04</v>
      </c>
      <c r="D189" s="185" t="str">
        <f>"05"</f>
        <v>05</v>
      </c>
      <c r="E189" s="7" t="s">
        <v>928</v>
      </c>
      <c r="F189" s="344"/>
      <c r="G189" s="130">
        <f>G190</f>
        <v>0</v>
      </c>
    </row>
    <row r="190" spans="1:24" ht="21" hidden="1" customHeight="1">
      <c r="A190" s="19" t="s">
        <v>1993</v>
      </c>
      <c r="B190" s="344">
        <v>205</v>
      </c>
      <c r="C190" s="185" t="str">
        <f t="shared" si="10"/>
        <v>04</v>
      </c>
      <c r="D190" s="185" t="str">
        <f t="shared" si="11"/>
        <v>05</v>
      </c>
      <c r="E190" s="7" t="s">
        <v>928</v>
      </c>
      <c r="F190" s="344" t="str">
        <f>"800"</f>
        <v>800</v>
      </c>
      <c r="G190" s="130"/>
    </row>
    <row r="191" spans="1:24" ht="43.5" hidden="1" customHeight="1">
      <c r="A191" s="32" t="s">
        <v>13</v>
      </c>
      <c r="B191" s="344">
        <v>205</v>
      </c>
      <c r="C191" s="185" t="str">
        <f t="shared" si="10"/>
        <v>04</v>
      </c>
      <c r="D191" s="185" t="str">
        <f t="shared" si="11"/>
        <v>05</v>
      </c>
      <c r="E191" s="7" t="s">
        <v>569</v>
      </c>
      <c r="F191" s="344"/>
      <c r="G191" s="130">
        <f>G192</f>
        <v>0</v>
      </c>
    </row>
    <row r="192" spans="1:24" ht="21" hidden="1" customHeight="1">
      <c r="A192" s="19" t="s">
        <v>1993</v>
      </c>
      <c r="B192" s="344">
        <v>205</v>
      </c>
      <c r="C192" s="185" t="str">
        <f t="shared" si="10"/>
        <v>04</v>
      </c>
      <c r="D192" s="185" t="str">
        <f t="shared" si="11"/>
        <v>05</v>
      </c>
      <c r="E192" s="7" t="s">
        <v>569</v>
      </c>
      <c r="F192" s="344" t="str">
        <f>"800"</f>
        <v>800</v>
      </c>
      <c r="G192" s="130"/>
    </row>
    <row r="193" spans="1:7" ht="39.75" hidden="1" customHeight="1">
      <c r="A193" s="5" t="s">
        <v>1202</v>
      </c>
      <c r="B193" s="344">
        <v>205</v>
      </c>
      <c r="C193" s="185" t="str">
        <f t="shared" si="10"/>
        <v>04</v>
      </c>
      <c r="D193" s="185" t="str">
        <f t="shared" si="11"/>
        <v>05</v>
      </c>
      <c r="E193" s="7" t="s">
        <v>50</v>
      </c>
      <c r="F193" s="344"/>
      <c r="G193" s="130">
        <f>G194</f>
        <v>0</v>
      </c>
    </row>
    <row r="194" spans="1:7" ht="21" hidden="1" customHeight="1">
      <c r="A194" s="19" t="s">
        <v>1993</v>
      </c>
      <c r="B194" s="344">
        <v>205</v>
      </c>
      <c r="C194" s="185" t="str">
        <f t="shared" si="10"/>
        <v>04</v>
      </c>
      <c r="D194" s="185" t="str">
        <f t="shared" si="11"/>
        <v>05</v>
      </c>
      <c r="E194" s="7" t="s">
        <v>50</v>
      </c>
      <c r="F194" s="344" t="str">
        <f>"800"</f>
        <v>800</v>
      </c>
      <c r="G194" s="130"/>
    </row>
    <row r="195" spans="1:7" ht="27" hidden="1" customHeight="1">
      <c r="A195" s="6" t="s">
        <v>828</v>
      </c>
      <c r="B195" s="344">
        <v>205</v>
      </c>
      <c r="C195" s="185" t="str">
        <f t="shared" si="10"/>
        <v>04</v>
      </c>
      <c r="D195" s="185" t="str">
        <f t="shared" si="11"/>
        <v>05</v>
      </c>
      <c r="E195" s="7" t="s">
        <v>51</v>
      </c>
      <c r="F195" s="344"/>
      <c r="G195" s="130">
        <f>G196</f>
        <v>0</v>
      </c>
    </row>
    <row r="196" spans="1:7" ht="21" hidden="1" customHeight="1">
      <c r="A196" s="19" t="s">
        <v>1993</v>
      </c>
      <c r="B196" s="344">
        <v>205</v>
      </c>
      <c r="C196" s="185" t="str">
        <f t="shared" si="10"/>
        <v>04</v>
      </c>
      <c r="D196" s="185" t="str">
        <f t="shared" si="11"/>
        <v>05</v>
      </c>
      <c r="E196" s="7" t="s">
        <v>51</v>
      </c>
      <c r="F196" s="344" t="str">
        <f>"800"</f>
        <v>800</v>
      </c>
      <c r="G196" s="130"/>
    </row>
    <row r="197" spans="1:7" ht="24.75" hidden="1" customHeight="1">
      <c r="A197" s="32" t="s">
        <v>1889</v>
      </c>
      <c r="B197" s="344">
        <v>205</v>
      </c>
      <c r="C197" s="185" t="str">
        <f t="shared" si="10"/>
        <v>04</v>
      </c>
      <c r="D197" s="185" t="str">
        <f t="shared" si="11"/>
        <v>05</v>
      </c>
      <c r="E197" s="7" t="s">
        <v>1888</v>
      </c>
      <c r="F197" s="344"/>
      <c r="G197" s="130">
        <f>G198</f>
        <v>0</v>
      </c>
    </row>
    <row r="198" spans="1:7" ht="21" hidden="1" customHeight="1">
      <c r="A198" s="19" t="s">
        <v>1993</v>
      </c>
      <c r="B198" s="344">
        <v>205</v>
      </c>
      <c r="C198" s="185" t="str">
        <f t="shared" si="10"/>
        <v>04</v>
      </c>
      <c r="D198" s="185" t="str">
        <f t="shared" si="11"/>
        <v>05</v>
      </c>
      <c r="E198" s="7" t="s">
        <v>1888</v>
      </c>
      <c r="F198" s="344" t="str">
        <f>"800"</f>
        <v>800</v>
      </c>
      <c r="G198" s="130"/>
    </row>
    <row r="199" spans="1:7" ht="75" hidden="1" customHeight="1">
      <c r="A199" s="32" t="s">
        <v>507</v>
      </c>
      <c r="B199" s="344">
        <v>205</v>
      </c>
      <c r="C199" s="185" t="str">
        <f t="shared" si="10"/>
        <v>04</v>
      </c>
      <c r="D199" s="185" t="str">
        <f t="shared" si="11"/>
        <v>05</v>
      </c>
      <c r="E199" s="7" t="s">
        <v>1204</v>
      </c>
      <c r="F199" s="344"/>
      <c r="G199" s="130">
        <f>G200</f>
        <v>0</v>
      </c>
    </row>
    <row r="200" spans="1:7" ht="21" hidden="1" customHeight="1">
      <c r="A200" s="19" t="s">
        <v>1993</v>
      </c>
      <c r="B200" s="344">
        <v>205</v>
      </c>
      <c r="C200" s="185" t="str">
        <f t="shared" si="10"/>
        <v>04</v>
      </c>
      <c r="D200" s="185" t="str">
        <f t="shared" si="11"/>
        <v>05</v>
      </c>
      <c r="E200" s="7" t="s">
        <v>1204</v>
      </c>
      <c r="F200" s="344" t="str">
        <f>"800"</f>
        <v>800</v>
      </c>
      <c r="G200" s="130"/>
    </row>
    <row r="201" spans="1:7" ht="75" hidden="1" customHeight="1">
      <c r="A201" s="32" t="s">
        <v>1418</v>
      </c>
      <c r="B201" s="344">
        <v>205</v>
      </c>
      <c r="C201" s="185" t="str">
        <f t="shared" si="10"/>
        <v>04</v>
      </c>
      <c r="D201" s="185" t="str">
        <f t="shared" si="11"/>
        <v>05</v>
      </c>
      <c r="E201" s="7" t="s">
        <v>1403</v>
      </c>
      <c r="F201" s="344"/>
      <c r="G201" s="130">
        <f>G202</f>
        <v>0</v>
      </c>
    </row>
    <row r="202" spans="1:7" ht="24.75" hidden="1" customHeight="1">
      <c r="A202" s="19" t="s">
        <v>1993</v>
      </c>
      <c r="B202" s="344">
        <v>205</v>
      </c>
      <c r="C202" s="185" t="str">
        <f t="shared" si="10"/>
        <v>04</v>
      </c>
      <c r="D202" s="185" t="str">
        <f t="shared" si="11"/>
        <v>05</v>
      </c>
      <c r="E202" s="7" t="s">
        <v>1403</v>
      </c>
      <c r="F202" s="344" t="str">
        <f>"800"</f>
        <v>800</v>
      </c>
      <c r="G202" s="130"/>
    </row>
    <row r="203" spans="1:7" ht="23.25" hidden="1" customHeight="1">
      <c r="A203" s="32" t="s">
        <v>1409</v>
      </c>
      <c r="B203" s="344">
        <v>205</v>
      </c>
      <c r="C203" s="185" t="str">
        <f>"04"</f>
        <v>04</v>
      </c>
      <c r="D203" s="185" t="str">
        <f t="shared" si="11"/>
        <v>05</v>
      </c>
      <c r="E203" s="7" t="s">
        <v>53</v>
      </c>
      <c r="F203" s="344"/>
      <c r="G203" s="130">
        <f>G204</f>
        <v>0</v>
      </c>
    </row>
    <row r="204" spans="1:7" ht="21" hidden="1" customHeight="1">
      <c r="A204" s="19" t="s">
        <v>1993</v>
      </c>
      <c r="B204" s="344">
        <v>205</v>
      </c>
      <c r="C204" s="185" t="str">
        <f t="shared" si="10"/>
        <v>04</v>
      </c>
      <c r="D204" s="185" t="str">
        <f t="shared" si="11"/>
        <v>05</v>
      </c>
      <c r="E204" s="7" t="s">
        <v>53</v>
      </c>
      <c r="F204" s="344" t="str">
        <f>"800"</f>
        <v>800</v>
      </c>
      <c r="G204" s="130"/>
    </row>
    <row r="205" spans="1:7" ht="45.75" hidden="1" customHeight="1">
      <c r="A205" s="32" t="s">
        <v>1887</v>
      </c>
      <c r="B205" s="344">
        <v>205</v>
      </c>
      <c r="C205" s="185" t="str">
        <f t="shared" si="10"/>
        <v>04</v>
      </c>
      <c r="D205" s="185" t="str">
        <f t="shared" si="11"/>
        <v>05</v>
      </c>
      <c r="E205" s="7" t="s">
        <v>1203</v>
      </c>
      <c r="F205" s="344"/>
      <c r="G205" s="130">
        <f>G206</f>
        <v>0</v>
      </c>
    </row>
    <row r="206" spans="1:7" ht="21" hidden="1" customHeight="1">
      <c r="A206" s="19" t="s">
        <v>1993</v>
      </c>
      <c r="B206" s="344">
        <v>205</v>
      </c>
      <c r="C206" s="185" t="str">
        <f t="shared" si="10"/>
        <v>04</v>
      </c>
      <c r="D206" s="185" t="str">
        <f t="shared" si="11"/>
        <v>05</v>
      </c>
      <c r="E206" s="7" t="s">
        <v>1203</v>
      </c>
      <c r="F206" s="344" t="str">
        <f>"800"</f>
        <v>800</v>
      </c>
      <c r="G206" s="130"/>
    </row>
    <row r="207" spans="1:7" ht="45" hidden="1" customHeight="1">
      <c r="A207" s="32" t="s">
        <v>1892</v>
      </c>
      <c r="B207" s="344">
        <v>205</v>
      </c>
      <c r="C207" s="185" t="str">
        <f t="shared" si="10"/>
        <v>04</v>
      </c>
      <c r="D207" s="185" t="str">
        <f t="shared" si="11"/>
        <v>05</v>
      </c>
      <c r="E207" s="7" t="s">
        <v>54</v>
      </c>
      <c r="F207" s="344"/>
      <c r="G207" s="130">
        <f>G208</f>
        <v>0</v>
      </c>
    </row>
    <row r="208" spans="1:7" ht="21" hidden="1" customHeight="1">
      <c r="A208" s="19" t="s">
        <v>1993</v>
      </c>
      <c r="B208" s="344">
        <v>205</v>
      </c>
      <c r="C208" s="185" t="str">
        <f>"04"</f>
        <v>04</v>
      </c>
      <c r="D208" s="185" t="str">
        <f t="shared" si="11"/>
        <v>05</v>
      </c>
      <c r="E208" s="7" t="s">
        <v>54</v>
      </c>
      <c r="F208" s="344" t="str">
        <f>"800"</f>
        <v>800</v>
      </c>
      <c r="G208" s="130"/>
    </row>
    <row r="209" spans="1:22" ht="21" hidden="1" customHeight="1">
      <c r="A209" s="5" t="s">
        <v>52</v>
      </c>
      <c r="B209" s="344">
        <v>205</v>
      </c>
      <c r="C209" s="185" t="str">
        <f t="shared" si="10"/>
        <v>04</v>
      </c>
      <c r="D209" s="185" t="str">
        <f t="shared" si="11"/>
        <v>05</v>
      </c>
      <c r="E209" s="7" t="s">
        <v>1891</v>
      </c>
      <c r="F209" s="344"/>
      <c r="G209" s="130">
        <f>G210</f>
        <v>0</v>
      </c>
    </row>
    <row r="210" spans="1:22" ht="21" hidden="1" customHeight="1">
      <c r="A210" s="19" t="s">
        <v>1993</v>
      </c>
      <c r="B210" s="344">
        <v>205</v>
      </c>
      <c r="C210" s="185" t="str">
        <f t="shared" si="10"/>
        <v>04</v>
      </c>
      <c r="D210" s="185" t="str">
        <f t="shared" si="11"/>
        <v>05</v>
      </c>
      <c r="E210" s="7" t="s">
        <v>1891</v>
      </c>
      <c r="F210" s="344" t="str">
        <f>"800"</f>
        <v>800</v>
      </c>
      <c r="G210" s="130"/>
    </row>
    <row r="211" spans="1:22" ht="92.25" hidden="1" customHeight="1">
      <c r="A211" s="32" t="s">
        <v>1356</v>
      </c>
      <c r="B211" s="344">
        <v>205</v>
      </c>
      <c r="C211" s="185" t="str">
        <f t="shared" si="10"/>
        <v>04</v>
      </c>
      <c r="D211" s="185" t="str">
        <f t="shared" si="11"/>
        <v>05</v>
      </c>
      <c r="E211" s="7" t="s">
        <v>570</v>
      </c>
      <c r="F211" s="344"/>
      <c r="G211" s="130">
        <f>G212</f>
        <v>0</v>
      </c>
    </row>
    <row r="212" spans="1:22" ht="21" hidden="1" customHeight="1">
      <c r="A212" s="201" t="s">
        <v>1993</v>
      </c>
      <c r="B212" s="344">
        <v>205</v>
      </c>
      <c r="C212" s="185" t="str">
        <f t="shared" si="10"/>
        <v>04</v>
      </c>
      <c r="D212" s="185" t="str">
        <f t="shared" si="11"/>
        <v>05</v>
      </c>
      <c r="E212" s="7" t="s">
        <v>570</v>
      </c>
      <c r="F212" s="344" t="str">
        <f>"800"</f>
        <v>800</v>
      </c>
      <c r="G212" s="130"/>
    </row>
    <row r="213" spans="1:22" ht="91.15" customHeight="1">
      <c r="A213" s="63" t="s">
        <v>2613</v>
      </c>
      <c r="B213" s="344">
        <v>400</v>
      </c>
      <c r="C213" s="185" t="str">
        <f>"05"</f>
        <v>05</v>
      </c>
      <c r="D213" s="185" t="str">
        <f>"03"</f>
        <v>03</v>
      </c>
      <c r="E213" s="7" t="s">
        <v>2575</v>
      </c>
      <c r="F213" s="344">
        <v>200</v>
      </c>
      <c r="G213" s="130"/>
    </row>
    <row r="214" spans="1:22" ht="101.45" hidden="1" customHeight="1">
      <c r="A214" s="63" t="s">
        <v>2623</v>
      </c>
      <c r="B214" s="371">
        <v>400</v>
      </c>
      <c r="C214" s="185" t="str">
        <f>"05"</f>
        <v>05</v>
      </c>
      <c r="D214" s="185" t="str">
        <f>"03"</f>
        <v>03</v>
      </c>
      <c r="E214" s="7" t="s">
        <v>2575</v>
      </c>
      <c r="F214" s="371">
        <v>200</v>
      </c>
      <c r="G214" s="130">
        <v>5013.7</v>
      </c>
    </row>
    <row r="215" spans="1:22" ht="30.75" hidden="1" customHeight="1">
      <c r="A215" s="5" t="s">
        <v>1995</v>
      </c>
      <c r="B215" s="344">
        <v>400</v>
      </c>
      <c r="C215" s="185" t="str">
        <f>"05"</f>
        <v>05</v>
      </c>
      <c r="D215" s="185" t="str">
        <f>"03"</f>
        <v>03</v>
      </c>
      <c r="E215" s="7" t="s">
        <v>2247</v>
      </c>
      <c r="F215" s="344">
        <v>200</v>
      </c>
      <c r="G215" s="130"/>
    </row>
    <row r="216" spans="1:22" ht="51" hidden="1" customHeight="1">
      <c r="A216" s="13" t="s">
        <v>1822</v>
      </c>
      <c r="B216" s="14">
        <v>207</v>
      </c>
      <c r="C216" s="185"/>
      <c r="D216" s="185"/>
      <c r="E216" s="344"/>
      <c r="F216" s="344"/>
      <c r="G216" s="241">
        <f>G217+G318</f>
        <v>0</v>
      </c>
    </row>
    <row r="217" spans="1:22" s="164" customFormat="1" ht="21.75" hidden="1" customHeight="1">
      <c r="A217" s="191" t="s">
        <v>814</v>
      </c>
      <c r="B217" s="118">
        <v>207</v>
      </c>
      <c r="C217" s="192" t="str">
        <f t="shared" ref="C217:C297" si="12">"07"</f>
        <v>07</v>
      </c>
      <c r="D217" s="161"/>
      <c r="E217" s="162"/>
      <c r="F217" s="118"/>
      <c r="G217" s="324">
        <f>G218+G244+G294+G305</f>
        <v>0</v>
      </c>
      <c r="H217" s="163"/>
      <c r="I217" s="163"/>
      <c r="J217" s="163"/>
      <c r="K217" s="250"/>
      <c r="L217" s="163"/>
      <c r="M217" s="163"/>
      <c r="V217" s="268" t="s">
        <v>1926</v>
      </c>
    </row>
    <row r="218" spans="1:22" s="168" customFormat="1" ht="21" hidden="1" customHeight="1">
      <c r="A218" s="201" t="s">
        <v>2003</v>
      </c>
      <c r="B218" s="344">
        <v>207</v>
      </c>
      <c r="C218" s="185" t="str">
        <f t="shared" si="12"/>
        <v>07</v>
      </c>
      <c r="D218" s="185" t="str">
        <f t="shared" ref="D218:D227" si="13">"01"</f>
        <v>01</v>
      </c>
      <c r="E218" s="169"/>
      <c r="F218" s="14"/>
      <c r="G218" s="130">
        <f>G219+G228+G231+G226+G242+G223+G238+G240+G236+G234</f>
        <v>0</v>
      </c>
      <c r="H218" s="167"/>
      <c r="I218" s="167"/>
      <c r="J218" s="167"/>
      <c r="K218" s="249"/>
      <c r="L218" s="167"/>
      <c r="M218" s="167"/>
      <c r="V218" s="158"/>
    </row>
    <row r="219" spans="1:22" ht="25.5" hidden="1" customHeight="1">
      <c r="A219" s="201" t="s">
        <v>2002</v>
      </c>
      <c r="B219" s="344">
        <v>207</v>
      </c>
      <c r="C219" s="185" t="str">
        <f t="shared" si="12"/>
        <v>07</v>
      </c>
      <c r="D219" s="185" t="str">
        <f t="shared" si="13"/>
        <v>01</v>
      </c>
      <c r="E219" s="344" t="s">
        <v>98</v>
      </c>
      <c r="F219" s="344"/>
      <c r="G219" s="130">
        <f>G220+G221+G222</f>
        <v>0</v>
      </c>
    </row>
    <row r="220" spans="1:22" ht="21" hidden="1" customHeight="1">
      <c r="A220" s="32" t="s">
        <v>817</v>
      </c>
      <c r="B220" s="344">
        <v>207</v>
      </c>
      <c r="C220" s="185" t="str">
        <f t="shared" si="12"/>
        <v>07</v>
      </c>
      <c r="D220" s="185" t="str">
        <f t="shared" si="13"/>
        <v>01</v>
      </c>
      <c r="E220" s="344" t="s">
        <v>816</v>
      </c>
      <c r="F220" s="344" t="str">
        <f>"005"</f>
        <v>005</v>
      </c>
      <c r="G220" s="130"/>
    </row>
    <row r="221" spans="1:22" ht="57.75" hidden="1" customHeight="1">
      <c r="A221" s="5" t="s">
        <v>2000</v>
      </c>
      <c r="B221" s="344">
        <v>207</v>
      </c>
      <c r="C221" s="185" t="str">
        <f t="shared" si="12"/>
        <v>07</v>
      </c>
      <c r="D221" s="185" t="str">
        <f t="shared" si="13"/>
        <v>01</v>
      </c>
      <c r="E221" s="344" t="s">
        <v>98</v>
      </c>
      <c r="F221" s="344">
        <v>600</v>
      </c>
      <c r="G221" s="130"/>
      <c r="I221" s="165"/>
    </row>
    <row r="222" spans="1:22" ht="39.75" hidden="1" customHeight="1">
      <c r="A222" s="32" t="s">
        <v>468</v>
      </c>
      <c r="B222" s="344">
        <v>207</v>
      </c>
      <c r="C222" s="185" t="str">
        <f t="shared" si="12"/>
        <v>07</v>
      </c>
      <c r="D222" s="185" t="str">
        <f t="shared" si="13"/>
        <v>01</v>
      </c>
      <c r="E222" s="344" t="s">
        <v>98</v>
      </c>
      <c r="F222" s="344">
        <v>822</v>
      </c>
      <c r="G222" s="130">
        <v>0</v>
      </c>
    </row>
    <row r="223" spans="1:22" ht="78" hidden="1" customHeight="1">
      <c r="A223" s="32" t="s">
        <v>1953</v>
      </c>
      <c r="B223" s="344">
        <v>207</v>
      </c>
      <c r="C223" s="185" t="str">
        <f t="shared" si="12"/>
        <v>07</v>
      </c>
      <c r="D223" s="185" t="str">
        <f t="shared" si="13"/>
        <v>01</v>
      </c>
      <c r="E223" s="344" t="s">
        <v>2070</v>
      </c>
      <c r="F223" s="344"/>
      <c r="G223" s="130">
        <f>G224+G225</f>
        <v>0</v>
      </c>
    </row>
    <row r="224" spans="1:22" ht="57" hidden="1" customHeight="1">
      <c r="A224" s="32" t="s">
        <v>2001</v>
      </c>
      <c r="B224" s="344">
        <v>207</v>
      </c>
      <c r="C224" s="185" t="str">
        <f t="shared" si="12"/>
        <v>07</v>
      </c>
      <c r="D224" s="185" t="str">
        <f t="shared" si="13"/>
        <v>01</v>
      </c>
      <c r="E224" s="344" t="s">
        <v>2070</v>
      </c>
      <c r="F224" s="344">
        <v>600</v>
      </c>
      <c r="G224" s="130"/>
    </row>
    <row r="225" spans="1:9" ht="38.25" hidden="1" customHeight="1">
      <c r="A225" s="32" t="s">
        <v>468</v>
      </c>
      <c r="B225" s="344">
        <v>207</v>
      </c>
      <c r="C225" s="185" t="str">
        <f t="shared" si="12"/>
        <v>07</v>
      </c>
      <c r="D225" s="185" t="str">
        <f t="shared" si="13"/>
        <v>01</v>
      </c>
      <c r="E225" s="344" t="s">
        <v>1954</v>
      </c>
      <c r="F225" s="344">
        <v>822</v>
      </c>
      <c r="G225" s="130"/>
    </row>
    <row r="226" spans="1:9" ht="42" hidden="1" customHeight="1">
      <c r="A226" s="5" t="s">
        <v>479</v>
      </c>
      <c r="B226" s="344">
        <v>207</v>
      </c>
      <c r="C226" s="185" t="str">
        <f t="shared" si="12"/>
        <v>07</v>
      </c>
      <c r="D226" s="185" t="str">
        <f t="shared" si="13"/>
        <v>01</v>
      </c>
      <c r="E226" s="344" t="s">
        <v>480</v>
      </c>
      <c r="F226" s="64"/>
      <c r="G226" s="130">
        <f>G227</f>
        <v>0</v>
      </c>
    </row>
    <row r="227" spans="1:9" ht="21.75" hidden="1" customHeight="1">
      <c r="A227" s="32" t="s">
        <v>1610</v>
      </c>
      <c r="B227" s="344">
        <v>207</v>
      </c>
      <c r="C227" s="185" t="str">
        <f t="shared" si="12"/>
        <v>07</v>
      </c>
      <c r="D227" s="185" t="str">
        <f t="shared" si="13"/>
        <v>01</v>
      </c>
      <c r="E227" s="344" t="s">
        <v>480</v>
      </c>
      <c r="F227" s="64" t="s">
        <v>566</v>
      </c>
      <c r="G227" s="130"/>
    </row>
    <row r="228" spans="1:9" ht="78.75" hidden="1" customHeight="1">
      <c r="A228" s="6" t="s">
        <v>30</v>
      </c>
      <c r="B228" s="344">
        <v>207</v>
      </c>
      <c r="C228" s="185" t="str">
        <f>"07"</f>
        <v>07</v>
      </c>
      <c r="D228" s="185" t="str">
        <f t="shared" ref="D228:D243" si="14">"01"</f>
        <v>01</v>
      </c>
      <c r="E228" s="344" t="s">
        <v>2062</v>
      </c>
      <c r="F228" s="344"/>
      <c r="G228" s="130">
        <f>G229+G230</f>
        <v>0</v>
      </c>
    </row>
    <row r="229" spans="1:9" ht="76.5" hidden="1" customHeight="1">
      <c r="A229" s="32" t="s">
        <v>467</v>
      </c>
      <c r="B229" s="344">
        <v>207</v>
      </c>
      <c r="C229" s="185" t="str">
        <f t="shared" si="12"/>
        <v>07</v>
      </c>
      <c r="D229" s="185" t="str">
        <f t="shared" si="14"/>
        <v>01</v>
      </c>
      <c r="E229" s="344" t="s">
        <v>1682</v>
      </c>
      <c r="F229" s="344">
        <v>821</v>
      </c>
      <c r="G229" s="130"/>
    </row>
    <row r="230" spans="1:9" ht="45.75" hidden="1" customHeight="1">
      <c r="A230" s="5" t="s">
        <v>2000</v>
      </c>
      <c r="B230" s="344">
        <v>207</v>
      </c>
      <c r="C230" s="185" t="str">
        <f t="shared" si="12"/>
        <v>07</v>
      </c>
      <c r="D230" s="185" t="str">
        <f t="shared" si="14"/>
        <v>01</v>
      </c>
      <c r="E230" s="344" t="s">
        <v>2062</v>
      </c>
      <c r="F230" s="344">
        <v>600</v>
      </c>
      <c r="G230" s="130"/>
      <c r="I230" s="316">
        <v>140.80000000000001</v>
      </c>
    </row>
    <row r="231" spans="1:9" ht="56.25" hidden="1" customHeight="1">
      <c r="A231" s="322" t="s">
        <v>1980</v>
      </c>
      <c r="B231" s="344">
        <v>207</v>
      </c>
      <c r="C231" s="185" t="str">
        <f t="shared" si="12"/>
        <v>07</v>
      </c>
      <c r="D231" s="185" t="str">
        <f t="shared" si="14"/>
        <v>01</v>
      </c>
      <c r="E231" s="344" t="s">
        <v>2057</v>
      </c>
      <c r="F231" s="344"/>
      <c r="G231" s="130">
        <f>G232+G233</f>
        <v>0</v>
      </c>
    </row>
    <row r="232" spans="1:9" ht="76.5" hidden="1" customHeight="1">
      <c r="A232" s="32" t="s">
        <v>467</v>
      </c>
      <c r="B232" s="344">
        <v>207</v>
      </c>
      <c r="C232" s="185" t="str">
        <f t="shared" si="12"/>
        <v>07</v>
      </c>
      <c r="D232" s="185" t="str">
        <f t="shared" si="14"/>
        <v>01</v>
      </c>
      <c r="E232" s="344" t="s">
        <v>1683</v>
      </c>
      <c r="F232" s="344">
        <v>821</v>
      </c>
      <c r="G232" s="130"/>
    </row>
    <row r="233" spans="1:9" ht="38.25" hidden="1" customHeight="1">
      <c r="A233" s="5" t="s">
        <v>2000</v>
      </c>
      <c r="B233" s="344">
        <v>207</v>
      </c>
      <c r="C233" s="185" t="str">
        <f t="shared" si="12"/>
        <v>07</v>
      </c>
      <c r="D233" s="185" t="str">
        <f t="shared" si="14"/>
        <v>01</v>
      </c>
      <c r="E233" s="344" t="s">
        <v>2057</v>
      </c>
      <c r="F233" s="344">
        <v>600</v>
      </c>
      <c r="G233" s="130"/>
    </row>
    <row r="234" spans="1:9" ht="100.5" hidden="1" customHeight="1">
      <c r="A234" s="275" t="s">
        <v>1957</v>
      </c>
      <c r="B234" s="344">
        <v>207</v>
      </c>
      <c r="C234" s="185" t="str">
        <f t="shared" si="12"/>
        <v>07</v>
      </c>
      <c r="D234" s="185" t="str">
        <f t="shared" si="14"/>
        <v>01</v>
      </c>
      <c r="E234" s="344" t="s">
        <v>2060</v>
      </c>
      <c r="F234" s="344"/>
      <c r="G234" s="130">
        <f>G235</f>
        <v>0</v>
      </c>
    </row>
    <row r="235" spans="1:9" ht="36" hidden="1" customHeight="1">
      <c r="A235" s="5" t="s">
        <v>2000</v>
      </c>
      <c r="B235" s="344">
        <v>207</v>
      </c>
      <c r="C235" s="185" t="str">
        <f t="shared" si="12"/>
        <v>07</v>
      </c>
      <c r="D235" s="185" t="str">
        <f t="shared" si="14"/>
        <v>01</v>
      </c>
      <c r="E235" s="344" t="s">
        <v>2060</v>
      </c>
      <c r="F235" s="344">
        <v>600</v>
      </c>
      <c r="G235" s="130"/>
    </row>
    <row r="236" spans="1:9" ht="77.25" hidden="1" customHeight="1">
      <c r="A236" s="6" t="s">
        <v>1956</v>
      </c>
      <c r="B236" s="344">
        <v>207</v>
      </c>
      <c r="C236" s="185" t="str">
        <f t="shared" si="12"/>
        <v>07</v>
      </c>
      <c r="D236" s="185" t="str">
        <f t="shared" si="14"/>
        <v>01</v>
      </c>
      <c r="E236" s="344" t="s">
        <v>1981</v>
      </c>
      <c r="F236" s="344"/>
      <c r="G236" s="130">
        <f>G237</f>
        <v>0</v>
      </c>
    </row>
    <row r="237" spans="1:9" ht="38.25" hidden="1" customHeight="1">
      <c r="A237" s="5" t="s">
        <v>2000</v>
      </c>
      <c r="B237" s="344">
        <v>207</v>
      </c>
      <c r="C237" s="185" t="str">
        <f t="shared" si="12"/>
        <v>07</v>
      </c>
      <c r="D237" s="185" t="str">
        <f t="shared" si="14"/>
        <v>01</v>
      </c>
      <c r="E237" s="344" t="s">
        <v>1981</v>
      </c>
      <c r="F237" s="344">
        <v>600</v>
      </c>
      <c r="G237" s="130"/>
    </row>
    <row r="238" spans="1:9" ht="60.75" hidden="1" customHeight="1">
      <c r="A238" s="32" t="s">
        <v>1976</v>
      </c>
      <c r="B238" s="344">
        <v>207</v>
      </c>
      <c r="C238" s="185" t="str">
        <f t="shared" si="12"/>
        <v>07</v>
      </c>
      <c r="D238" s="185" t="str">
        <f t="shared" si="14"/>
        <v>01</v>
      </c>
      <c r="E238" s="344" t="s">
        <v>1574</v>
      </c>
      <c r="F238" s="344"/>
      <c r="G238" s="130">
        <f>G239</f>
        <v>0</v>
      </c>
    </row>
    <row r="239" spans="1:9" ht="38.25" hidden="1" customHeight="1">
      <c r="A239" s="32" t="s">
        <v>468</v>
      </c>
      <c r="B239" s="344">
        <v>207</v>
      </c>
      <c r="C239" s="185" t="str">
        <f t="shared" si="12"/>
        <v>07</v>
      </c>
      <c r="D239" s="185" t="str">
        <f t="shared" si="14"/>
        <v>01</v>
      </c>
      <c r="E239" s="344" t="s">
        <v>1574</v>
      </c>
      <c r="F239" s="344">
        <v>822</v>
      </c>
      <c r="G239" s="130"/>
    </row>
    <row r="240" spans="1:9" ht="78" hidden="1" customHeight="1">
      <c r="A240" s="32" t="s">
        <v>1972</v>
      </c>
      <c r="B240" s="344">
        <v>207</v>
      </c>
      <c r="C240" s="185" t="str">
        <f t="shared" si="12"/>
        <v>07</v>
      </c>
      <c r="D240" s="185" t="str">
        <f t="shared" si="14"/>
        <v>01</v>
      </c>
      <c r="E240" s="1" t="s">
        <v>2032</v>
      </c>
      <c r="F240" s="344"/>
      <c r="G240" s="130">
        <f>G241</f>
        <v>0</v>
      </c>
    </row>
    <row r="241" spans="1:22" ht="38.25" hidden="1" customHeight="1">
      <c r="A241" s="5" t="s">
        <v>2000</v>
      </c>
      <c r="B241" s="344">
        <v>207</v>
      </c>
      <c r="C241" s="185" t="str">
        <f t="shared" si="12"/>
        <v>07</v>
      </c>
      <c r="D241" s="185" t="str">
        <f t="shared" si="14"/>
        <v>01</v>
      </c>
      <c r="E241" s="1" t="s">
        <v>2032</v>
      </c>
      <c r="F241" s="344">
        <v>600</v>
      </c>
      <c r="G241" s="130"/>
    </row>
    <row r="242" spans="1:22" s="168" customFormat="1" ht="41.25" hidden="1" customHeight="1">
      <c r="A242" s="32" t="s">
        <v>1886</v>
      </c>
      <c r="B242" s="344">
        <v>207</v>
      </c>
      <c r="C242" s="185" t="str">
        <f t="shared" si="12"/>
        <v>07</v>
      </c>
      <c r="D242" s="185" t="str">
        <f t="shared" si="14"/>
        <v>01</v>
      </c>
      <c r="E242" s="344" t="s">
        <v>1538</v>
      </c>
      <c r="F242" s="14"/>
      <c r="G242" s="130">
        <f>G243</f>
        <v>0</v>
      </c>
      <c r="H242" s="167"/>
      <c r="I242" s="167"/>
      <c r="J242" s="167"/>
      <c r="K242" s="249"/>
      <c r="L242" s="167"/>
      <c r="M242" s="167"/>
      <c r="V242" s="158"/>
    </row>
    <row r="243" spans="1:22" ht="48" hidden="1" customHeight="1">
      <c r="A243" s="32" t="s">
        <v>468</v>
      </c>
      <c r="B243" s="344">
        <v>207</v>
      </c>
      <c r="C243" s="185" t="str">
        <f t="shared" si="12"/>
        <v>07</v>
      </c>
      <c r="D243" s="185" t="str">
        <f t="shared" si="14"/>
        <v>01</v>
      </c>
      <c r="E243" s="344" t="s">
        <v>1538</v>
      </c>
      <c r="F243" s="344">
        <v>822</v>
      </c>
      <c r="G243" s="130"/>
    </row>
    <row r="244" spans="1:22" ht="21" hidden="1" customHeight="1">
      <c r="A244" s="32" t="s">
        <v>815</v>
      </c>
      <c r="B244" s="344">
        <v>207</v>
      </c>
      <c r="C244" s="185" t="str">
        <f t="shared" si="12"/>
        <v>07</v>
      </c>
      <c r="D244" s="185" t="str">
        <f t="shared" ref="D244:D285" si="15">"02"</f>
        <v>02</v>
      </c>
      <c r="E244" s="160"/>
      <c r="F244" s="344"/>
      <c r="G244" s="130">
        <f>G245+G249+G252+G259+G262+G281+G267+G270+G265+G292+G255+G257+G279+G286+G288+G273+G275+G277+G290+G284</f>
        <v>0</v>
      </c>
      <c r="K244" s="165">
        <v>167581.5</v>
      </c>
    </row>
    <row r="245" spans="1:22" ht="36" hidden="1" customHeight="1">
      <c r="A245" s="31" t="s">
        <v>2004</v>
      </c>
      <c r="B245" s="344">
        <v>207</v>
      </c>
      <c r="C245" s="185" t="str">
        <f t="shared" si="12"/>
        <v>07</v>
      </c>
      <c r="D245" s="185" t="str">
        <f t="shared" si="15"/>
        <v>02</v>
      </c>
      <c r="E245" s="344" t="s">
        <v>816</v>
      </c>
      <c r="F245" s="344"/>
      <c r="G245" s="130">
        <f>G247+G248</f>
        <v>0</v>
      </c>
    </row>
    <row r="246" spans="1:22" ht="21" hidden="1" customHeight="1">
      <c r="A246" s="32" t="s">
        <v>817</v>
      </c>
      <c r="B246" s="344">
        <v>207</v>
      </c>
      <c r="C246" s="185" t="str">
        <f t="shared" si="12"/>
        <v>07</v>
      </c>
      <c r="D246" s="185" t="str">
        <f t="shared" si="15"/>
        <v>02</v>
      </c>
      <c r="E246" s="344" t="s">
        <v>816</v>
      </c>
      <c r="F246" s="344" t="str">
        <f>"005"</f>
        <v>005</v>
      </c>
      <c r="G246" s="130"/>
    </row>
    <row r="247" spans="1:22" ht="43.5" hidden="1" customHeight="1">
      <c r="A247" s="5" t="s">
        <v>2000</v>
      </c>
      <c r="B247" s="344">
        <v>207</v>
      </c>
      <c r="C247" s="185" t="str">
        <f t="shared" si="12"/>
        <v>07</v>
      </c>
      <c r="D247" s="185" t="str">
        <f t="shared" si="15"/>
        <v>02</v>
      </c>
      <c r="E247" s="344" t="s">
        <v>816</v>
      </c>
      <c r="F247" s="344">
        <v>600</v>
      </c>
      <c r="G247" s="130"/>
    </row>
    <row r="248" spans="1:22" ht="48" hidden="1" customHeight="1">
      <c r="A248" s="32" t="s">
        <v>468</v>
      </c>
      <c r="B248" s="344">
        <v>207</v>
      </c>
      <c r="C248" s="185" t="str">
        <f t="shared" si="12"/>
        <v>07</v>
      </c>
      <c r="D248" s="185" t="str">
        <f t="shared" si="15"/>
        <v>02</v>
      </c>
      <c r="E248" s="344" t="s">
        <v>816</v>
      </c>
      <c r="F248" s="344">
        <v>822</v>
      </c>
      <c r="G248" s="130"/>
    </row>
    <row r="249" spans="1:22" ht="96" hidden="1" customHeight="1">
      <c r="A249" s="32" t="s">
        <v>391</v>
      </c>
      <c r="B249" s="344">
        <v>207</v>
      </c>
      <c r="C249" s="185" t="str">
        <f t="shared" si="12"/>
        <v>07</v>
      </c>
      <c r="D249" s="185" t="str">
        <f t="shared" si="15"/>
        <v>02</v>
      </c>
      <c r="E249" s="344" t="s">
        <v>2071</v>
      </c>
      <c r="F249" s="344"/>
      <c r="G249" s="130">
        <f>G250+G251</f>
        <v>0</v>
      </c>
    </row>
    <row r="250" spans="1:22" ht="75.75" hidden="1" customHeight="1">
      <c r="A250" s="32" t="s">
        <v>467</v>
      </c>
      <c r="B250" s="344">
        <v>207</v>
      </c>
      <c r="C250" s="185" t="str">
        <f t="shared" si="12"/>
        <v>07</v>
      </c>
      <c r="D250" s="185" t="str">
        <f t="shared" si="15"/>
        <v>02</v>
      </c>
      <c r="E250" s="344" t="s">
        <v>774</v>
      </c>
      <c r="F250" s="344">
        <v>821</v>
      </c>
      <c r="G250" s="130"/>
    </row>
    <row r="251" spans="1:22" ht="42.75" hidden="1" customHeight="1">
      <c r="A251" s="5" t="s">
        <v>2000</v>
      </c>
      <c r="B251" s="344">
        <v>207</v>
      </c>
      <c r="C251" s="185" t="str">
        <f t="shared" si="12"/>
        <v>07</v>
      </c>
      <c r="D251" s="185" t="str">
        <f t="shared" si="15"/>
        <v>02</v>
      </c>
      <c r="E251" s="344" t="s">
        <v>2071</v>
      </c>
      <c r="F251" s="344">
        <v>600</v>
      </c>
      <c r="G251" s="130"/>
    </row>
    <row r="252" spans="1:22" ht="38.25" hidden="1" customHeight="1">
      <c r="A252" s="40" t="s">
        <v>2005</v>
      </c>
      <c r="B252" s="344">
        <v>207</v>
      </c>
      <c r="C252" s="185" t="str">
        <f t="shared" si="12"/>
        <v>07</v>
      </c>
      <c r="D252" s="185" t="str">
        <f t="shared" si="15"/>
        <v>02</v>
      </c>
      <c r="E252" s="344" t="s">
        <v>818</v>
      </c>
      <c r="F252" s="344"/>
      <c r="G252" s="130">
        <f>G253+G254</f>
        <v>0</v>
      </c>
    </row>
    <row r="253" spans="1:22" ht="39" hidden="1" customHeight="1">
      <c r="A253" s="5" t="s">
        <v>2000</v>
      </c>
      <c r="B253" s="344">
        <v>207</v>
      </c>
      <c r="C253" s="185" t="str">
        <f t="shared" si="12"/>
        <v>07</v>
      </c>
      <c r="D253" s="185" t="str">
        <f t="shared" si="15"/>
        <v>02</v>
      </c>
      <c r="E253" s="344" t="s">
        <v>818</v>
      </c>
      <c r="F253" s="344">
        <v>600</v>
      </c>
      <c r="G253" s="130"/>
      <c r="I253" s="165">
        <v>3497</v>
      </c>
    </row>
    <row r="254" spans="1:22" ht="42" hidden="1" customHeight="1">
      <c r="A254" s="32" t="s">
        <v>468</v>
      </c>
      <c r="B254" s="344">
        <v>207</v>
      </c>
      <c r="C254" s="185" t="str">
        <f t="shared" si="12"/>
        <v>07</v>
      </c>
      <c r="D254" s="185" t="str">
        <f t="shared" si="15"/>
        <v>02</v>
      </c>
      <c r="E254" s="344" t="s">
        <v>818</v>
      </c>
      <c r="F254" s="344">
        <v>822</v>
      </c>
      <c r="G254" s="130"/>
    </row>
    <row r="255" spans="1:22" ht="53.25" hidden="1" customHeight="1">
      <c r="A255" s="208" t="s">
        <v>573</v>
      </c>
      <c r="B255" s="344">
        <v>207</v>
      </c>
      <c r="C255" s="185" t="str">
        <f t="shared" si="12"/>
        <v>07</v>
      </c>
      <c r="D255" s="185" t="str">
        <f t="shared" si="15"/>
        <v>02</v>
      </c>
      <c r="E255" s="344" t="s">
        <v>575</v>
      </c>
      <c r="F255" s="344"/>
      <c r="G255" s="130">
        <f>G256</f>
        <v>0</v>
      </c>
    </row>
    <row r="256" spans="1:22" ht="42" hidden="1" customHeight="1">
      <c r="A256" s="32" t="s">
        <v>468</v>
      </c>
      <c r="B256" s="344">
        <v>207</v>
      </c>
      <c r="C256" s="185" t="str">
        <f t="shared" si="12"/>
        <v>07</v>
      </c>
      <c r="D256" s="185" t="str">
        <f t="shared" si="15"/>
        <v>02</v>
      </c>
      <c r="E256" s="344" t="s">
        <v>575</v>
      </c>
      <c r="F256" s="344">
        <v>822</v>
      </c>
      <c r="G256" s="130"/>
    </row>
    <row r="257" spans="1:22" ht="19.5" hidden="1" customHeight="1">
      <c r="A257" s="211" t="s">
        <v>574</v>
      </c>
      <c r="B257" s="344">
        <v>207</v>
      </c>
      <c r="C257" s="185" t="str">
        <f t="shared" si="12"/>
        <v>07</v>
      </c>
      <c r="D257" s="185" t="str">
        <f t="shared" si="15"/>
        <v>02</v>
      </c>
      <c r="E257" s="344" t="s">
        <v>576</v>
      </c>
      <c r="F257" s="344"/>
      <c r="G257" s="130">
        <f>G258</f>
        <v>0</v>
      </c>
    </row>
    <row r="258" spans="1:22" ht="42" hidden="1" customHeight="1">
      <c r="A258" s="32" t="s">
        <v>468</v>
      </c>
      <c r="B258" s="344">
        <v>207</v>
      </c>
      <c r="C258" s="185" t="str">
        <f t="shared" si="12"/>
        <v>07</v>
      </c>
      <c r="D258" s="185" t="str">
        <f t="shared" si="15"/>
        <v>02</v>
      </c>
      <c r="E258" s="344" t="s">
        <v>576</v>
      </c>
      <c r="F258" s="344">
        <v>822</v>
      </c>
      <c r="G258" s="130"/>
    </row>
    <row r="259" spans="1:22" ht="39" hidden="1" customHeight="1">
      <c r="A259" s="32" t="s">
        <v>819</v>
      </c>
      <c r="B259" s="344">
        <v>207</v>
      </c>
      <c r="C259" s="185" t="str">
        <f t="shared" si="12"/>
        <v>07</v>
      </c>
      <c r="D259" s="185" t="str">
        <f t="shared" si="15"/>
        <v>02</v>
      </c>
      <c r="E259" s="344" t="s">
        <v>820</v>
      </c>
      <c r="F259" s="344"/>
      <c r="G259" s="130">
        <f>G260+G261</f>
        <v>0</v>
      </c>
    </row>
    <row r="260" spans="1:22" ht="75.75" hidden="1" customHeight="1">
      <c r="A260" s="32" t="s">
        <v>467</v>
      </c>
      <c r="B260" s="344">
        <v>207</v>
      </c>
      <c r="C260" s="185" t="str">
        <f t="shared" si="12"/>
        <v>07</v>
      </c>
      <c r="D260" s="185" t="str">
        <f t="shared" si="15"/>
        <v>02</v>
      </c>
      <c r="E260" s="344" t="s">
        <v>820</v>
      </c>
      <c r="F260" s="344">
        <v>821</v>
      </c>
      <c r="G260" s="130"/>
    </row>
    <row r="261" spans="1:22" ht="51.75" hidden="1" customHeight="1">
      <c r="A261" s="32" t="s">
        <v>468</v>
      </c>
      <c r="B261" s="344">
        <v>207</v>
      </c>
      <c r="C261" s="185" t="str">
        <f t="shared" si="12"/>
        <v>07</v>
      </c>
      <c r="D261" s="185" t="str">
        <f t="shared" si="15"/>
        <v>02</v>
      </c>
      <c r="E261" s="344" t="s">
        <v>820</v>
      </c>
      <c r="F261" s="344">
        <v>822</v>
      </c>
      <c r="G261" s="130"/>
    </row>
    <row r="262" spans="1:22" ht="56.25" hidden="1" customHeight="1">
      <c r="A262" s="32" t="s">
        <v>1984</v>
      </c>
      <c r="B262" s="344">
        <v>207</v>
      </c>
      <c r="C262" s="185" t="str">
        <f t="shared" si="12"/>
        <v>07</v>
      </c>
      <c r="D262" s="185" t="str">
        <f t="shared" si="15"/>
        <v>02</v>
      </c>
      <c r="E262" s="344" t="s">
        <v>1673</v>
      </c>
      <c r="F262" s="344"/>
      <c r="G262" s="130">
        <f>G263+G264</f>
        <v>0</v>
      </c>
    </row>
    <row r="263" spans="1:22" ht="79.5" hidden="1" customHeight="1">
      <c r="A263" s="32" t="s">
        <v>467</v>
      </c>
      <c r="B263" s="344">
        <v>207</v>
      </c>
      <c r="C263" s="185" t="str">
        <f t="shared" si="12"/>
        <v>07</v>
      </c>
      <c r="D263" s="185" t="str">
        <f t="shared" si="15"/>
        <v>02</v>
      </c>
      <c r="E263" s="344" t="s">
        <v>1673</v>
      </c>
      <c r="F263" s="344">
        <v>821</v>
      </c>
      <c r="G263" s="130"/>
    </row>
    <row r="264" spans="1:22" ht="39.75" hidden="1" customHeight="1">
      <c r="A264" s="5" t="s">
        <v>2000</v>
      </c>
      <c r="B264" s="344">
        <v>207</v>
      </c>
      <c r="C264" s="185" t="str">
        <f t="shared" si="12"/>
        <v>07</v>
      </c>
      <c r="D264" s="185" t="str">
        <f t="shared" si="15"/>
        <v>02</v>
      </c>
      <c r="E264" s="344" t="s">
        <v>1673</v>
      </c>
      <c r="F264" s="344">
        <v>600</v>
      </c>
      <c r="G264" s="130"/>
    </row>
    <row r="265" spans="1:22" ht="39.75" hidden="1" customHeight="1">
      <c r="A265" s="5" t="s">
        <v>33</v>
      </c>
      <c r="B265" s="344">
        <v>207</v>
      </c>
      <c r="C265" s="185" t="str">
        <f t="shared" si="12"/>
        <v>07</v>
      </c>
      <c r="D265" s="185" t="str">
        <f t="shared" si="15"/>
        <v>02</v>
      </c>
      <c r="E265" s="344" t="s">
        <v>480</v>
      </c>
      <c r="F265" s="64"/>
      <c r="G265" s="130">
        <f>G266</f>
        <v>0</v>
      </c>
    </row>
    <row r="266" spans="1:22" ht="19.5" hidden="1" customHeight="1">
      <c r="A266" s="32" t="s">
        <v>1610</v>
      </c>
      <c r="B266" s="344">
        <v>207</v>
      </c>
      <c r="C266" s="185" t="str">
        <f t="shared" si="12"/>
        <v>07</v>
      </c>
      <c r="D266" s="185" t="str">
        <f t="shared" si="15"/>
        <v>02</v>
      </c>
      <c r="E266" s="344" t="s">
        <v>480</v>
      </c>
      <c r="F266" s="64" t="s">
        <v>566</v>
      </c>
      <c r="G266" s="130"/>
    </row>
    <row r="267" spans="1:22" s="166" customFormat="1" ht="57" hidden="1" customHeight="1">
      <c r="A267" s="275" t="s">
        <v>1967</v>
      </c>
      <c r="B267" s="344">
        <v>207</v>
      </c>
      <c r="C267" s="185" t="str">
        <f t="shared" si="12"/>
        <v>07</v>
      </c>
      <c r="D267" s="185" t="str">
        <f t="shared" si="15"/>
        <v>02</v>
      </c>
      <c r="E267" s="344" t="s">
        <v>2058</v>
      </c>
      <c r="F267" s="344"/>
      <c r="G267" s="130">
        <f>G268+G269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76.5" hidden="1" customHeight="1">
      <c r="A268" s="32" t="s">
        <v>467</v>
      </c>
      <c r="B268" s="344">
        <v>207</v>
      </c>
      <c r="C268" s="185" t="str">
        <f t="shared" si="12"/>
        <v>07</v>
      </c>
      <c r="D268" s="185" t="str">
        <f t="shared" si="15"/>
        <v>02</v>
      </c>
      <c r="E268" s="344" t="s">
        <v>985</v>
      </c>
      <c r="F268" s="344">
        <v>821</v>
      </c>
      <c r="G268" s="130"/>
      <c r="H268" s="165"/>
      <c r="I268" s="165"/>
      <c r="J268" s="165"/>
      <c r="K268" s="165"/>
      <c r="L268" s="165"/>
      <c r="M268" s="165"/>
      <c r="V268" s="267"/>
    </row>
    <row r="269" spans="1:22" s="166" customFormat="1" ht="42" hidden="1" customHeight="1">
      <c r="A269" s="5" t="s">
        <v>2000</v>
      </c>
      <c r="B269" s="344">
        <v>207</v>
      </c>
      <c r="C269" s="185" t="str">
        <f t="shared" si="12"/>
        <v>07</v>
      </c>
      <c r="D269" s="185" t="str">
        <f t="shared" si="15"/>
        <v>02</v>
      </c>
      <c r="E269" s="344" t="s">
        <v>2058</v>
      </c>
      <c r="F269" s="344">
        <v>600</v>
      </c>
      <c r="G269" s="130"/>
      <c r="H269" s="165"/>
      <c r="I269" s="165"/>
      <c r="J269" s="165"/>
      <c r="K269" s="165"/>
      <c r="L269" s="165"/>
      <c r="M269" s="165"/>
      <c r="V269" s="267"/>
    </row>
    <row r="270" spans="1:22" s="166" customFormat="1" ht="78.75" hidden="1" customHeight="1">
      <c r="A270" s="6" t="s">
        <v>30</v>
      </c>
      <c r="B270" s="344">
        <v>207</v>
      </c>
      <c r="C270" s="185" t="str">
        <f t="shared" si="12"/>
        <v>07</v>
      </c>
      <c r="D270" s="185" t="str">
        <f t="shared" si="15"/>
        <v>02</v>
      </c>
      <c r="E270" s="344" t="s">
        <v>2062</v>
      </c>
      <c r="F270" s="344"/>
      <c r="G270" s="130">
        <f>G271+G272</f>
        <v>0</v>
      </c>
      <c r="H270" s="165"/>
      <c r="I270" s="165"/>
      <c r="J270" s="165"/>
      <c r="K270" s="165"/>
      <c r="L270" s="165"/>
      <c r="M270" s="165"/>
      <c r="V270" s="267"/>
    </row>
    <row r="271" spans="1:22" s="166" customFormat="1" ht="78.75" hidden="1" customHeight="1">
      <c r="A271" s="32" t="s">
        <v>467</v>
      </c>
      <c r="B271" s="344">
        <v>207</v>
      </c>
      <c r="C271" s="185" t="str">
        <f t="shared" si="12"/>
        <v>07</v>
      </c>
      <c r="D271" s="185" t="str">
        <f t="shared" si="15"/>
        <v>02</v>
      </c>
      <c r="E271" s="344" t="s">
        <v>1682</v>
      </c>
      <c r="F271" s="344">
        <v>821</v>
      </c>
      <c r="G271" s="130"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2000</v>
      </c>
      <c r="B272" s="344">
        <v>207</v>
      </c>
      <c r="C272" s="185" t="str">
        <f t="shared" si="12"/>
        <v>07</v>
      </c>
      <c r="D272" s="185" t="str">
        <f t="shared" si="15"/>
        <v>02</v>
      </c>
      <c r="E272" s="344" t="s">
        <v>2062</v>
      </c>
      <c r="F272" s="344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57.75" hidden="1" customHeight="1">
      <c r="A273" s="322" t="s">
        <v>1980</v>
      </c>
      <c r="B273" s="344">
        <v>207</v>
      </c>
      <c r="C273" s="185" t="str">
        <f t="shared" si="12"/>
        <v>07</v>
      </c>
      <c r="D273" s="185" t="str">
        <f t="shared" si="15"/>
        <v>02</v>
      </c>
      <c r="E273" s="344" t="s">
        <v>2057</v>
      </c>
      <c r="F273" s="344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5" t="s">
        <v>2000</v>
      </c>
      <c r="B274" s="344">
        <v>207</v>
      </c>
      <c r="C274" s="185" t="str">
        <f t="shared" si="12"/>
        <v>07</v>
      </c>
      <c r="D274" s="185" t="str">
        <f t="shared" si="15"/>
        <v>02</v>
      </c>
      <c r="E274" s="344" t="s">
        <v>2057</v>
      </c>
      <c r="F274" s="344">
        <v>600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s="166" customFormat="1" ht="93" hidden="1" customHeight="1">
      <c r="A275" s="275" t="s">
        <v>1957</v>
      </c>
      <c r="B275" s="344">
        <v>207</v>
      </c>
      <c r="C275" s="185" t="str">
        <f t="shared" si="12"/>
        <v>07</v>
      </c>
      <c r="D275" s="185" t="str">
        <f t="shared" si="15"/>
        <v>02</v>
      </c>
      <c r="E275" s="344" t="s">
        <v>2060</v>
      </c>
      <c r="F275" s="344"/>
      <c r="G275" s="130">
        <f>G276</f>
        <v>0</v>
      </c>
      <c r="H275" s="165"/>
      <c r="I275" s="165"/>
      <c r="J275" s="165"/>
      <c r="K275" s="165"/>
      <c r="L275" s="165"/>
      <c r="M275" s="165"/>
      <c r="V275" s="267"/>
    </row>
    <row r="276" spans="1:22" s="166" customFormat="1" ht="40.5" hidden="1" customHeight="1">
      <c r="A276" s="5" t="s">
        <v>2000</v>
      </c>
      <c r="B276" s="344">
        <v>207</v>
      </c>
      <c r="C276" s="185" t="str">
        <f t="shared" si="12"/>
        <v>07</v>
      </c>
      <c r="D276" s="185" t="str">
        <f t="shared" si="15"/>
        <v>02</v>
      </c>
      <c r="E276" s="344" t="s">
        <v>2060</v>
      </c>
      <c r="F276" s="344">
        <v>600</v>
      </c>
      <c r="G276" s="130"/>
      <c r="H276" s="165"/>
      <c r="I276" s="165"/>
      <c r="J276" s="165"/>
      <c r="K276" s="165"/>
      <c r="L276" s="165"/>
      <c r="M276" s="165"/>
      <c r="V276" s="267"/>
    </row>
    <row r="277" spans="1:22" s="166" customFormat="1" ht="61.5" hidden="1" customHeight="1">
      <c r="A277" s="275" t="s">
        <v>1966</v>
      </c>
      <c r="B277" s="344">
        <v>207</v>
      </c>
      <c r="C277" s="185" t="str">
        <f t="shared" si="12"/>
        <v>07</v>
      </c>
      <c r="D277" s="185" t="str">
        <f t="shared" si="15"/>
        <v>02</v>
      </c>
      <c r="E277" s="344" t="s">
        <v>2059</v>
      </c>
      <c r="F277" s="344"/>
      <c r="G277" s="130">
        <f>G278</f>
        <v>0</v>
      </c>
      <c r="H277" s="165"/>
      <c r="I277" s="165"/>
      <c r="J277" s="165"/>
      <c r="K277" s="165"/>
      <c r="L277" s="165"/>
      <c r="M277" s="165"/>
      <c r="V277" s="267"/>
    </row>
    <row r="278" spans="1:22" s="166" customFormat="1" ht="40.5" hidden="1" customHeight="1">
      <c r="A278" s="5" t="s">
        <v>2000</v>
      </c>
      <c r="B278" s="344">
        <v>207</v>
      </c>
      <c r="C278" s="185" t="str">
        <f t="shared" si="12"/>
        <v>07</v>
      </c>
      <c r="D278" s="185" t="str">
        <f t="shared" si="15"/>
        <v>02</v>
      </c>
      <c r="E278" s="344" t="s">
        <v>2059</v>
      </c>
      <c r="F278" s="344">
        <v>600</v>
      </c>
      <c r="G278" s="130"/>
      <c r="H278" s="165"/>
      <c r="I278" s="165"/>
      <c r="J278" s="165"/>
      <c r="K278" s="165"/>
      <c r="L278" s="165"/>
      <c r="M278" s="165"/>
      <c r="V278" s="267"/>
    </row>
    <row r="279" spans="1:22" s="166" customFormat="1" ht="72" hidden="1" customHeight="1">
      <c r="A279" s="179" t="s">
        <v>1975</v>
      </c>
      <c r="B279" s="209">
        <v>207</v>
      </c>
      <c r="C279" s="262" t="s">
        <v>1351</v>
      </c>
      <c r="D279" s="64" t="s">
        <v>1753</v>
      </c>
      <c r="E279" s="344" t="s">
        <v>1352</v>
      </c>
      <c r="F279" s="64"/>
      <c r="G279" s="130">
        <f>G280</f>
        <v>0</v>
      </c>
      <c r="H279" s="165"/>
      <c r="I279" s="165"/>
      <c r="J279" s="165"/>
      <c r="K279" s="165"/>
      <c r="L279" s="165"/>
      <c r="M279" s="165"/>
      <c r="V279" s="267"/>
    </row>
    <row r="280" spans="1:22" s="166" customFormat="1" ht="40.5" hidden="1" customHeight="1">
      <c r="A280" s="32" t="s">
        <v>468</v>
      </c>
      <c r="B280" s="209">
        <v>207</v>
      </c>
      <c r="C280" s="262" t="s">
        <v>1351</v>
      </c>
      <c r="D280" s="64" t="s">
        <v>1753</v>
      </c>
      <c r="E280" s="344" t="s">
        <v>1352</v>
      </c>
      <c r="F280" s="344">
        <v>822</v>
      </c>
      <c r="G280" s="130"/>
      <c r="H280" s="165"/>
      <c r="I280" s="165"/>
      <c r="J280" s="165"/>
      <c r="K280" s="165"/>
      <c r="L280" s="165"/>
      <c r="M280" s="165"/>
      <c r="V280" s="267"/>
    </row>
    <row r="281" spans="1:22" ht="101.25" hidden="1" customHeight="1">
      <c r="A281" s="32" t="s">
        <v>1970</v>
      </c>
      <c r="B281" s="344">
        <v>207</v>
      </c>
      <c r="C281" s="185" t="str">
        <f t="shared" si="12"/>
        <v>07</v>
      </c>
      <c r="D281" s="185" t="str">
        <f t="shared" si="15"/>
        <v>02</v>
      </c>
      <c r="E281" s="344" t="s">
        <v>2063</v>
      </c>
      <c r="F281" s="344"/>
      <c r="G281" s="130">
        <f>G283+G282</f>
        <v>0</v>
      </c>
    </row>
    <row r="282" spans="1:22" ht="60" hidden="1" customHeight="1">
      <c r="A282" s="32" t="s">
        <v>467</v>
      </c>
      <c r="B282" s="344">
        <v>207</v>
      </c>
      <c r="C282" s="185" t="str">
        <f t="shared" si="12"/>
        <v>07</v>
      </c>
      <c r="D282" s="185" t="str">
        <f t="shared" si="15"/>
        <v>02</v>
      </c>
      <c r="E282" s="344" t="s">
        <v>1494</v>
      </c>
      <c r="F282" s="344">
        <v>821</v>
      </c>
      <c r="G282" s="130">
        <v>0</v>
      </c>
    </row>
    <row r="283" spans="1:22" ht="39.75" hidden="1" customHeight="1">
      <c r="A283" s="5" t="s">
        <v>2000</v>
      </c>
      <c r="B283" s="344">
        <v>207</v>
      </c>
      <c r="C283" s="185" t="str">
        <f t="shared" si="12"/>
        <v>07</v>
      </c>
      <c r="D283" s="185" t="str">
        <f t="shared" si="15"/>
        <v>02</v>
      </c>
      <c r="E283" s="344" t="s">
        <v>2063</v>
      </c>
      <c r="F283" s="344">
        <v>600</v>
      </c>
      <c r="G283" s="130"/>
    </row>
    <row r="284" spans="1:22" ht="39.75" hidden="1" customHeight="1">
      <c r="A284" s="6" t="s">
        <v>1974</v>
      </c>
      <c r="B284" s="344">
        <v>207</v>
      </c>
      <c r="C284" s="185" t="str">
        <f t="shared" si="12"/>
        <v>07</v>
      </c>
      <c r="D284" s="185" t="str">
        <f t="shared" si="15"/>
        <v>02</v>
      </c>
      <c r="E284" s="1" t="s">
        <v>2052</v>
      </c>
      <c r="F284" s="1"/>
      <c r="G284" s="130">
        <f>G285</f>
        <v>0</v>
      </c>
    </row>
    <row r="285" spans="1:22" ht="39.75" hidden="1" customHeight="1">
      <c r="A285" s="5" t="s">
        <v>2000</v>
      </c>
      <c r="B285" s="344">
        <v>207</v>
      </c>
      <c r="C285" s="185" t="str">
        <f t="shared" si="12"/>
        <v>07</v>
      </c>
      <c r="D285" s="185" t="str">
        <f t="shared" si="15"/>
        <v>02</v>
      </c>
      <c r="E285" s="1" t="s">
        <v>2052</v>
      </c>
      <c r="F285" s="344">
        <v>600</v>
      </c>
      <c r="G285" s="130"/>
    </row>
    <row r="286" spans="1:22" ht="39.75" hidden="1" customHeight="1">
      <c r="A286" s="32" t="s">
        <v>1573</v>
      </c>
      <c r="B286" s="344">
        <v>207</v>
      </c>
      <c r="C286" s="185" t="str">
        <f t="shared" si="12"/>
        <v>07</v>
      </c>
      <c r="D286" s="185" t="str">
        <f t="shared" ref="D286:D293" si="16">"02"</f>
        <v>02</v>
      </c>
      <c r="E286" s="344" t="s">
        <v>1574</v>
      </c>
      <c r="F286" s="344"/>
      <c r="G286" s="130">
        <f>G287</f>
        <v>0</v>
      </c>
    </row>
    <row r="287" spans="1:22" ht="39.75" hidden="1" customHeight="1">
      <c r="A287" s="32" t="s">
        <v>468</v>
      </c>
      <c r="B287" s="344">
        <v>207</v>
      </c>
      <c r="C287" s="185" t="str">
        <f t="shared" si="12"/>
        <v>07</v>
      </c>
      <c r="D287" s="185" t="str">
        <f t="shared" si="16"/>
        <v>02</v>
      </c>
      <c r="E287" s="344" t="s">
        <v>1574</v>
      </c>
      <c r="F287" s="344">
        <v>822</v>
      </c>
      <c r="G287" s="130"/>
    </row>
    <row r="288" spans="1:22" ht="77.25" hidden="1" customHeight="1">
      <c r="A288" s="32" t="s">
        <v>1977</v>
      </c>
      <c r="B288" s="344">
        <v>207</v>
      </c>
      <c r="C288" s="185" t="str">
        <f t="shared" si="12"/>
        <v>07</v>
      </c>
      <c r="D288" s="185" t="str">
        <f t="shared" si="16"/>
        <v>02</v>
      </c>
      <c r="E288" s="1" t="s">
        <v>2032</v>
      </c>
      <c r="F288" s="344"/>
      <c r="G288" s="130">
        <f>G289</f>
        <v>0</v>
      </c>
    </row>
    <row r="289" spans="1:7" ht="39.75" hidden="1" customHeight="1">
      <c r="A289" s="5" t="s">
        <v>2000</v>
      </c>
      <c r="B289" s="344">
        <v>207</v>
      </c>
      <c r="C289" s="185" t="str">
        <f t="shared" si="12"/>
        <v>07</v>
      </c>
      <c r="D289" s="185" t="str">
        <f t="shared" si="16"/>
        <v>02</v>
      </c>
      <c r="E289" s="1" t="s">
        <v>2032</v>
      </c>
      <c r="F289" s="344">
        <v>600</v>
      </c>
      <c r="G289" s="130"/>
    </row>
    <row r="290" spans="1:7" ht="58.5" hidden="1" customHeight="1">
      <c r="A290" s="32" t="s">
        <v>2015</v>
      </c>
      <c r="B290" s="344">
        <v>207</v>
      </c>
      <c r="C290" s="185" t="str">
        <f t="shared" ref="C290:D317" si="17">"07"</f>
        <v>07</v>
      </c>
      <c r="D290" s="185" t="str">
        <f>"02"</f>
        <v>02</v>
      </c>
      <c r="E290" s="344" t="s">
        <v>2061</v>
      </c>
      <c r="F290" s="344"/>
      <c r="G290" s="130">
        <f>G291</f>
        <v>0</v>
      </c>
    </row>
    <row r="291" spans="1:7" ht="39.75" hidden="1" customHeight="1">
      <c r="A291" s="5" t="s">
        <v>2000</v>
      </c>
      <c r="B291" s="344">
        <v>207</v>
      </c>
      <c r="C291" s="185" t="str">
        <f t="shared" si="17"/>
        <v>07</v>
      </c>
      <c r="D291" s="185" t="str">
        <f>"02"</f>
        <v>02</v>
      </c>
      <c r="E291" s="344" t="s">
        <v>2061</v>
      </c>
      <c r="F291" s="344">
        <v>600</v>
      </c>
      <c r="G291" s="130"/>
    </row>
    <row r="292" spans="1:7" ht="39.75" hidden="1" customHeight="1">
      <c r="A292" s="32" t="s">
        <v>1886</v>
      </c>
      <c r="B292" s="344">
        <v>207</v>
      </c>
      <c r="C292" s="185" t="str">
        <f t="shared" si="12"/>
        <v>07</v>
      </c>
      <c r="D292" s="185" t="str">
        <f t="shared" si="16"/>
        <v>02</v>
      </c>
      <c r="E292" s="344" t="s">
        <v>1538</v>
      </c>
      <c r="F292" s="14"/>
      <c r="G292" s="130">
        <f>G293</f>
        <v>0</v>
      </c>
    </row>
    <row r="293" spans="1:7" ht="39.75" hidden="1" customHeight="1">
      <c r="A293" s="32" t="s">
        <v>468</v>
      </c>
      <c r="B293" s="344">
        <v>207</v>
      </c>
      <c r="C293" s="185" t="str">
        <f t="shared" si="12"/>
        <v>07</v>
      </c>
      <c r="D293" s="185" t="str">
        <f t="shared" si="16"/>
        <v>02</v>
      </c>
      <c r="E293" s="344" t="s">
        <v>1538</v>
      </c>
      <c r="F293" s="344">
        <v>822</v>
      </c>
      <c r="G293" s="130"/>
    </row>
    <row r="294" spans="1:7" ht="25.5" hidden="1" customHeight="1">
      <c r="A294" s="32" t="s">
        <v>706</v>
      </c>
      <c r="B294" s="344">
        <v>207</v>
      </c>
      <c r="C294" s="185" t="str">
        <f t="shared" si="12"/>
        <v>07</v>
      </c>
      <c r="D294" s="185" t="str">
        <f t="shared" ref="D294:D300" si="18">"07"</f>
        <v>07</v>
      </c>
      <c r="E294" s="160"/>
      <c r="F294" s="344"/>
      <c r="G294" s="130">
        <f>G295+G298+G301+G304</f>
        <v>0</v>
      </c>
    </row>
    <row r="295" spans="1:7" ht="34.5" hidden="1" customHeight="1">
      <c r="A295" s="2" t="s">
        <v>776</v>
      </c>
      <c r="B295" s="344">
        <v>207</v>
      </c>
      <c r="C295" s="185" t="str">
        <f t="shared" si="12"/>
        <v>07</v>
      </c>
      <c r="D295" s="185" t="str">
        <f t="shared" si="18"/>
        <v>07</v>
      </c>
      <c r="E295" s="1" t="s">
        <v>777</v>
      </c>
      <c r="F295" s="344"/>
      <c r="G295" s="130">
        <f>G297+G296</f>
        <v>0</v>
      </c>
    </row>
    <row r="296" spans="1:7" ht="24" hidden="1" customHeight="1">
      <c r="A296" s="19" t="s">
        <v>1999</v>
      </c>
      <c r="B296" s="344">
        <v>207</v>
      </c>
      <c r="C296" s="185" t="str">
        <f t="shared" si="12"/>
        <v>07</v>
      </c>
      <c r="D296" s="185" t="str">
        <f t="shared" si="18"/>
        <v>07</v>
      </c>
      <c r="E296" s="1" t="s">
        <v>777</v>
      </c>
      <c r="F296" s="344">
        <v>300</v>
      </c>
      <c r="G296" s="130"/>
    </row>
    <row r="297" spans="1:7" ht="39" hidden="1" customHeight="1">
      <c r="A297" s="5" t="s">
        <v>2000</v>
      </c>
      <c r="B297" s="344">
        <v>207</v>
      </c>
      <c r="C297" s="185" t="str">
        <f t="shared" si="12"/>
        <v>07</v>
      </c>
      <c r="D297" s="185" t="str">
        <f t="shared" si="18"/>
        <v>07</v>
      </c>
      <c r="E297" s="1" t="s">
        <v>777</v>
      </c>
      <c r="F297" s="344">
        <v>600</v>
      </c>
      <c r="G297" s="130"/>
    </row>
    <row r="298" spans="1:7" ht="55.5" hidden="1" customHeight="1">
      <c r="A298" s="5" t="s">
        <v>1986</v>
      </c>
      <c r="B298" s="344">
        <v>207</v>
      </c>
      <c r="C298" s="185" t="str">
        <f t="shared" si="17"/>
        <v>07</v>
      </c>
      <c r="D298" s="185" t="str">
        <f t="shared" si="18"/>
        <v>07</v>
      </c>
      <c r="E298" s="344" t="s">
        <v>1444</v>
      </c>
      <c r="F298" s="344"/>
      <c r="G298" s="130">
        <f>G299+G300</f>
        <v>0</v>
      </c>
    </row>
    <row r="299" spans="1:7" ht="29.25" hidden="1" customHeight="1">
      <c r="A299" s="19" t="s">
        <v>1999</v>
      </c>
      <c r="B299" s="344">
        <v>207</v>
      </c>
      <c r="C299" s="185" t="str">
        <f t="shared" si="17"/>
        <v>07</v>
      </c>
      <c r="D299" s="185" t="str">
        <f t="shared" si="18"/>
        <v>07</v>
      </c>
      <c r="E299" s="344" t="s">
        <v>1444</v>
      </c>
      <c r="F299" s="344">
        <v>300</v>
      </c>
      <c r="G299" s="130"/>
    </row>
    <row r="300" spans="1:7" ht="36.75" hidden="1" customHeight="1">
      <c r="A300" s="5" t="s">
        <v>2000</v>
      </c>
      <c r="B300" s="344">
        <v>207</v>
      </c>
      <c r="C300" s="185" t="str">
        <f t="shared" si="17"/>
        <v>07</v>
      </c>
      <c r="D300" s="185" t="str">
        <f t="shared" si="18"/>
        <v>07</v>
      </c>
      <c r="E300" s="344" t="s">
        <v>1444</v>
      </c>
      <c r="F300" s="344">
        <v>600</v>
      </c>
      <c r="G300" s="130"/>
    </row>
    <row r="301" spans="1:7" ht="54" hidden="1" customHeight="1">
      <c r="A301" s="180" t="s">
        <v>982</v>
      </c>
      <c r="B301" s="344">
        <v>207</v>
      </c>
      <c r="C301" s="185" t="str">
        <f t="shared" si="17"/>
        <v>07</v>
      </c>
      <c r="D301" s="185" t="str">
        <f>"07"</f>
        <v>07</v>
      </c>
      <c r="E301" s="1"/>
      <c r="F301" s="344"/>
      <c r="G301" s="130">
        <f>G302</f>
        <v>0</v>
      </c>
    </row>
    <row r="302" spans="1:7" ht="46.5" hidden="1" customHeight="1">
      <c r="A302" s="5" t="s">
        <v>983</v>
      </c>
      <c r="B302" s="344">
        <v>207</v>
      </c>
      <c r="C302" s="185" t="str">
        <f t="shared" si="17"/>
        <v>07</v>
      </c>
      <c r="D302" s="185" t="str">
        <f>"07"</f>
        <v>07</v>
      </c>
      <c r="E302" s="1" t="s">
        <v>984</v>
      </c>
      <c r="F302" s="344">
        <v>915</v>
      </c>
      <c r="G302" s="130"/>
    </row>
    <row r="303" spans="1:7" ht="46.5" hidden="1" customHeight="1">
      <c r="A303" s="275" t="s">
        <v>32</v>
      </c>
      <c r="B303" s="344">
        <v>207</v>
      </c>
      <c r="C303" s="185" t="str">
        <f t="shared" si="17"/>
        <v>07</v>
      </c>
      <c r="D303" s="185" t="str">
        <f t="shared" si="17"/>
        <v>07</v>
      </c>
      <c r="E303" s="1" t="s">
        <v>345</v>
      </c>
      <c r="F303" s="344"/>
      <c r="G303" s="130">
        <f>G304</f>
        <v>0</v>
      </c>
    </row>
    <row r="304" spans="1:7" ht="39" hidden="1" customHeight="1">
      <c r="A304" s="5" t="s">
        <v>2000</v>
      </c>
      <c r="B304" s="344">
        <v>207</v>
      </c>
      <c r="C304" s="185" t="str">
        <f t="shared" si="17"/>
        <v>07</v>
      </c>
      <c r="D304" s="185" t="str">
        <f t="shared" si="17"/>
        <v>07</v>
      </c>
      <c r="E304" s="1" t="s">
        <v>345</v>
      </c>
      <c r="F304" s="344">
        <v>600</v>
      </c>
      <c r="G304" s="130">
        <v>0</v>
      </c>
    </row>
    <row r="305" spans="1:22" ht="21.75" hidden="1" customHeight="1">
      <c r="A305" s="32" t="s">
        <v>707</v>
      </c>
      <c r="B305" s="344">
        <v>207</v>
      </c>
      <c r="C305" s="185" t="str">
        <f t="shared" si="17"/>
        <v>07</v>
      </c>
      <c r="D305" s="185" t="str">
        <f t="shared" ref="D305:D317" si="19">"09"</f>
        <v>09</v>
      </c>
      <c r="E305" s="160"/>
      <c r="F305" s="344"/>
      <c r="G305" s="130">
        <f>G306+G309+G312+G315</f>
        <v>0</v>
      </c>
    </row>
    <row r="306" spans="1:22" ht="20.25" hidden="1" customHeight="1">
      <c r="A306" s="32" t="s">
        <v>964</v>
      </c>
      <c r="B306" s="344">
        <v>207</v>
      </c>
      <c r="C306" s="185" t="str">
        <f t="shared" si="17"/>
        <v>07</v>
      </c>
      <c r="D306" s="185" t="str">
        <f t="shared" si="19"/>
        <v>09</v>
      </c>
      <c r="E306" s="344" t="s">
        <v>567</v>
      </c>
      <c r="F306" s="344"/>
      <c r="G306" s="130">
        <f>G307+G308</f>
        <v>0</v>
      </c>
    </row>
    <row r="307" spans="1:22" ht="96.75" hidden="1" customHeight="1">
      <c r="A307" s="5" t="s">
        <v>1992</v>
      </c>
      <c r="B307" s="344">
        <v>207</v>
      </c>
      <c r="C307" s="185" t="str">
        <f t="shared" si="17"/>
        <v>07</v>
      </c>
      <c r="D307" s="185" t="str">
        <f t="shared" si="19"/>
        <v>09</v>
      </c>
      <c r="E307" s="344" t="s">
        <v>567</v>
      </c>
      <c r="F307" s="344" t="str">
        <f>"100"</f>
        <v>100</v>
      </c>
      <c r="G307" s="130"/>
    </row>
    <row r="308" spans="1:22" ht="39" hidden="1" customHeight="1">
      <c r="A308" s="5" t="s">
        <v>1995</v>
      </c>
      <c r="B308" s="344">
        <v>207</v>
      </c>
      <c r="C308" s="185" t="str">
        <f t="shared" si="17"/>
        <v>07</v>
      </c>
      <c r="D308" s="185" t="str">
        <f t="shared" si="19"/>
        <v>09</v>
      </c>
      <c r="E308" s="344" t="s">
        <v>567</v>
      </c>
      <c r="F308" s="344" t="str">
        <f>"200"</f>
        <v>200</v>
      </c>
      <c r="G308" s="130"/>
    </row>
    <row r="309" spans="1:22" ht="21" hidden="1" customHeight="1">
      <c r="A309" s="32" t="s">
        <v>708</v>
      </c>
      <c r="B309" s="344">
        <v>207</v>
      </c>
      <c r="C309" s="185" t="str">
        <f t="shared" si="17"/>
        <v>07</v>
      </c>
      <c r="D309" s="185" t="str">
        <f t="shared" si="19"/>
        <v>09</v>
      </c>
      <c r="E309" s="344" t="s">
        <v>709</v>
      </c>
      <c r="F309" s="344"/>
      <c r="G309" s="130">
        <f>G310+G311</f>
        <v>0</v>
      </c>
    </row>
    <row r="310" spans="1:22" ht="40.5" hidden="1" customHeight="1">
      <c r="A310" s="5" t="s">
        <v>1995</v>
      </c>
      <c r="B310" s="344">
        <v>207</v>
      </c>
      <c r="C310" s="185" t="str">
        <f t="shared" si="17"/>
        <v>07</v>
      </c>
      <c r="D310" s="185" t="str">
        <f t="shared" si="19"/>
        <v>09</v>
      </c>
      <c r="E310" s="344" t="s">
        <v>709</v>
      </c>
      <c r="F310" s="344" t="str">
        <f>"200"</f>
        <v>200</v>
      </c>
      <c r="G310" s="130"/>
    </row>
    <row r="311" spans="1:22" ht="40.5" hidden="1" customHeight="1">
      <c r="A311" s="32" t="s">
        <v>468</v>
      </c>
      <c r="B311" s="344">
        <v>207</v>
      </c>
      <c r="C311" s="185" t="str">
        <f t="shared" si="17"/>
        <v>07</v>
      </c>
      <c r="D311" s="185" t="str">
        <f t="shared" si="19"/>
        <v>09</v>
      </c>
      <c r="E311" s="344" t="s">
        <v>709</v>
      </c>
      <c r="F311" s="344">
        <v>822</v>
      </c>
      <c r="G311" s="130"/>
    </row>
    <row r="312" spans="1:22" ht="59.25" hidden="1" customHeight="1">
      <c r="A312" s="40" t="s">
        <v>2006</v>
      </c>
      <c r="B312" s="344">
        <v>207</v>
      </c>
      <c r="C312" s="185" t="str">
        <f t="shared" si="17"/>
        <v>07</v>
      </c>
      <c r="D312" s="185" t="str">
        <f t="shared" si="19"/>
        <v>09</v>
      </c>
      <c r="E312" s="344" t="s">
        <v>710</v>
      </c>
      <c r="F312" s="344"/>
      <c r="G312" s="130">
        <f>G313+G314</f>
        <v>0</v>
      </c>
    </row>
    <row r="313" spans="1:22" ht="96" hidden="1" customHeight="1">
      <c r="A313" s="5" t="s">
        <v>1992</v>
      </c>
      <c r="B313" s="344">
        <v>207</v>
      </c>
      <c r="C313" s="185" t="str">
        <f t="shared" si="17"/>
        <v>07</v>
      </c>
      <c r="D313" s="185" t="str">
        <f t="shared" si="19"/>
        <v>09</v>
      </c>
      <c r="E313" s="344" t="s">
        <v>710</v>
      </c>
      <c r="F313" s="344" t="str">
        <f>"100"</f>
        <v>100</v>
      </c>
      <c r="G313" s="130"/>
    </row>
    <row r="314" spans="1:22" ht="44.25" hidden="1" customHeight="1">
      <c r="A314" s="5" t="s">
        <v>1995</v>
      </c>
      <c r="B314" s="344">
        <v>207</v>
      </c>
      <c r="C314" s="185" t="str">
        <f t="shared" si="17"/>
        <v>07</v>
      </c>
      <c r="D314" s="185" t="str">
        <f t="shared" si="19"/>
        <v>09</v>
      </c>
      <c r="E314" s="344" t="s">
        <v>710</v>
      </c>
      <c r="F314" s="344" t="str">
        <f>"200"</f>
        <v>200</v>
      </c>
      <c r="G314" s="130"/>
    </row>
    <row r="315" spans="1:22" ht="80.25" hidden="1" customHeight="1">
      <c r="A315" s="32" t="s">
        <v>369</v>
      </c>
      <c r="B315" s="344">
        <v>207</v>
      </c>
      <c r="C315" s="185" t="str">
        <f t="shared" si="17"/>
        <v>07</v>
      </c>
      <c r="D315" s="185" t="str">
        <f t="shared" si="19"/>
        <v>09</v>
      </c>
      <c r="E315" s="344"/>
      <c r="F315" s="64"/>
      <c r="G315" s="130">
        <f>G316+G317</f>
        <v>0</v>
      </c>
    </row>
    <row r="316" spans="1:22" ht="78" hidden="1" customHeight="1">
      <c r="A316" s="32" t="s">
        <v>467</v>
      </c>
      <c r="B316" s="344">
        <v>207</v>
      </c>
      <c r="C316" s="185" t="str">
        <f t="shared" si="17"/>
        <v>07</v>
      </c>
      <c r="D316" s="185" t="str">
        <f t="shared" si="19"/>
        <v>09</v>
      </c>
      <c r="E316" s="1" t="s">
        <v>370</v>
      </c>
      <c r="F316" s="1">
        <v>821</v>
      </c>
      <c r="G316" s="238"/>
    </row>
    <row r="317" spans="1:22" ht="41.25" hidden="1" customHeight="1">
      <c r="A317" s="32" t="s">
        <v>468</v>
      </c>
      <c r="B317" s="344">
        <v>207</v>
      </c>
      <c r="C317" s="185" t="str">
        <f t="shared" si="17"/>
        <v>07</v>
      </c>
      <c r="D317" s="185" t="str">
        <f t="shared" si="19"/>
        <v>09</v>
      </c>
      <c r="E317" s="1" t="s">
        <v>370</v>
      </c>
      <c r="F317" s="1">
        <v>822</v>
      </c>
      <c r="G317" s="238"/>
    </row>
    <row r="318" spans="1:22" s="164" customFormat="1" ht="21.75" hidden="1" customHeight="1">
      <c r="A318" s="191" t="s">
        <v>772</v>
      </c>
      <c r="B318" s="118">
        <v>207</v>
      </c>
      <c r="C318" s="192" t="str">
        <f>"10"</f>
        <v>10</v>
      </c>
      <c r="D318" s="161"/>
      <c r="E318" s="162"/>
      <c r="F318" s="118"/>
      <c r="G318" s="324">
        <f>G319+G322</f>
        <v>0</v>
      </c>
      <c r="H318" s="163"/>
      <c r="I318" s="163"/>
      <c r="J318" s="163"/>
      <c r="K318" s="250"/>
      <c r="L318" s="163"/>
      <c r="M318" s="163"/>
      <c r="V318" s="268"/>
    </row>
    <row r="319" spans="1:22" ht="21" hidden="1" customHeight="1">
      <c r="A319" s="32" t="s">
        <v>1565</v>
      </c>
      <c r="B319" s="344">
        <v>207</v>
      </c>
      <c r="C319" s="185">
        <v>10</v>
      </c>
      <c r="D319" s="185" t="str">
        <f>"03"</f>
        <v>03</v>
      </c>
      <c r="E319" s="160"/>
      <c r="F319" s="344"/>
      <c r="G319" s="130">
        <f>G320</f>
        <v>0</v>
      </c>
    </row>
    <row r="320" spans="1:22" ht="22.5" hidden="1" customHeight="1">
      <c r="A320" s="201" t="s">
        <v>2008</v>
      </c>
      <c r="B320" s="344">
        <v>207</v>
      </c>
      <c r="C320" s="185">
        <v>10</v>
      </c>
      <c r="D320" s="185" t="str">
        <f>"03"</f>
        <v>03</v>
      </c>
      <c r="E320" s="344" t="s">
        <v>2007</v>
      </c>
      <c r="F320" s="344"/>
      <c r="G320" s="130">
        <f>G321</f>
        <v>0</v>
      </c>
    </row>
    <row r="321" spans="1:7" ht="19.5" hidden="1" customHeight="1">
      <c r="A321" s="201" t="s">
        <v>1999</v>
      </c>
      <c r="B321" s="344">
        <v>207</v>
      </c>
      <c r="C321" s="185">
        <v>10</v>
      </c>
      <c r="D321" s="185" t="str">
        <f>"03"</f>
        <v>03</v>
      </c>
      <c r="E321" s="344" t="s">
        <v>2007</v>
      </c>
      <c r="F321" s="344" t="str">
        <f>"300"</f>
        <v>300</v>
      </c>
      <c r="G321" s="130"/>
    </row>
    <row r="322" spans="1:7" ht="21.75" hidden="1" customHeight="1">
      <c r="A322" s="32" t="s">
        <v>1114</v>
      </c>
      <c r="B322" s="344">
        <v>207</v>
      </c>
      <c r="C322" s="185">
        <v>10</v>
      </c>
      <c r="D322" s="185" t="str">
        <f>"04"</f>
        <v>04</v>
      </c>
      <c r="E322" s="160"/>
      <c r="F322" s="344"/>
      <c r="G322" s="130">
        <f>G323</f>
        <v>0</v>
      </c>
    </row>
    <row r="323" spans="1:7" ht="99" hidden="1" customHeight="1">
      <c r="A323" s="32" t="s">
        <v>2020</v>
      </c>
      <c r="B323" s="344">
        <v>207</v>
      </c>
      <c r="C323" s="185">
        <v>10</v>
      </c>
      <c r="D323" s="185" t="str">
        <f>"04"</f>
        <v>04</v>
      </c>
      <c r="E323" s="344" t="s">
        <v>1115</v>
      </c>
      <c r="F323" s="344"/>
      <c r="G323" s="130">
        <f>G324</f>
        <v>0</v>
      </c>
    </row>
    <row r="324" spans="1:7" ht="21.75" hidden="1" customHeight="1">
      <c r="A324" s="19" t="s">
        <v>1999</v>
      </c>
      <c r="B324" s="344">
        <v>207</v>
      </c>
      <c r="C324" s="185">
        <v>10</v>
      </c>
      <c r="D324" s="185" t="str">
        <f>"04"</f>
        <v>04</v>
      </c>
      <c r="E324" s="344" t="s">
        <v>1115</v>
      </c>
      <c r="F324" s="344" t="str">
        <f>"300"</f>
        <v>300</v>
      </c>
      <c r="G324" s="130"/>
    </row>
    <row r="325" spans="1:7" ht="81.599999999999994" customHeight="1">
      <c r="A325" s="63" t="s">
        <v>2613</v>
      </c>
      <c r="B325" s="209">
        <v>400</v>
      </c>
      <c r="C325" s="185" t="str">
        <f>"05"</f>
        <v>05</v>
      </c>
      <c r="D325" s="185" t="str">
        <f>"03"</f>
        <v>03</v>
      </c>
      <c r="E325" s="7" t="s">
        <v>2697</v>
      </c>
      <c r="F325" s="583">
        <v>200</v>
      </c>
      <c r="G325" s="130">
        <v>450</v>
      </c>
    </row>
    <row r="326" spans="1:7" ht="96" customHeight="1">
      <c r="A326" s="63" t="s">
        <v>2624</v>
      </c>
      <c r="B326" s="209">
        <v>400</v>
      </c>
      <c r="C326" s="185" t="str">
        <f t="shared" ref="C326:C335" si="20">"05"</f>
        <v>05</v>
      </c>
      <c r="D326" s="185" t="str">
        <f t="shared" ref="D326:D335" si="21">"03"</f>
        <v>03</v>
      </c>
      <c r="E326" s="7" t="s">
        <v>2689</v>
      </c>
      <c r="F326" s="519"/>
      <c r="G326" s="130">
        <v>5322.4</v>
      </c>
    </row>
    <row r="327" spans="1:7" ht="132" customHeight="1">
      <c r="A327" s="63" t="s">
        <v>2624</v>
      </c>
      <c r="B327" s="209">
        <v>400</v>
      </c>
      <c r="C327" s="185" t="str">
        <f t="shared" si="20"/>
        <v>05</v>
      </c>
      <c r="D327" s="185" t="str">
        <f t="shared" si="21"/>
        <v>03</v>
      </c>
      <c r="E327" s="7" t="s">
        <v>2689</v>
      </c>
      <c r="F327" s="579">
        <v>100</v>
      </c>
      <c r="G327" s="130">
        <v>5322.4</v>
      </c>
    </row>
    <row r="328" spans="1:7" ht="132" customHeight="1">
      <c r="A328" s="63" t="s">
        <v>2624</v>
      </c>
      <c r="B328" s="209">
        <v>400</v>
      </c>
      <c r="C328" s="185" t="str">
        <f t="shared" si="20"/>
        <v>05</v>
      </c>
      <c r="D328" s="185" t="str">
        <f t="shared" si="21"/>
        <v>03</v>
      </c>
      <c r="E328" s="7" t="s">
        <v>2689</v>
      </c>
      <c r="F328" s="579">
        <v>200</v>
      </c>
      <c r="G328" s="130">
        <v>435</v>
      </c>
    </row>
    <row r="329" spans="1:7" ht="91.15" customHeight="1">
      <c r="A329" s="63" t="s">
        <v>2558</v>
      </c>
      <c r="B329" s="209">
        <v>400</v>
      </c>
      <c r="C329" s="185" t="str">
        <f t="shared" si="20"/>
        <v>05</v>
      </c>
      <c r="D329" s="185" t="str">
        <f t="shared" si="21"/>
        <v>03</v>
      </c>
      <c r="E329" s="514" t="s">
        <v>2578</v>
      </c>
      <c r="F329" s="583">
        <v>200</v>
      </c>
      <c r="G329" s="130">
        <v>50</v>
      </c>
    </row>
    <row r="330" spans="1:7" ht="132" customHeight="1">
      <c r="A330" s="63" t="s">
        <v>2624</v>
      </c>
      <c r="B330" s="209">
        <v>400</v>
      </c>
      <c r="C330" s="185" t="str">
        <f t="shared" si="20"/>
        <v>05</v>
      </c>
      <c r="D330" s="185" t="str">
        <f t="shared" si="21"/>
        <v>03</v>
      </c>
      <c r="E330" s="7" t="s">
        <v>2689</v>
      </c>
      <c r="F330" s="579">
        <v>800</v>
      </c>
      <c r="G330" s="130">
        <v>15</v>
      </c>
    </row>
    <row r="331" spans="1:7" ht="146.44999999999999" customHeight="1">
      <c r="A331" s="41" t="s">
        <v>2662</v>
      </c>
      <c r="B331" s="209">
        <v>400</v>
      </c>
      <c r="C331" s="185" t="str">
        <f t="shared" si="20"/>
        <v>05</v>
      </c>
      <c r="D331" s="185" t="str">
        <f t="shared" si="21"/>
        <v>03</v>
      </c>
      <c r="E331" s="573" t="s">
        <v>2585</v>
      </c>
      <c r="F331" s="525">
        <v>200</v>
      </c>
      <c r="G331" s="130">
        <v>3819.2</v>
      </c>
    </row>
    <row r="332" spans="1:7" ht="90" customHeight="1">
      <c r="A332" s="41" t="s">
        <v>2663</v>
      </c>
      <c r="B332" s="209">
        <v>400</v>
      </c>
      <c r="C332" s="185" t="str">
        <f t="shared" si="20"/>
        <v>05</v>
      </c>
      <c r="D332" s="185" t="str">
        <f t="shared" si="21"/>
        <v>03</v>
      </c>
      <c r="E332" s="573" t="s">
        <v>2585</v>
      </c>
      <c r="F332" s="534">
        <v>200</v>
      </c>
      <c r="G332" s="130">
        <v>38.200000000000003</v>
      </c>
    </row>
    <row r="333" spans="1:7" ht="120" hidden="1" customHeight="1">
      <c r="A333" s="535" t="s">
        <v>2664</v>
      </c>
      <c r="B333" s="209">
        <v>400</v>
      </c>
      <c r="C333" s="185" t="str">
        <f t="shared" si="20"/>
        <v>05</v>
      </c>
      <c r="D333" s="185" t="str">
        <f t="shared" si="21"/>
        <v>03</v>
      </c>
      <c r="E333" s="537" t="s">
        <v>2633</v>
      </c>
      <c r="F333" s="534">
        <v>200</v>
      </c>
      <c r="G333" s="130">
        <v>43.9</v>
      </c>
    </row>
    <row r="334" spans="1:7" ht="81" hidden="1" customHeight="1">
      <c r="A334" s="526" t="s">
        <v>2588</v>
      </c>
      <c r="B334" s="209">
        <v>400</v>
      </c>
      <c r="C334" s="185" t="str">
        <f t="shared" si="20"/>
        <v>05</v>
      </c>
      <c r="D334" s="185" t="str">
        <f t="shared" si="21"/>
        <v>03</v>
      </c>
      <c r="E334" s="528" t="s">
        <v>2586</v>
      </c>
      <c r="F334" s="525">
        <v>200</v>
      </c>
      <c r="G334" s="130"/>
    </row>
    <row r="335" spans="1:7" ht="84" hidden="1" customHeight="1">
      <c r="A335" s="526" t="s">
        <v>2588</v>
      </c>
      <c r="B335" s="209">
        <v>400</v>
      </c>
      <c r="C335" s="185" t="str">
        <f t="shared" si="20"/>
        <v>05</v>
      </c>
      <c r="D335" s="185" t="str">
        <f t="shared" si="21"/>
        <v>03</v>
      </c>
      <c r="E335" s="528" t="s">
        <v>2587</v>
      </c>
      <c r="F335" s="525">
        <v>200</v>
      </c>
      <c r="G335" s="130"/>
    </row>
    <row r="336" spans="1:7" ht="57.75" customHeight="1">
      <c r="A336" s="259" t="s">
        <v>2546</v>
      </c>
      <c r="B336" s="212">
        <v>400</v>
      </c>
      <c r="C336" s="185"/>
      <c r="D336" s="185"/>
      <c r="E336" s="344"/>
      <c r="F336" s="344"/>
      <c r="G336" s="241">
        <f>G341+G366+G398+G337</f>
        <v>3700</v>
      </c>
    </row>
    <row r="337" spans="1:22" ht="70.5" hidden="1" customHeight="1">
      <c r="A337" s="32" t="s">
        <v>1638</v>
      </c>
      <c r="B337" s="213">
        <v>208</v>
      </c>
      <c r="C337" s="192" t="str">
        <f>"04"</f>
        <v>04</v>
      </c>
      <c r="D337" s="194"/>
      <c r="E337" s="66"/>
      <c r="F337" s="344"/>
      <c r="G337" s="241">
        <f>G338</f>
        <v>0</v>
      </c>
    </row>
    <row r="338" spans="1:22" ht="70.5" hidden="1" customHeight="1">
      <c r="A338" s="32" t="s">
        <v>318</v>
      </c>
      <c r="B338" s="213">
        <v>208</v>
      </c>
      <c r="C338" s="192" t="str">
        <f>"04"</f>
        <v>04</v>
      </c>
      <c r="D338" s="185" t="str">
        <f>"12"</f>
        <v>12</v>
      </c>
      <c r="E338" s="344"/>
      <c r="F338" s="344"/>
      <c r="G338" s="241">
        <f>G339</f>
        <v>0</v>
      </c>
    </row>
    <row r="339" spans="1:22" ht="70.5" hidden="1" customHeight="1">
      <c r="A339" s="179" t="s">
        <v>1152</v>
      </c>
      <c r="B339" s="118">
        <v>208</v>
      </c>
      <c r="C339" s="192" t="str">
        <f>"04"</f>
        <v>04</v>
      </c>
      <c r="D339" s="185" t="str">
        <f>"12"</f>
        <v>12</v>
      </c>
      <c r="E339" s="344" t="s">
        <v>319</v>
      </c>
      <c r="F339" s="344"/>
      <c r="G339" s="241">
        <f>G340</f>
        <v>0</v>
      </c>
    </row>
    <row r="340" spans="1:22" ht="70.5" hidden="1" customHeight="1">
      <c r="A340" s="32" t="s">
        <v>1195</v>
      </c>
      <c r="B340" s="118">
        <v>208</v>
      </c>
      <c r="C340" s="192" t="str">
        <f>"04"</f>
        <v>04</v>
      </c>
      <c r="D340" s="185" t="str">
        <f>"12"</f>
        <v>12</v>
      </c>
      <c r="E340" s="344" t="s">
        <v>319</v>
      </c>
      <c r="F340" s="64" t="s">
        <v>320</v>
      </c>
      <c r="G340" s="241"/>
    </row>
    <row r="341" spans="1:22" ht="70.5" hidden="1" customHeight="1">
      <c r="A341" s="214" t="s">
        <v>814</v>
      </c>
      <c r="B341" s="215">
        <v>208</v>
      </c>
      <c r="C341" s="216" t="str">
        <f t="shared" ref="C341:C365" si="22">"07"</f>
        <v>07</v>
      </c>
      <c r="D341" s="195"/>
      <c r="E341" s="181"/>
      <c r="F341" s="344"/>
      <c r="G341" s="241">
        <f>G342+G354+G363</f>
        <v>0</v>
      </c>
      <c r="H341" s="316">
        <v>7130</v>
      </c>
    </row>
    <row r="342" spans="1:22" s="164" customFormat="1" ht="70.5" hidden="1" customHeight="1">
      <c r="A342" s="191" t="s">
        <v>815</v>
      </c>
      <c r="B342" s="118">
        <v>208</v>
      </c>
      <c r="C342" s="192" t="str">
        <f t="shared" si="22"/>
        <v>07</v>
      </c>
      <c r="D342" s="192" t="str">
        <f t="shared" ref="D342:D353" si="23">"02"</f>
        <v>02</v>
      </c>
      <c r="E342" s="118"/>
      <c r="F342" s="118"/>
      <c r="G342" s="324">
        <f>G343+G348+G346+G352+G350</f>
        <v>0</v>
      </c>
      <c r="H342" s="163"/>
      <c r="I342" s="163"/>
      <c r="J342" s="163"/>
      <c r="K342" s="250"/>
      <c r="L342" s="163"/>
      <c r="M342" s="163"/>
      <c r="V342" s="268"/>
    </row>
    <row r="343" spans="1:22" ht="70.5" hidden="1" customHeight="1">
      <c r="A343" s="32" t="s">
        <v>1612</v>
      </c>
      <c r="B343" s="344">
        <v>208</v>
      </c>
      <c r="C343" s="185" t="str">
        <f t="shared" si="22"/>
        <v>07</v>
      </c>
      <c r="D343" s="185" t="str">
        <f t="shared" si="23"/>
        <v>02</v>
      </c>
      <c r="E343" s="344" t="s">
        <v>818</v>
      </c>
      <c r="F343" s="344"/>
      <c r="G343" s="130">
        <f>G344+G345</f>
        <v>0</v>
      </c>
    </row>
    <row r="344" spans="1:22" ht="70.5" hidden="1" customHeight="1">
      <c r="A344" s="5" t="s">
        <v>2000</v>
      </c>
      <c r="B344" s="344">
        <v>208</v>
      </c>
      <c r="C344" s="185" t="str">
        <f t="shared" si="22"/>
        <v>07</v>
      </c>
      <c r="D344" s="185" t="str">
        <f t="shared" si="23"/>
        <v>02</v>
      </c>
      <c r="E344" s="344" t="s">
        <v>818</v>
      </c>
      <c r="F344" s="344">
        <v>600</v>
      </c>
      <c r="G344" s="130"/>
    </row>
    <row r="345" spans="1:22" ht="70.5" hidden="1" customHeight="1">
      <c r="A345" s="32" t="s">
        <v>468</v>
      </c>
      <c r="B345" s="344">
        <v>208</v>
      </c>
      <c r="C345" s="185" t="str">
        <f t="shared" si="22"/>
        <v>07</v>
      </c>
      <c r="D345" s="185" t="str">
        <f t="shared" si="23"/>
        <v>02</v>
      </c>
      <c r="E345" s="344" t="s">
        <v>818</v>
      </c>
      <c r="F345" s="344">
        <v>822</v>
      </c>
      <c r="G345" s="130"/>
    </row>
    <row r="346" spans="1:22" ht="70.5" hidden="1" customHeight="1">
      <c r="A346" s="32" t="s">
        <v>1987</v>
      </c>
      <c r="B346" s="344">
        <v>208</v>
      </c>
      <c r="C346" s="185" t="str">
        <f t="shared" si="22"/>
        <v>07</v>
      </c>
      <c r="D346" s="185" t="str">
        <f t="shared" si="23"/>
        <v>02</v>
      </c>
      <c r="E346" s="344" t="s">
        <v>1442</v>
      </c>
      <c r="F346" s="344"/>
      <c r="G346" s="130">
        <f>G347</f>
        <v>0</v>
      </c>
    </row>
    <row r="347" spans="1:22" ht="70.5" hidden="1" customHeight="1">
      <c r="A347" s="32" t="s">
        <v>468</v>
      </c>
      <c r="B347" s="344">
        <v>208</v>
      </c>
      <c r="C347" s="185" t="str">
        <f t="shared" si="22"/>
        <v>07</v>
      </c>
      <c r="D347" s="185" t="str">
        <f t="shared" si="23"/>
        <v>02</v>
      </c>
      <c r="E347" s="344" t="s">
        <v>1442</v>
      </c>
      <c r="F347" s="64" t="s">
        <v>503</v>
      </c>
      <c r="G347" s="130"/>
    </row>
    <row r="348" spans="1:22" ht="70.5" hidden="1" customHeight="1">
      <c r="A348" s="5" t="s">
        <v>479</v>
      </c>
      <c r="B348" s="344">
        <v>208</v>
      </c>
      <c r="C348" s="185" t="str">
        <f t="shared" si="22"/>
        <v>07</v>
      </c>
      <c r="D348" s="185" t="str">
        <f t="shared" si="23"/>
        <v>02</v>
      </c>
      <c r="E348" s="344" t="s">
        <v>480</v>
      </c>
      <c r="F348" s="64"/>
      <c r="G348" s="130">
        <f>G349</f>
        <v>0</v>
      </c>
    </row>
    <row r="349" spans="1:22" ht="70.5" hidden="1" customHeight="1">
      <c r="A349" s="32" t="s">
        <v>1610</v>
      </c>
      <c r="B349" s="344">
        <v>208</v>
      </c>
      <c r="C349" s="185" t="str">
        <f t="shared" si="22"/>
        <v>07</v>
      </c>
      <c r="D349" s="185" t="str">
        <f t="shared" si="23"/>
        <v>02</v>
      </c>
      <c r="E349" s="344" t="s">
        <v>480</v>
      </c>
      <c r="F349" s="64" t="s">
        <v>566</v>
      </c>
      <c r="G349" s="130"/>
    </row>
    <row r="350" spans="1:22" ht="70.5" hidden="1" customHeight="1">
      <c r="A350" s="32" t="s">
        <v>1977</v>
      </c>
      <c r="B350" s="344">
        <v>208</v>
      </c>
      <c r="C350" s="185" t="str">
        <f t="shared" si="22"/>
        <v>07</v>
      </c>
      <c r="D350" s="185" t="str">
        <f>"02"</f>
        <v>02</v>
      </c>
      <c r="E350" s="1" t="s">
        <v>2032</v>
      </c>
      <c r="F350" s="344"/>
      <c r="G350" s="130">
        <f>G351</f>
        <v>0</v>
      </c>
    </row>
    <row r="351" spans="1:22" ht="70.5" hidden="1" customHeight="1">
      <c r="A351" s="5" t="s">
        <v>2000</v>
      </c>
      <c r="B351" s="344">
        <v>208</v>
      </c>
      <c r="C351" s="185" t="str">
        <f t="shared" si="22"/>
        <v>07</v>
      </c>
      <c r="D351" s="185" t="str">
        <f>"02"</f>
        <v>02</v>
      </c>
      <c r="E351" s="1" t="s">
        <v>2032</v>
      </c>
      <c r="F351" s="344">
        <v>600</v>
      </c>
      <c r="G351" s="130"/>
    </row>
    <row r="352" spans="1:22" ht="70.5" hidden="1" customHeight="1">
      <c r="A352" s="6" t="s">
        <v>1965</v>
      </c>
      <c r="B352" s="344">
        <v>208</v>
      </c>
      <c r="C352" s="185" t="str">
        <f t="shared" si="22"/>
        <v>07</v>
      </c>
      <c r="D352" s="185" t="str">
        <f t="shared" si="23"/>
        <v>02</v>
      </c>
      <c r="E352" s="344" t="s">
        <v>2048</v>
      </c>
      <c r="F352" s="64"/>
      <c r="G352" s="130">
        <f>G353</f>
        <v>0</v>
      </c>
    </row>
    <row r="353" spans="1:22" ht="70.5" hidden="1" customHeight="1">
      <c r="A353" s="5" t="s">
        <v>2000</v>
      </c>
      <c r="B353" s="344">
        <v>208</v>
      </c>
      <c r="C353" s="185" t="str">
        <f t="shared" si="22"/>
        <v>07</v>
      </c>
      <c r="D353" s="185" t="str">
        <f t="shared" si="23"/>
        <v>02</v>
      </c>
      <c r="E353" s="344" t="s">
        <v>2048</v>
      </c>
      <c r="F353" s="344">
        <v>600</v>
      </c>
      <c r="G353" s="130"/>
    </row>
    <row r="354" spans="1:22" s="164" customFormat="1" ht="70.5" hidden="1" customHeight="1">
      <c r="A354" s="191" t="s">
        <v>706</v>
      </c>
      <c r="B354" s="118">
        <v>208</v>
      </c>
      <c r="C354" s="192" t="str">
        <f t="shared" si="22"/>
        <v>07</v>
      </c>
      <c r="D354" s="192" t="str">
        <f t="shared" ref="D354:D362" si="24">"07"</f>
        <v>07</v>
      </c>
      <c r="E354" s="118"/>
      <c r="F354" s="118"/>
      <c r="G354" s="324">
        <f>G355+G359+G361+G357</f>
        <v>0</v>
      </c>
      <c r="H354" s="163"/>
      <c r="I354" s="163"/>
      <c r="J354" s="163"/>
      <c r="K354" s="250"/>
      <c r="L354" s="163"/>
      <c r="M354" s="163"/>
      <c r="V354" s="268"/>
    </row>
    <row r="355" spans="1:22" ht="70.5" hidden="1" customHeight="1">
      <c r="A355" s="2" t="s">
        <v>775</v>
      </c>
      <c r="B355" s="344">
        <v>208</v>
      </c>
      <c r="C355" s="185" t="str">
        <f t="shared" si="22"/>
        <v>07</v>
      </c>
      <c r="D355" s="185" t="str">
        <f t="shared" si="24"/>
        <v>07</v>
      </c>
      <c r="E355" s="1" t="s">
        <v>778</v>
      </c>
      <c r="F355" s="344"/>
      <c r="G355" s="130">
        <f>G356</f>
        <v>0</v>
      </c>
    </row>
    <row r="356" spans="1:22" ht="70.5" hidden="1" customHeight="1">
      <c r="A356" s="5" t="s">
        <v>1995</v>
      </c>
      <c r="B356" s="344">
        <v>208</v>
      </c>
      <c r="C356" s="185" t="str">
        <f t="shared" si="22"/>
        <v>07</v>
      </c>
      <c r="D356" s="185" t="str">
        <f t="shared" si="24"/>
        <v>07</v>
      </c>
      <c r="E356" s="1" t="s">
        <v>778</v>
      </c>
      <c r="F356" s="344" t="str">
        <f>"200"</f>
        <v>200</v>
      </c>
      <c r="G356" s="130"/>
    </row>
    <row r="357" spans="1:22" ht="70.5" hidden="1" customHeight="1">
      <c r="A357" s="217" t="s">
        <v>67</v>
      </c>
      <c r="B357" s="344">
        <v>208</v>
      </c>
      <c r="C357" s="185" t="str">
        <f t="shared" si="22"/>
        <v>07</v>
      </c>
      <c r="D357" s="185" t="str">
        <f t="shared" si="24"/>
        <v>07</v>
      </c>
      <c r="E357" s="271" t="s">
        <v>1443</v>
      </c>
      <c r="F357" s="344"/>
      <c r="G357" s="130">
        <f>G358</f>
        <v>0</v>
      </c>
    </row>
    <row r="358" spans="1:22" ht="70.5" hidden="1" customHeight="1">
      <c r="A358" s="5" t="s">
        <v>1995</v>
      </c>
      <c r="B358" s="344">
        <v>208</v>
      </c>
      <c r="C358" s="185" t="str">
        <f t="shared" si="22"/>
        <v>07</v>
      </c>
      <c r="D358" s="185" t="str">
        <f t="shared" si="24"/>
        <v>07</v>
      </c>
      <c r="E358" s="1" t="s">
        <v>1443</v>
      </c>
      <c r="F358" s="344" t="str">
        <f>"200"</f>
        <v>200</v>
      </c>
      <c r="G358" s="130"/>
    </row>
    <row r="359" spans="1:22" ht="70.5" hidden="1" customHeight="1">
      <c r="A359" s="275" t="s">
        <v>32</v>
      </c>
      <c r="B359" s="344">
        <v>208</v>
      </c>
      <c r="C359" s="185" t="str">
        <f t="shared" si="22"/>
        <v>07</v>
      </c>
      <c r="D359" s="185" t="str">
        <f t="shared" si="24"/>
        <v>07</v>
      </c>
      <c r="E359" s="1" t="s">
        <v>345</v>
      </c>
      <c r="F359" s="344"/>
      <c r="G359" s="130">
        <f>G360</f>
        <v>0</v>
      </c>
      <c r="I359" s="165"/>
      <c r="J359" s="165"/>
      <c r="L359" s="165"/>
    </row>
    <row r="360" spans="1:22" ht="70.5" hidden="1" customHeight="1">
      <c r="A360" s="5" t="s">
        <v>1995</v>
      </c>
      <c r="B360" s="344">
        <v>208</v>
      </c>
      <c r="C360" s="185" t="str">
        <f t="shared" si="22"/>
        <v>07</v>
      </c>
      <c r="D360" s="185" t="str">
        <f t="shared" si="24"/>
        <v>07</v>
      </c>
      <c r="E360" s="1" t="s">
        <v>345</v>
      </c>
      <c r="F360" s="344" t="str">
        <f>"200"</f>
        <v>200</v>
      </c>
      <c r="G360" s="130"/>
      <c r="I360" s="165">
        <v>200</v>
      </c>
      <c r="J360" s="165"/>
      <c r="L360" s="165"/>
    </row>
    <row r="361" spans="1:22" ht="70.5" hidden="1" customHeight="1">
      <c r="A361" s="323" t="s">
        <v>31</v>
      </c>
      <c r="B361" s="344">
        <v>208</v>
      </c>
      <c r="C361" s="185" t="str">
        <f t="shared" si="22"/>
        <v>07</v>
      </c>
      <c r="D361" s="185" t="str">
        <f t="shared" si="24"/>
        <v>07</v>
      </c>
      <c r="E361" s="1" t="s">
        <v>2049</v>
      </c>
      <c r="F361" s="344"/>
      <c r="G361" s="130">
        <f>G362</f>
        <v>0</v>
      </c>
      <c r="I361" s="165"/>
      <c r="J361" s="165"/>
      <c r="L361" s="165"/>
    </row>
    <row r="362" spans="1:22" ht="70.5" hidden="1" customHeight="1">
      <c r="A362" s="5" t="s">
        <v>1995</v>
      </c>
      <c r="B362" s="344">
        <v>208</v>
      </c>
      <c r="C362" s="185" t="str">
        <f t="shared" si="22"/>
        <v>07</v>
      </c>
      <c r="D362" s="185" t="str">
        <f t="shared" si="24"/>
        <v>07</v>
      </c>
      <c r="E362" s="1" t="s">
        <v>2049</v>
      </c>
      <c r="F362" s="344" t="str">
        <f>"200"</f>
        <v>200</v>
      </c>
      <c r="G362" s="130"/>
      <c r="I362" s="165">
        <v>113</v>
      </c>
      <c r="J362" s="165"/>
      <c r="L362" s="165"/>
    </row>
    <row r="363" spans="1:22" s="187" customFormat="1" ht="70.5" hidden="1" customHeight="1">
      <c r="A363" s="218" t="s">
        <v>707</v>
      </c>
      <c r="B363" s="219">
        <v>208</v>
      </c>
      <c r="C363" s="220" t="str">
        <f t="shared" si="22"/>
        <v>07</v>
      </c>
      <c r="D363" s="185" t="str">
        <f>"09"</f>
        <v>09</v>
      </c>
      <c r="E363" s="221"/>
      <c r="F363" s="219"/>
      <c r="G363" s="325">
        <f>G364</f>
        <v>0</v>
      </c>
      <c r="H363" s="186"/>
      <c r="I363" s="230"/>
      <c r="J363" s="230"/>
      <c r="K363" s="230"/>
      <c r="L363" s="230"/>
      <c r="M363" s="186"/>
      <c r="V363" s="269"/>
    </row>
    <row r="364" spans="1:22" ht="70.5" hidden="1" customHeight="1">
      <c r="A364" s="6" t="s">
        <v>1965</v>
      </c>
      <c r="B364" s="344">
        <v>208</v>
      </c>
      <c r="C364" s="185" t="str">
        <f t="shared" si="22"/>
        <v>07</v>
      </c>
      <c r="D364" s="185" t="str">
        <f>"09"</f>
        <v>09</v>
      </c>
      <c r="E364" s="344" t="s">
        <v>2048</v>
      </c>
      <c r="F364" s="344"/>
      <c r="G364" s="130">
        <f>G365</f>
        <v>0</v>
      </c>
      <c r="I364" s="165"/>
      <c r="J364" s="165"/>
      <c r="L364" s="165"/>
    </row>
    <row r="365" spans="1:22" ht="70.5" hidden="1" customHeight="1">
      <c r="A365" s="5" t="s">
        <v>1995</v>
      </c>
      <c r="B365" s="344">
        <v>208</v>
      </c>
      <c r="C365" s="185" t="str">
        <f t="shared" si="22"/>
        <v>07</v>
      </c>
      <c r="D365" s="185" t="str">
        <f>"09"</f>
        <v>09</v>
      </c>
      <c r="E365" s="344" t="s">
        <v>2048</v>
      </c>
      <c r="F365" s="344" t="str">
        <f>"200"</f>
        <v>200</v>
      </c>
      <c r="G365" s="130"/>
    </row>
    <row r="366" spans="1:22" s="164" customFormat="1" ht="27.75" customHeight="1">
      <c r="A366" s="199" t="s">
        <v>99</v>
      </c>
      <c r="B366" s="14">
        <v>400</v>
      </c>
      <c r="C366" s="193" t="str">
        <f t="shared" ref="C366:C397" si="25">"08"</f>
        <v>08</v>
      </c>
      <c r="D366" s="161"/>
      <c r="E366" s="162"/>
      <c r="F366" s="118"/>
      <c r="G366" s="241">
        <v>3700</v>
      </c>
      <c r="H366" s="163"/>
      <c r="I366" s="163"/>
      <c r="J366" s="163"/>
      <c r="K366" s="250"/>
      <c r="L366" s="163"/>
      <c r="M366" s="163"/>
      <c r="V366" s="268"/>
    </row>
    <row r="367" spans="1:22" ht="22.5" customHeight="1">
      <c r="A367" s="32" t="s">
        <v>100</v>
      </c>
      <c r="B367" s="344">
        <v>400</v>
      </c>
      <c r="C367" s="185" t="str">
        <f t="shared" si="25"/>
        <v>08</v>
      </c>
      <c r="D367" s="185" t="str">
        <f t="shared" ref="D367:D390" si="26">"01"</f>
        <v>01</v>
      </c>
      <c r="E367" s="160"/>
      <c r="F367" s="344"/>
      <c r="G367" s="130">
        <v>3700</v>
      </c>
    </row>
    <row r="368" spans="1:22" ht="60" hidden="1" customHeight="1">
      <c r="A368" s="32" t="s">
        <v>101</v>
      </c>
      <c r="B368" s="344">
        <v>208</v>
      </c>
      <c r="C368" s="185" t="str">
        <f t="shared" si="25"/>
        <v>08</v>
      </c>
      <c r="D368" s="185" t="str">
        <f t="shared" si="26"/>
        <v>01</v>
      </c>
      <c r="E368" s="344" t="s">
        <v>2072</v>
      </c>
      <c r="F368" s="344"/>
      <c r="G368" s="130">
        <f>G369</f>
        <v>0</v>
      </c>
    </row>
    <row r="369" spans="1:7" ht="39" hidden="1" customHeight="1">
      <c r="A369" s="5" t="s">
        <v>1995</v>
      </c>
      <c r="B369" s="344">
        <v>208</v>
      </c>
      <c r="C369" s="185" t="str">
        <f t="shared" si="25"/>
        <v>08</v>
      </c>
      <c r="D369" s="185" t="str">
        <f t="shared" si="26"/>
        <v>01</v>
      </c>
      <c r="E369" s="344" t="s">
        <v>2072</v>
      </c>
      <c r="F369" s="344" t="str">
        <f>"200"</f>
        <v>200</v>
      </c>
      <c r="G369" s="130"/>
    </row>
    <row r="370" spans="1:7" ht="103.15" customHeight="1">
      <c r="A370" s="32" t="s">
        <v>2625</v>
      </c>
      <c r="B370" s="344">
        <v>400</v>
      </c>
      <c r="C370" s="185" t="str">
        <f t="shared" si="25"/>
        <v>08</v>
      </c>
      <c r="D370" s="185" t="str">
        <f t="shared" si="26"/>
        <v>01</v>
      </c>
      <c r="E370" s="520" t="s">
        <v>2584</v>
      </c>
      <c r="F370" s="64"/>
      <c r="G370" s="130">
        <v>3700</v>
      </c>
    </row>
    <row r="371" spans="1:7" ht="204" hidden="1" customHeight="1">
      <c r="A371" s="63" t="s">
        <v>2626</v>
      </c>
      <c r="B371" s="344">
        <v>400</v>
      </c>
      <c r="C371" s="185" t="str">
        <f t="shared" si="25"/>
        <v>08</v>
      </c>
      <c r="D371" s="185" t="str">
        <f t="shared" si="26"/>
        <v>01</v>
      </c>
      <c r="E371" s="519" t="s">
        <v>2579</v>
      </c>
      <c r="F371" s="344" t="str">
        <f>"100"</f>
        <v>100</v>
      </c>
      <c r="G371" s="130"/>
    </row>
    <row r="372" spans="1:7" ht="157.9" hidden="1" customHeight="1">
      <c r="A372" s="63" t="s">
        <v>2627</v>
      </c>
      <c r="B372" s="344">
        <v>400</v>
      </c>
      <c r="C372" s="185" t="str">
        <f t="shared" si="25"/>
        <v>08</v>
      </c>
      <c r="D372" s="185" t="str">
        <f t="shared" si="26"/>
        <v>01</v>
      </c>
      <c r="E372" s="519" t="s">
        <v>2579</v>
      </c>
      <c r="F372" s="344" t="str">
        <f>"200"</f>
        <v>200</v>
      </c>
      <c r="G372" s="130"/>
    </row>
    <row r="373" spans="1:7" ht="39" hidden="1" customHeight="1">
      <c r="A373" s="40" t="s">
        <v>2010</v>
      </c>
      <c r="B373" s="344">
        <v>400</v>
      </c>
      <c r="C373" s="185" t="str">
        <f t="shared" si="25"/>
        <v>08</v>
      </c>
      <c r="D373" s="185" t="str">
        <f t="shared" si="26"/>
        <v>01</v>
      </c>
      <c r="E373" s="344" t="s">
        <v>103</v>
      </c>
      <c r="F373" s="344"/>
      <c r="G373" s="130">
        <f>G375+G374</f>
        <v>0</v>
      </c>
    </row>
    <row r="374" spans="1:7" ht="99" hidden="1" customHeight="1">
      <c r="A374" s="5" t="s">
        <v>1992</v>
      </c>
      <c r="B374" s="344">
        <v>400</v>
      </c>
      <c r="C374" s="185" t="str">
        <f t="shared" si="25"/>
        <v>08</v>
      </c>
      <c r="D374" s="185" t="str">
        <f t="shared" si="26"/>
        <v>01</v>
      </c>
      <c r="E374" s="344" t="s">
        <v>103</v>
      </c>
      <c r="F374" s="344" t="str">
        <f>"100"</f>
        <v>100</v>
      </c>
      <c r="G374" s="130"/>
    </row>
    <row r="375" spans="1:7" ht="40.5" hidden="1" customHeight="1">
      <c r="A375" s="5" t="s">
        <v>1995</v>
      </c>
      <c r="B375" s="344">
        <v>400</v>
      </c>
      <c r="C375" s="185" t="str">
        <f t="shared" si="25"/>
        <v>08</v>
      </c>
      <c r="D375" s="185" t="str">
        <f t="shared" si="26"/>
        <v>01</v>
      </c>
      <c r="E375" s="344" t="s">
        <v>103</v>
      </c>
      <c r="F375" s="344" t="str">
        <f>"200"</f>
        <v>200</v>
      </c>
      <c r="G375" s="130"/>
    </row>
    <row r="376" spans="1:7" ht="43.5" hidden="1" customHeight="1">
      <c r="A376" s="5" t="s">
        <v>1412</v>
      </c>
      <c r="B376" s="344">
        <v>208</v>
      </c>
      <c r="C376" s="185" t="str">
        <f t="shared" si="25"/>
        <v>08</v>
      </c>
      <c r="D376" s="185" t="str">
        <f t="shared" si="26"/>
        <v>01</v>
      </c>
      <c r="E376" s="344" t="s">
        <v>788</v>
      </c>
      <c r="F376" s="344"/>
      <c r="G376" s="130">
        <f>G377+G378</f>
        <v>0</v>
      </c>
    </row>
    <row r="377" spans="1:7" ht="99.75" hidden="1" customHeight="1">
      <c r="A377" s="5" t="s">
        <v>1992</v>
      </c>
      <c r="B377" s="344">
        <v>208</v>
      </c>
      <c r="C377" s="185" t="str">
        <f t="shared" si="25"/>
        <v>08</v>
      </c>
      <c r="D377" s="185" t="str">
        <f t="shared" si="26"/>
        <v>01</v>
      </c>
      <c r="E377" s="344" t="s">
        <v>788</v>
      </c>
      <c r="F377" s="344" t="str">
        <f>"100"</f>
        <v>100</v>
      </c>
      <c r="G377" s="130"/>
    </row>
    <row r="378" spans="1:7" ht="45.75" hidden="1" customHeight="1">
      <c r="A378" s="5" t="s">
        <v>1995</v>
      </c>
      <c r="B378" s="344">
        <v>208</v>
      </c>
      <c r="C378" s="185" t="str">
        <f t="shared" si="25"/>
        <v>08</v>
      </c>
      <c r="D378" s="185" t="str">
        <f t="shared" si="26"/>
        <v>01</v>
      </c>
      <c r="E378" s="344" t="s">
        <v>788</v>
      </c>
      <c r="F378" s="344">
        <v>200</v>
      </c>
      <c r="G378" s="130"/>
    </row>
    <row r="379" spans="1:7" ht="39.75" hidden="1" customHeight="1">
      <c r="A379" s="32" t="s">
        <v>1987</v>
      </c>
      <c r="B379" s="344">
        <v>208</v>
      </c>
      <c r="C379" s="185" t="str">
        <f>"08"</f>
        <v>08</v>
      </c>
      <c r="D379" s="185" t="str">
        <f>"01"</f>
        <v>01</v>
      </c>
      <c r="E379" s="344" t="s">
        <v>2055</v>
      </c>
      <c r="F379" s="344"/>
      <c r="G379" s="130">
        <f>G380</f>
        <v>0</v>
      </c>
    </row>
    <row r="380" spans="1:7" ht="93" hidden="1" customHeight="1">
      <c r="A380" s="5" t="s">
        <v>1992</v>
      </c>
      <c r="B380" s="344">
        <v>208</v>
      </c>
      <c r="C380" s="185" t="str">
        <f t="shared" si="25"/>
        <v>08</v>
      </c>
      <c r="D380" s="185" t="str">
        <f t="shared" si="26"/>
        <v>01</v>
      </c>
      <c r="E380" s="344" t="s">
        <v>2055</v>
      </c>
      <c r="F380" s="344" t="str">
        <f>"100"</f>
        <v>100</v>
      </c>
      <c r="G380" s="130"/>
    </row>
    <row r="381" spans="1:7" ht="57.75" hidden="1" customHeight="1">
      <c r="A381" s="6" t="s">
        <v>1974</v>
      </c>
      <c r="B381" s="344">
        <v>200</v>
      </c>
      <c r="C381" s="185" t="str">
        <f t="shared" si="25"/>
        <v>08</v>
      </c>
      <c r="D381" s="185" t="str">
        <f t="shared" si="26"/>
        <v>01</v>
      </c>
      <c r="E381" s="1" t="s">
        <v>2052</v>
      </c>
      <c r="F381" s="1"/>
      <c r="G381" s="130">
        <f>G382</f>
        <v>0</v>
      </c>
    </row>
    <row r="382" spans="1:7" ht="45.75" hidden="1" customHeight="1">
      <c r="A382" s="5" t="s">
        <v>1995</v>
      </c>
      <c r="B382" s="344">
        <v>200</v>
      </c>
      <c r="C382" s="185" t="str">
        <f t="shared" si="25"/>
        <v>08</v>
      </c>
      <c r="D382" s="185" t="str">
        <f t="shared" si="26"/>
        <v>01</v>
      </c>
      <c r="E382" s="1" t="s">
        <v>2052</v>
      </c>
      <c r="F382" s="1">
        <v>200</v>
      </c>
      <c r="G382" s="130"/>
    </row>
    <row r="383" spans="1:7" ht="39" hidden="1" customHeight="1">
      <c r="A383" s="6" t="s">
        <v>1965</v>
      </c>
      <c r="B383" s="344">
        <v>208</v>
      </c>
      <c r="C383" s="185" t="str">
        <f t="shared" si="25"/>
        <v>08</v>
      </c>
      <c r="D383" s="185" t="str">
        <f t="shared" si="26"/>
        <v>01</v>
      </c>
      <c r="E383" s="344" t="s">
        <v>2048</v>
      </c>
      <c r="F383" s="64"/>
      <c r="G383" s="130">
        <f>G384</f>
        <v>0</v>
      </c>
    </row>
    <row r="384" spans="1:7" ht="99" hidden="1" customHeight="1">
      <c r="A384" s="5" t="s">
        <v>1992</v>
      </c>
      <c r="B384" s="344">
        <v>208</v>
      </c>
      <c r="C384" s="185" t="str">
        <f t="shared" si="25"/>
        <v>08</v>
      </c>
      <c r="D384" s="185" t="str">
        <f t="shared" si="26"/>
        <v>01</v>
      </c>
      <c r="E384" s="344" t="s">
        <v>2048</v>
      </c>
      <c r="F384" s="344" t="str">
        <f>"100"</f>
        <v>100</v>
      </c>
      <c r="G384" s="130"/>
    </row>
    <row r="385" spans="1:22" ht="54" hidden="1" customHeight="1">
      <c r="A385" s="322" t="s">
        <v>1712</v>
      </c>
      <c r="B385" s="344">
        <v>208</v>
      </c>
      <c r="C385" s="185" t="str">
        <f t="shared" si="25"/>
        <v>08</v>
      </c>
      <c r="D385" s="185" t="str">
        <f t="shared" si="26"/>
        <v>01</v>
      </c>
      <c r="E385" s="344" t="s">
        <v>2051</v>
      </c>
      <c r="F385" s="64"/>
      <c r="G385" s="130">
        <f>G386</f>
        <v>0</v>
      </c>
    </row>
    <row r="386" spans="1:22" ht="93.75" hidden="1" customHeight="1">
      <c r="A386" s="5" t="s">
        <v>1992</v>
      </c>
      <c r="B386" s="344">
        <v>208</v>
      </c>
      <c r="C386" s="185" t="str">
        <f t="shared" si="25"/>
        <v>08</v>
      </c>
      <c r="D386" s="185" t="str">
        <f t="shared" si="26"/>
        <v>01</v>
      </c>
      <c r="E386" s="344" t="s">
        <v>2051</v>
      </c>
      <c r="F386" s="344" t="str">
        <f>"100"</f>
        <v>100</v>
      </c>
      <c r="G386" s="130"/>
    </row>
    <row r="387" spans="1:22" ht="78.75" hidden="1" customHeight="1">
      <c r="A387" s="32" t="s">
        <v>1924</v>
      </c>
      <c r="B387" s="344">
        <v>208</v>
      </c>
      <c r="C387" s="185" t="str">
        <f t="shared" si="25"/>
        <v>08</v>
      </c>
      <c r="D387" s="185" t="str">
        <f t="shared" si="26"/>
        <v>01</v>
      </c>
      <c r="E387" s="1" t="s">
        <v>2032</v>
      </c>
      <c r="F387" s="64"/>
      <c r="G387" s="130">
        <f>G388</f>
        <v>0</v>
      </c>
    </row>
    <row r="388" spans="1:22" ht="96" hidden="1" customHeight="1">
      <c r="A388" s="5" t="s">
        <v>1992</v>
      </c>
      <c r="B388" s="344">
        <v>208</v>
      </c>
      <c r="C388" s="185" t="str">
        <f t="shared" si="25"/>
        <v>08</v>
      </c>
      <c r="D388" s="185" t="str">
        <f t="shared" si="26"/>
        <v>01</v>
      </c>
      <c r="E388" s="1" t="s">
        <v>2032</v>
      </c>
      <c r="F388" s="344" t="str">
        <f>"100"</f>
        <v>100</v>
      </c>
      <c r="G388" s="130"/>
    </row>
    <row r="389" spans="1:22" ht="37.5" hidden="1" customHeight="1">
      <c r="A389" s="32" t="s">
        <v>1886</v>
      </c>
      <c r="B389" s="344">
        <v>208</v>
      </c>
      <c r="C389" s="185" t="str">
        <f>"08"</f>
        <v>08</v>
      </c>
      <c r="D389" s="185" t="str">
        <f t="shared" si="26"/>
        <v>01</v>
      </c>
      <c r="E389" s="344" t="s">
        <v>1538</v>
      </c>
      <c r="F389" s="64"/>
      <c r="G389" s="130">
        <f>G390</f>
        <v>0</v>
      </c>
    </row>
    <row r="390" spans="1:22" ht="40.5" hidden="1" customHeight="1">
      <c r="A390" s="5" t="s">
        <v>1995</v>
      </c>
      <c r="B390" s="344">
        <v>208</v>
      </c>
      <c r="C390" s="185" t="str">
        <f t="shared" si="25"/>
        <v>08</v>
      </c>
      <c r="D390" s="185" t="str">
        <f t="shared" si="26"/>
        <v>01</v>
      </c>
      <c r="E390" s="344" t="s">
        <v>1538</v>
      </c>
      <c r="F390" s="344" t="str">
        <f>"200"</f>
        <v>200</v>
      </c>
      <c r="G390" s="130"/>
    </row>
    <row r="391" spans="1:22" ht="21.75" hidden="1" customHeight="1">
      <c r="A391" s="32" t="s">
        <v>771</v>
      </c>
      <c r="B391" s="344">
        <v>208</v>
      </c>
      <c r="C391" s="185" t="str">
        <f t="shared" si="25"/>
        <v>08</v>
      </c>
      <c r="D391" s="185" t="str">
        <f t="shared" ref="D391:D397" si="27">"04"</f>
        <v>04</v>
      </c>
      <c r="E391" s="160"/>
      <c r="F391" s="344"/>
      <c r="G391" s="130">
        <f>G392+G395</f>
        <v>0</v>
      </c>
    </row>
    <row r="392" spans="1:22" ht="18.75" hidden="1" customHeight="1">
      <c r="A392" s="32" t="s">
        <v>964</v>
      </c>
      <c r="B392" s="344">
        <v>208</v>
      </c>
      <c r="C392" s="185" t="str">
        <f t="shared" si="25"/>
        <v>08</v>
      </c>
      <c r="D392" s="185" t="str">
        <f t="shared" si="27"/>
        <v>04</v>
      </c>
      <c r="E392" s="344" t="s">
        <v>567</v>
      </c>
      <c r="F392" s="344"/>
      <c r="G392" s="130">
        <f>G393+G394</f>
        <v>0</v>
      </c>
    </row>
    <row r="393" spans="1:22" ht="99" hidden="1" customHeight="1">
      <c r="A393" s="5" t="s">
        <v>1992</v>
      </c>
      <c r="B393" s="344">
        <v>208</v>
      </c>
      <c r="C393" s="185" t="str">
        <f t="shared" si="25"/>
        <v>08</v>
      </c>
      <c r="D393" s="185" t="str">
        <f t="shared" si="27"/>
        <v>04</v>
      </c>
      <c r="E393" s="344" t="s">
        <v>567</v>
      </c>
      <c r="F393" s="344" t="str">
        <f>"100"</f>
        <v>100</v>
      </c>
      <c r="G393" s="130"/>
      <c r="V393" s="267" t="s">
        <v>2024</v>
      </c>
    </row>
    <row r="394" spans="1:22" ht="40.5" hidden="1" customHeight="1">
      <c r="A394" s="5" t="s">
        <v>1995</v>
      </c>
      <c r="B394" s="344">
        <v>208</v>
      </c>
      <c r="C394" s="185" t="str">
        <f t="shared" si="25"/>
        <v>08</v>
      </c>
      <c r="D394" s="185" t="str">
        <f t="shared" si="27"/>
        <v>04</v>
      </c>
      <c r="E394" s="344" t="s">
        <v>567</v>
      </c>
      <c r="F394" s="344" t="str">
        <f>"200"</f>
        <v>200</v>
      </c>
      <c r="G394" s="130"/>
    </row>
    <row r="395" spans="1:22" ht="29.25" hidden="1" customHeight="1">
      <c r="A395" s="40" t="s">
        <v>2011</v>
      </c>
      <c r="B395" s="344">
        <v>208</v>
      </c>
      <c r="C395" s="185" t="str">
        <f t="shared" si="25"/>
        <v>08</v>
      </c>
      <c r="D395" s="185" t="str">
        <f t="shared" si="27"/>
        <v>04</v>
      </c>
      <c r="E395" s="344" t="s">
        <v>710</v>
      </c>
      <c r="F395" s="344"/>
      <c r="G395" s="130">
        <f>G396+G397</f>
        <v>0</v>
      </c>
    </row>
    <row r="396" spans="1:22" ht="94.5" hidden="1" customHeight="1">
      <c r="A396" s="5" t="s">
        <v>1992</v>
      </c>
      <c r="B396" s="344">
        <v>208</v>
      </c>
      <c r="C396" s="185" t="str">
        <f t="shared" si="25"/>
        <v>08</v>
      </c>
      <c r="D396" s="185" t="str">
        <f t="shared" si="27"/>
        <v>04</v>
      </c>
      <c r="E396" s="344" t="s">
        <v>710</v>
      </c>
      <c r="F396" s="344" t="str">
        <f>"100"</f>
        <v>100</v>
      </c>
      <c r="G396" s="130"/>
      <c r="V396" s="267" t="s">
        <v>2025</v>
      </c>
    </row>
    <row r="397" spans="1:22" ht="36" hidden="1" customHeight="1">
      <c r="A397" s="5" t="s">
        <v>1995</v>
      </c>
      <c r="B397" s="344">
        <v>208</v>
      </c>
      <c r="C397" s="185" t="str">
        <f t="shared" si="25"/>
        <v>08</v>
      </c>
      <c r="D397" s="185" t="str">
        <f t="shared" si="27"/>
        <v>04</v>
      </c>
      <c r="E397" s="344" t="s">
        <v>710</v>
      </c>
      <c r="F397" s="344" t="str">
        <f>"200"</f>
        <v>200</v>
      </c>
      <c r="G397" s="130"/>
    </row>
    <row r="398" spans="1:22" s="164" customFormat="1" ht="18.75" hidden="1" customHeight="1">
      <c r="A398" s="191" t="s">
        <v>1116</v>
      </c>
      <c r="B398" s="118">
        <v>400</v>
      </c>
      <c r="C398" s="192">
        <v>11</v>
      </c>
      <c r="D398" s="161"/>
      <c r="E398" s="162"/>
      <c r="F398" s="118"/>
      <c r="G398" s="324">
        <f>G399</f>
        <v>0</v>
      </c>
      <c r="H398" s="163"/>
      <c r="I398" s="163"/>
      <c r="J398" s="163"/>
      <c r="K398" s="250"/>
      <c r="L398" s="163"/>
      <c r="M398" s="163"/>
      <c r="V398" s="268"/>
    </row>
    <row r="399" spans="1:22" ht="17.25" hidden="1" customHeight="1">
      <c r="A399" s="32" t="s">
        <v>1117</v>
      </c>
      <c r="B399" s="344">
        <v>400</v>
      </c>
      <c r="C399" s="185">
        <v>11</v>
      </c>
      <c r="D399" s="185" t="str">
        <f>"01"</f>
        <v>01</v>
      </c>
      <c r="E399" s="160"/>
      <c r="F399" s="344"/>
      <c r="G399" s="130">
        <f>G400+G402</f>
        <v>0</v>
      </c>
    </row>
    <row r="400" spans="1:22" ht="36.75" hidden="1" customHeight="1">
      <c r="A400" s="32" t="s">
        <v>1195</v>
      </c>
      <c r="B400" s="344">
        <v>208</v>
      </c>
      <c r="C400" s="185">
        <v>11</v>
      </c>
      <c r="D400" s="185" t="str">
        <f>"01"</f>
        <v>01</v>
      </c>
      <c r="E400" s="344" t="s">
        <v>1118</v>
      </c>
      <c r="F400" s="344"/>
      <c r="G400" s="130">
        <f>G401</f>
        <v>0</v>
      </c>
    </row>
    <row r="401" spans="1:22" ht="40.5" hidden="1" customHeight="1">
      <c r="A401" s="5" t="s">
        <v>1526</v>
      </c>
      <c r="B401" s="344">
        <v>208</v>
      </c>
      <c r="C401" s="185">
        <v>11</v>
      </c>
      <c r="D401" s="185" t="str">
        <f>"01"</f>
        <v>01</v>
      </c>
      <c r="E401" s="344" t="s">
        <v>1118</v>
      </c>
      <c r="F401" s="344" t="str">
        <f>"900"</f>
        <v>900</v>
      </c>
      <c r="G401" s="130"/>
    </row>
    <row r="402" spans="1:22" ht="36" hidden="1" customHeight="1">
      <c r="A402" s="180" t="s">
        <v>1195</v>
      </c>
      <c r="B402" s="344">
        <v>400</v>
      </c>
      <c r="C402" s="185">
        <v>11</v>
      </c>
      <c r="D402" s="185" t="str">
        <f>"01"</f>
        <v>01</v>
      </c>
      <c r="E402" s="367" t="s">
        <v>1118</v>
      </c>
      <c r="F402" s="64"/>
      <c r="G402" s="130">
        <f>G403</f>
        <v>0</v>
      </c>
    </row>
    <row r="403" spans="1:22" ht="42" hidden="1" customHeight="1">
      <c r="A403" s="5" t="s">
        <v>1995</v>
      </c>
      <c r="B403" s="344">
        <v>400</v>
      </c>
      <c r="C403" s="185">
        <v>11</v>
      </c>
      <c r="D403" s="185" t="str">
        <f>"01"</f>
        <v>01</v>
      </c>
      <c r="E403" s="367" t="s">
        <v>1118</v>
      </c>
      <c r="F403" s="344" t="str">
        <f>"200"</f>
        <v>200</v>
      </c>
      <c r="G403" s="130"/>
    </row>
    <row r="404" spans="1:22" s="168" customFormat="1" ht="39.6" hidden="1" customHeight="1">
      <c r="A404" s="13" t="s">
        <v>2699</v>
      </c>
      <c r="B404" s="14">
        <v>400</v>
      </c>
      <c r="C404" s="193"/>
      <c r="D404" s="193"/>
      <c r="E404" s="14"/>
      <c r="F404" s="14"/>
      <c r="G404" s="241">
        <v>7</v>
      </c>
      <c r="H404" s="167"/>
      <c r="I404" s="167"/>
      <c r="J404" s="167"/>
      <c r="K404" s="249"/>
      <c r="L404" s="167"/>
      <c r="M404" s="167"/>
      <c r="V404" s="158"/>
    </row>
    <row r="405" spans="1:22" ht="18.75" hidden="1" customHeight="1">
      <c r="A405" s="32" t="s">
        <v>879</v>
      </c>
      <c r="B405" s="118">
        <v>300</v>
      </c>
      <c r="C405" s="192" t="str">
        <f t="shared" ref="C405:C418" si="28">"01"</f>
        <v>01</v>
      </c>
      <c r="D405" s="185"/>
      <c r="E405" s="344"/>
      <c r="F405" s="344"/>
      <c r="G405" s="130">
        <f>G406+G413+G415+G417+G410</f>
        <v>0</v>
      </c>
    </row>
    <row r="406" spans="1:22" ht="40.5" hidden="1" customHeight="1">
      <c r="A406" s="32" t="s">
        <v>181</v>
      </c>
      <c r="B406" s="344">
        <v>300</v>
      </c>
      <c r="C406" s="185" t="str">
        <f t="shared" si="28"/>
        <v>01</v>
      </c>
      <c r="D406" s="185" t="str">
        <f>"06"</f>
        <v>06</v>
      </c>
      <c r="E406" s="160"/>
      <c r="F406" s="344"/>
      <c r="G406" s="130">
        <f>G407</f>
        <v>0</v>
      </c>
    </row>
    <row r="407" spans="1:22" ht="18.75" hidden="1" customHeight="1">
      <c r="A407" s="32" t="s">
        <v>964</v>
      </c>
      <c r="B407" s="344">
        <v>300</v>
      </c>
      <c r="C407" s="185" t="str">
        <f t="shared" si="28"/>
        <v>01</v>
      </c>
      <c r="D407" s="185" t="str">
        <f>"06"</f>
        <v>06</v>
      </c>
      <c r="E407" s="344" t="s">
        <v>567</v>
      </c>
      <c r="F407" s="344"/>
      <c r="G407" s="130">
        <f>G408+G409</f>
        <v>0</v>
      </c>
    </row>
    <row r="408" spans="1:22" ht="96.75" hidden="1" customHeight="1">
      <c r="A408" s="5" t="s">
        <v>1992</v>
      </c>
      <c r="B408" s="344">
        <v>300</v>
      </c>
      <c r="C408" s="185" t="str">
        <f t="shared" si="28"/>
        <v>01</v>
      </c>
      <c r="D408" s="185" t="str">
        <f>"06"</f>
        <v>06</v>
      </c>
      <c r="E408" s="344" t="s">
        <v>567</v>
      </c>
      <c r="F408" s="344" t="str">
        <f>"100"</f>
        <v>100</v>
      </c>
      <c r="G408" s="130"/>
    </row>
    <row r="409" spans="1:22" ht="34.5" hidden="1" customHeight="1">
      <c r="A409" s="5" t="s">
        <v>1995</v>
      </c>
      <c r="B409" s="344">
        <v>300</v>
      </c>
      <c r="C409" s="185" t="str">
        <f t="shared" si="28"/>
        <v>01</v>
      </c>
      <c r="D409" s="185" t="str">
        <f>"06"</f>
        <v>06</v>
      </c>
      <c r="E409" s="344" t="s">
        <v>567</v>
      </c>
      <c r="F409" s="344" t="str">
        <f>"200"</f>
        <v>200</v>
      </c>
      <c r="G409" s="130"/>
    </row>
    <row r="410" spans="1:22" ht="18" hidden="1" customHeight="1">
      <c r="A410" s="32" t="s">
        <v>1609</v>
      </c>
      <c r="B410" s="118">
        <v>300</v>
      </c>
      <c r="C410" s="185" t="str">
        <f t="shared" si="28"/>
        <v>01</v>
      </c>
      <c r="D410" s="185">
        <v>11</v>
      </c>
      <c r="E410" s="160"/>
      <c r="F410" s="344"/>
      <c r="G410" s="130">
        <f>G411</f>
        <v>0</v>
      </c>
    </row>
    <row r="411" spans="1:22" ht="18" hidden="1" customHeight="1">
      <c r="A411" s="2" t="s">
        <v>704</v>
      </c>
      <c r="B411" s="118">
        <v>300</v>
      </c>
      <c r="C411" s="185" t="str">
        <f t="shared" si="28"/>
        <v>01</v>
      </c>
      <c r="D411" s="185">
        <v>11</v>
      </c>
      <c r="E411" s="344" t="s">
        <v>705</v>
      </c>
      <c r="F411" s="344"/>
      <c r="G411" s="130">
        <f>G412</f>
        <v>0</v>
      </c>
    </row>
    <row r="412" spans="1:22" ht="15.75" hidden="1" customHeight="1">
      <c r="A412" s="19" t="s">
        <v>1993</v>
      </c>
      <c r="B412" s="118">
        <v>300</v>
      </c>
      <c r="C412" s="185" t="str">
        <f t="shared" si="28"/>
        <v>01</v>
      </c>
      <c r="D412" s="185">
        <v>11</v>
      </c>
      <c r="E412" s="344" t="s">
        <v>705</v>
      </c>
      <c r="F412" s="344" t="str">
        <f>"800"</f>
        <v>800</v>
      </c>
      <c r="G412" s="130">
        <v>0</v>
      </c>
    </row>
    <row r="413" spans="1:22" s="166" customFormat="1" ht="18.75" hidden="1" customHeight="1">
      <c r="A413" s="5" t="s">
        <v>565</v>
      </c>
      <c r="B413" s="222">
        <v>300</v>
      </c>
      <c r="C413" s="185" t="str">
        <f t="shared" si="28"/>
        <v>01</v>
      </c>
      <c r="D413" s="185" t="str">
        <f t="shared" ref="D413:D418" si="29">"13"</f>
        <v>13</v>
      </c>
      <c r="E413" s="15" t="s">
        <v>1404</v>
      </c>
      <c r="F413" s="15"/>
      <c r="G413" s="130">
        <f>G414</f>
        <v>0</v>
      </c>
      <c r="H413" s="165"/>
      <c r="I413" s="165"/>
      <c r="J413" s="165"/>
      <c r="K413" s="165"/>
      <c r="L413" s="165"/>
      <c r="M413" s="165"/>
      <c r="V413" s="267"/>
    </row>
    <row r="414" spans="1:22" s="166" customFormat="1" ht="18.75" hidden="1" customHeight="1">
      <c r="A414" s="19" t="s">
        <v>2012</v>
      </c>
      <c r="B414" s="344">
        <v>300</v>
      </c>
      <c r="C414" s="185" t="str">
        <f t="shared" si="28"/>
        <v>01</v>
      </c>
      <c r="D414" s="185" t="str">
        <f t="shared" si="29"/>
        <v>13</v>
      </c>
      <c r="E414" s="15" t="s">
        <v>1404</v>
      </c>
      <c r="F414" s="15" t="s">
        <v>2013</v>
      </c>
      <c r="G414" s="130"/>
      <c r="H414" s="165"/>
      <c r="I414" s="165"/>
      <c r="J414" s="165"/>
      <c r="K414" s="165"/>
      <c r="L414" s="165"/>
      <c r="M414" s="165"/>
      <c r="V414" s="267"/>
    </row>
    <row r="415" spans="1:22" s="166" customFormat="1" ht="54" hidden="1" customHeight="1">
      <c r="A415" s="217" t="s">
        <v>572</v>
      </c>
      <c r="B415" s="344">
        <v>300</v>
      </c>
      <c r="C415" s="185" t="str">
        <f t="shared" si="28"/>
        <v>01</v>
      </c>
      <c r="D415" s="185" t="str">
        <f t="shared" si="29"/>
        <v>13</v>
      </c>
      <c r="E415" s="15" t="s">
        <v>1404</v>
      </c>
      <c r="F415" s="15"/>
      <c r="G415" s="130">
        <f>G416</f>
        <v>0</v>
      </c>
      <c r="H415" s="165"/>
      <c r="I415" s="165"/>
      <c r="J415" s="165"/>
      <c r="K415" s="165"/>
      <c r="L415" s="165"/>
      <c r="M415" s="165"/>
      <c r="V415" s="267"/>
    </row>
    <row r="416" spans="1:22" s="166" customFormat="1" ht="36.75" hidden="1" customHeight="1">
      <c r="A416" s="5" t="s">
        <v>1526</v>
      </c>
      <c r="B416" s="344">
        <v>300</v>
      </c>
      <c r="C416" s="185" t="str">
        <f t="shared" si="28"/>
        <v>01</v>
      </c>
      <c r="D416" s="185" t="str">
        <f t="shared" si="29"/>
        <v>13</v>
      </c>
      <c r="E416" s="15" t="s">
        <v>1404</v>
      </c>
      <c r="F416" s="15" t="s">
        <v>321</v>
      </c>
      <c r="G416" s="130"/>
      <c r="H416" s="165"/>
      <c r="I416" s="165"/>
      <c r="J416" s="165"/>
      <c r="K416" s="165"/>
      <c r="L416" s="165"/>
      <c r="M416" s="165"/>
      <c r="V416" s="267"/>
    </row>
    <row r="417" spans="1:22" s="166" customFormat="1" ht="53.25" hidden="1" customHeight="1">
      <c r="A417" s="180" t="s">
        <v>744</v>
      </c>
      <c r="B417" s="344">
        <v>300</v>
      </c>
      <c r="C417" s="185" t="str">
        <f t="shared" si="28"/>
        <v>01</v>
      </c>
      <c r="D417" s="185" t="str">
        <f t="shared" si="29"/>
        <v>13</v>
      </c>
      <c r="E417" s="344" t="s">
        <v>2053</v>
      </c>
      <c r="F417" s="15"/>
      <c r="G417" s="130">
        <f>G418</f>
        <v>0</v>
      </c>
      <c r="H417" s="165"/>
      <c r="I417" s="165"/>
      <c r="J417" s="165"/>
      <c r="K417" s="165"/>
      <c r="L417" s="165"/>
      <c r="M417" s="165"/>
      <c r="V417" s="267"/>
    </row>
    <row r="418" spans="1:22" s="166" customFormat="1" ht="39" hidden="1" customHeight="1">
      <c r="A418" s="5" t="s">
        <v>1995</v>
      </c>
      <c r="B418" s="344">
        <v>300</v>
      </c>
      <c r="C418" s="185" t="str">
        <f t="shared" si="28"/>
        <v>01</v>
      </c>
      <c r="D418" s="185" t="str">
        <f t="shared" si="29"/>
        <v>13</v>
      </c>
      <c r="E418" s="344" t="s">
        <v>2053</v>
      </c>
      <c r="F418" s="344" t="str">
        <f>"200"</f>
        <v>200</v>
      </c>
      <c r="G418" s="130"/>
      <c r="H418" s="165"/>
      <c r="I418" s="165"/>
      <c r="J418" s="165"/>
      <c r="K418" s="165"/>
      <c r="L418" s="165"/>
      <c r="M418" s="165"/>
      <c r="V418" s="267"/>
    </row>
    <row r="419" spans="1:22" s="164" customFormat="1" ht="177" customHeight="1">
      <c r="A419" s="552" t="s">
        <v>2690</v>
      </c>
      <c r="B419" s="14">
        <v>400</v>
      </c>
      <c r="C419" s="193" t="str">
        <f>"01"</f>
        <v>01</v>
      </c>
      <c r="D419" s="161"/>
      <c r="E419" s="162"/>
      <c r="F419" s="118"/>
      <c r="G419" s="130">
        <f>G420</f>
        <v>20.5</v>
      </c>
      <c r="H419" s="163"/>
      <c r="I419" s="163"/>
      <c r="J419" s="163"/>
      <c r="K419" s="250"/>
      <c r="L419" s="163"/>
      <c r="M419" s="163"/>
      <c r="V419" s="268"/>
    </row>
    <row r="420" spans="1:22" ht="82.9" hidden="1" customHeight="1">
      <c r="A420" s="32" t="s">
        <v>1878</v>
      </c>
      <c r="B420" s="344">
        <v>400</v>
      </c>
      <c r="C420" s="185" t="str">
        <f>"01"</f>
        <v>01</v>
      </c>
      <c r="D420" s="185" t="str">
        <f>"07"</f>
        <v>07</v>
      </c>
      <c r="E420" s="160"/>
      <c r="F420" s="344"/>
      <c r="G420" s="130">
        <f>G421</f>
        <v>20.5</v>
      </c>
    </row>
    <row r="421" spans="1:22" ht="40.5" customHeight="1">
      <c r="A421" s="149" t="s">
        <v>2554</v>
      </c>
      <c r="B421" s="344">
        <v>400</v>
      </c>
      <c r="C421" s="185" t="str">
        <f>"01"</f>
        <v>01</v>
      </c>
      <c r="D421" s="185" t="str">
        <f>"06"</f>
        <v>06</v>
      </c>
      <c r="E421" s="507" t="s">
        <v>2553</v>
      </c>
      <c r="F421" s="344"/>
      <c r="G421" s="130">
        <v>20.5</v>
      </c>
    </row>
    <row r="422" spans="1:22" ht="113.45" hidden="1" customHeight="1">
      <c r="A422" s="149" t="s">
        <v>2537</v>
      </c>
      <c r="B422" s="344">
        <v>400</v>
      </c>
      <c r="C422" s="185" t="str">
        <f>"02"</f>
        <v>02</v>
      </c>
      <c r="D422" s="185" t="str">
        <f>"03"</f>
        <v>03</v>
      </c>
      <c r="E422" s="505" t="s">
        <v>2539</v>
      </c>
      <c r="F422" s="344">
        <v>100</v>
      </c>
      <c r="G422" s="130">
        <v>149.9</v>
      </c>
    </row>
    <row r="423" spans="1:22" ht="24.75" hidden="1" customHeight="1">
      <c r="A423" s="191" t="s">
        <v>427</v>
      </c>
      <c r="B423" s="344">
        <v>300</v>
      </c>
      <c r="C423" s="192" t="str">
        <f>"03"</f>
        <v>03</v>
      </c>
      <c r="D423" s="185"/>
      <c r="E423" s="344"/>
      <c r="F423" s="344"/>
      <c r="G423" s="130">
        <f>G424</f>
        <v>0</v>
      </c>
    </row>
    <row r="424" spans="1:22" ht="59.25" hidden="1" customHeight="1">
      <c r="A424" s="32" t="s">
        <v>428</v>
      </c>
      <c r="B424" s="344">
        <v>300</v>
      </c>
      <c r="C424" s="185" t="str">
        <f>"03"</f>
        <v>03</v>
      </c>
      <c r="D424" s="185" t="str">
        <f t="shared" ref="D424:D432" si="30">"09"</f>
        <v>09</v>
      </c>
      <c r="E424" s="344"/>
      <c r="F424" s="344"/>
      <c r="G424" s="130">
        <f>G425</f>
        <v>0</v>
      </c>
    </row>
    <row r="425" spans="1:22" ht="21" hidden="1" customHeight="1">
      <c r="A425" s="32" t="s">
        <v>968</v>
      </c>
      <c r="B425" s="344">
        <v>300</v>
      </c>
      <c r="C425" s="185" t="str">
        <f>"03"</f>
        <v>03</v>
      </c>
      <c r="D425" s="185" t="str">
        <f t="shared" si="30"/>
        <v>09</v>
      </c>
      <c r="E425" s="344" t="s">
        <v>969</v>
      </c>
      <c r="F425" s="344"/>
      <c r="G425" s="130">
        <f>G426</f>
        <v>0</v>
      </c>
    </row>
    <row r="426" spans="1:22" ht="22.5" hidden="1" customHeight="1">
      <c r="A426" s="32" t="s">
        <v>102</v>
      </c>
      <c r="B426" s="344">
        <v>300</v>
      </c>
      <c r="C426" s="185" t="str">
        <f>"03"</f>
        <v>03</v>
      </c>
      <c r="D426" s="185" t="str">
        <f t="shared" si="30"/>
        <v>09</v>
      </c>
      <c r="E426" s="344" t="s">
        <v>969</v>
      </c>
      <c r="F426" s="61" t="s">
        <v>789</v>
      </c>
      <c r="G426" s="130"/>
    </row>
    <row r="427" spans="1:22" ht="121.15" hidden="1" customHeight="1">
      <c r="A427" s="149" t="s">
        <v>2535</v>
      </c>
      <c r="B427" s="367">
        <v>400</v>
      </c>
      <c r="C427" s="185" t="str">
        <f>"02"</f>
        <v>02</v>
      </c>
      <c r="D427" s="185" t="str">
        <f>"03"</f>
        <v>03</v>
      </c>
      <c r="E427" s="505" t="s">
        <v>2539</v>
      </c>
      <c r="F427" s="61" t="s">
        <v>1998</v>
      </c>
      <c r="G427" s="130">
        <v>26.7</v>
      </c>
    </row>
    <row r="428" spans="1:22" s="164" customFormat="1" ht="23.25" hidden="1" customHeight="1">
      <c r="A428" s="191" t="s">
        <v>1151</v>
      </c>
      <c r="B428" s="118">
        <v>400</v>
      </c>
      <c r="C428" s="192" t="str">
        <f>"04"</f>
        <v>04</v>
      </c>
      <c r="D428" s="192" t="str">
        <f t="shared" si="30"/>
        <v>09</v>
      </c>
      <c r="E428" s="272"/>
      <c r="F428" s="118"/>
      <c r="G428" s="324">
        <f>G429</f>
        <v>0</v>
      </c>
      <c r="H428" s="163"/>
      <c r="I428" s="163"/>
      <c r="J428" s="163"/>
      <c r="K428" s="250"/>
      <c r="L428" s="163"/>
      <c r="M428" s="163"/>
      <c r="V428" s="268"/>
    </row>
    <row r="429" spans="1:22" ht="61.5" hidden="1" customHeight="1">
      <c r="A429" s="32" t="s">
        <v>1985</v>
      </c>
      <c r="B429" s="344">
        <v>400</v>
      </c>
      <c r="C429" s="185" t="str">
        <f>"04"</f>
        <v>04</v>
      </c>
      <c r="D429" s="185" t="str">
        <f t="shared" si="30"/>
        <v>09</v>
      </c>
      <c r="E429" s="344" t="s">
        <v>1826</v>
      </c>
      <c r="F429" s="344"/>
      <c r="G429" s="130">
        <f>G430+G431+G432</f>
        <v>0</v>
      </c>
    </row>
    <row r="430" spans="1:22" ht="24.75" hidden="1" customHeight="1">
      <c r="A430" s="32" t="s">
        <v>1150</v>
      </c>
      <c r="B430" s="344">
        <v>300</v>
      </c>
      <c r="C430" s="185" t="str">
        <f>"04"</f>
        <v>04</v>
      </c>
      <c r="D430" s="185" t="str">
        <f t="shared" si="30"/>
        <v>09</v>
      </c>
      <c r="E430" s="344" t="s">
        <v>1826</v>
      </c>
      <c r="F430" s="344" t="str">
        <f>"003"</f>
        <v>003</v>
      </c>
      <c r="G430" s="130"/>
    </row>
    <row r="431" spans="1:22" ht="33" hidden="1" customHeight="1">
      <c r="A431" s="5" t="s">
        <v>1995</v>
      </c>
      <c r="B431" s="344">
        <v>400</v>
      </c>
      <c r="C431" s="185" t="str">
        <f>"04"</f>
        <v>04</v>
      </c>
      <c r="D431" s="185" t="str">
        <f t="shared" si="30"/>
        <v>09</v>
      </c>
      <c r="E431" s="344" t="s">
        <v>1826</v>
      </c>
      <c r="F431" s="64" t="s">
        <v>1998</v>
      </c>
      <c r="G431" s="130"/>
    </row>
    <row r="432" spans="1:22" ht="40.5" hidden="1" customHeight="1">
      <c r="A432" s="32" t="s">
        <v>1194</v>
      </c>
      <c r="B432" s="344">
        <v>300</v>
      </c>
      <c r="C432" s="185" t="str">
        <f>"04"</f>
        <v>04</v>
      </c>
      <c r="D432" s="185" t="str">
        <f t="shared" si="30"/>
        <v>09</v>
      </c>
      <c r="E432" s="344" t="s">
        <v>1826</v>
      </c>
      <c r="F432" s="344" t="str">
        <f>"020"</f>
        <v>020</v>
      </c>
      <c r="G432" s="130"/>
    </row>
    <row r="433" spans="1:22" s="187" customFormat="1" ht="22.5" hidden="1" customHeight="1">
      <c r="A433" s="223" t="s">
        <v>1885</v>
      </c>
      <c r="B433" s="219">
        <v>300</v>
      </c>
      <c r="C433" s="265" t="s">
        <v>1881</v>
      </c>
      <c r="D433" s="265" t="s">
        <v>966</v>
      </c>
      <c r="E433" s="219"/>
      <c r="F433" s="219"/>
      <c r="G433" s="325">
        <f>G434</f>
        <v>0</v>
      </c>
      <c r="H433" s="186"/>
      <c r="I433" s="186"/>
      <c r="J433" s="186"/>
      <c r="K433" s="230"/>
      <c r="L433" s="186"/>
      <c r="M433" s="186"/>
      <c r="V433" s="269"/>
    </row>
    <row r="434" spans="1:22" ht="76.5" hidden="1" customHeight="1">
      <c r="A434" s="5" t="s">
        <v>1880</v>
      </c>
      <c r="B434" s="344">
        <v>300</v>
      </c>
      <c r="C434" s="64" t="s">
        <v>1881</v>
      </c>
      <c r="D434" s="64" t="s">
        <v>966</v>
      </c>
      <c r="E434" s="344" t="s">
        <v>1882</v>
      </c>
      <c r="F434" s="64"/>
      <c r="G434" s="130">
        <f>G435</f>
        <v>0</v>
      </c>
    </row>
    <row r="435" spans="1:22" ht="18" hidden="1" customHeight="1">
      <c r="A435" s="19" t="s">
        <v>2012</v>
      </c>
      <c r="B435" s="344">
        <v>300</v>
      </c>
      <c r="C435" s="64" t="s">
        <v>1881</v>
      </c>
      <c r="D435" s="64" t="s">
        <v>966</v>
      </c>
      <c r="E435" s="344" t="s">
        <v>1882</v>
      </c>
      <c r="F435" s="64" t="s">
        <v>2013</v>
      </c>
      <c r="G435" s="130"/>
    </row>
    <row r="436" spans="1:22" s="187" customFormat="1" ht="18.75" hidden="1" customHeight="1">
      <c r="A436" s="223" t="s">
        <v>100</v>
      </c>
      <c r="B436" s="219">
        <v>300</v>
      </c>
      <c r="C436" s="220" t="str">
        <f>"08"</f>
        <v>08</v>
      </c>
      <c r="D436" s="220" t="str">
        <f t="shared" ref="D436:D446" si="31">"01"</f>
        <v>01</v>
      </c>
      <c r="E436" s="219"/>
      <c r="F436" s="219"/>
      <c r="G436" s="325"/>
      <c r="H436" s="186"/>
      <c r="I436" s="186"/>
      <c r="J436" s="186"/>
      <c r="K436" s="230"/>
      <c r="L436" s="186"/>
      <c r="M436" s="186"/>
      <c r="V436" s="269"/>
    </row>
    <row r="437" spans="1:22" ht="40.5" hidden="1" customHeight="1">
      <c r="A437" s="32" t="s">
        <v>2014</v>
      </c>
      <c r="B437" s="344">
        <v>300</v>
      </c>
      <c r="C437" s="185" t="str">
        <f>"08"</f>
        <v>08</v>
      </c>
      <c r="D437" s="185" t="str">
        <f t="shared" si="31"/>
        <v>01</v>
      </c>
      <c r="E437" s="344" t="s">
        <v>1442</v>
      </c>
      <c r="F437" s="344"/>
      <c r="G437" s="130">
        <f>G438+G439</f>
        <v>0</v>
      </c>
    </row>
    <row r="438" spans="1:22" ht="17.25" hidden="1" customHeight="1">
      <c r="A438" s="19" t="s">
        <v>2012</v>
      </c>
      <c r="B438" s="344">
        <v>300</v>
      </c>
      <c r="C438" s="185" t="str">
        <f>"08"</f>
        <v>08</v>
      </c>
      <c r="D438" s="185" t="str">
        <f t="shared" si="31"/>
        <v>01</v>
      </c>
      <c r="E438" s="344" t="s">
        <v>1442</v>
      </c>
      <c r="F438" s="64" t="s">
        <v>2013</v>
      </c>
      <c r="G438" s="130"/>
    </row>
    <row r="439" spans="1:22" ht="79.5" hidden="1" customHeight="1">
      <c r="A439" s="32" t="s">
        <v>1194</v>
      </c>
      <c r="B439" s="344">
        <v>300</v>
      </c>
      <c r="C439" s="185" t="str">
        <f>"08"</f>
        <v>08</v>
      </c>
      <c r="D439" s="185" t="str">
        <f t="shared" si="31"/>
        <v>01</v>
      </c>
      <c r="E439" s="344" t="s">
        <v>1442</v>
      </c>
      <c r="F439" s="64" t="s">
        <v>1883</v>
      </c>
      <c r="G439" s="130"/>
    </row>
    <row r="440" spans="1:22" ht="134.25" customHeight="1">
      <c r="A440" s="32" t="s">
        <v>2615</v>
      </c>
      <c r="B440" s="519">
        <v>400</v>
      </c>
      <c r="C440" s="185">
        <v>11</v>
      </c>
      <c r="D440" s="185" t="str">
        <f>"01"</f>
        <v>01</v>
      </c>
      <c r="E440" s="519"/>
      <c r="F440" s="64"/>
      <c r="G440" s="241">
        <f>G441+G442</f>
        <v>409.2</v>
      </c>
    </row>
    <row r="441" spans="1:22" ht="111.6" customHeight="1">
      <c r="A441" s="32" t="s">
        <v>2615</v>
      </c>
      <c r="B441" s="583">
        <v>400</v>
      </c>
      <c r="C441" s="185">
        <v>11</v>
      </c>
      <c r="D441" s="185" t="str">
        <f>"01"</f>
        <v>01</v>
      </c>
      <c r="E441" s="160" t="s">
        <v>2576</v>
      </c>
      <c r="F441" s="64" t="s">
        <v>2017</v>
      </c>
      <c r="G441" s="130">
        <v>209.2</v>
      </c>
    </row>
    <row r="442" spans="1:22" ht="121.15" customHeight="1">
      <c r="A442" s="32" t="s">
        <v>2665</v>
      </c>
      <c r="B442" s="519">
        <v>400</v>
      </c>
      <c r="C442" s="185">
        <v>11</v>
      </c>
      <c r="D442" s="185" t="str">
        <f>"01"</f>
        <v>01</v>
      </c>
      <c r="E442" s="169" t="s">
        <v>2576</v>
      </c>
      <c r="F442" s="64" t="s">
        <v>1998</v>
      </c>
      <c r="G442" s="130">
        <v>200</v>
      </c>
    </row>
    <row r="443" spans="1:22" s="164" customFormat="1" ht="36.75" hidden="1" customHeight="1">
      <c r="A443" s="32" t="s">
        <v>795</v>
      </c>
      <c r="B443" s="118">
        <v>400</v>
      </c>
      <c r="C443" s="192">
        <v>13</v>
      </c>
      <c r="D443" s="185" t="str">
        <f t="shared" si="31"/>
        <v>01</v>
      </c>
      <c r="E443" s="162"/>
      <c r="F443" s="118"/>
      <c r="G443" s="324">
        <f>G444</f>
        <v>0</v>
      </c>
      <c r="H443" s="163"/>
      <c r="I443" s="163"/>
      <c r="J443" s="163"/>
      <c r="K443" s="250"/>
      <c r="L443" s="163"/>
      <c r="M443" s="163"/>
      <c r="V443" s="268"/>
    </row>
    <row r="444" spans="1:22" ht="37.5" hidden="1" customHeight="1">
      <c r="A444" s="32" t="s">
        <v>796</v>
      </c>
      <c r="B444" s="344">
        <v>400</v>
      </c>
      <c r="C444" s="185">
        <v>13</v>
      </c>
      <c r="D444" s="185" t="str">
        <f t="shared" si="31"/>
        <v>01</v>
      </c>
      <c r="E444" s="373" t="s">
        <v>2248</v>
      </c>
      <c r="F444" s="344"/>
      <c r="G444" s="130">
        <f>G445</f>
        <v>0</v>
      </c>
    </row>
    <row r="445" spans="1:22" ht="21" hidden="1" customHeight="1">
      <c r="A445" s="2" t="s">
        <v>189</v>
      </c>
      <c r="B445" s="344">
        <v>400</v>
      </c>
      <c r="C445" s="185">
        <v>13</v>
      </c>
      <c r="D445" s="185" t="str">
        <f t="shared" si="31"/>
        <v>01</v>
      </c>
      <c r="E445" s="373" t="s">
        <v>2248</v>
      </c>
      <c r="F445" s="344"/>
      <c r="G445" s="130">
        <f>G446</f>
        <v>0</v>
      </c>
    </row>
    <row r="446" spans="1:22" ht="103.9" hidden="1" customHeight="1">
      <c r="A446" s="322" t="s">
        <v>2628</v>
      </c>
      <c r="B446" s="344">
        <v>400</v>
      </c>
      <c r="C446" s="185">
        <v>13</v>
      </c>
      <c r="D446" s="185" t="str">
        <f t="shared" si="31"/>
        <v>01</v>
      </c>
      <c r="E446" s="373" t="s">
        <v>2248</v>
      </c>
      <c r="F446" s="344" t="str">
        <f>"700"</f>
        <v>700</v>
      </c>
      <c r="G446" s="130"/>
    </row>
    <row r="447" spans="1:22" s="164" customFormat="1" ht="53.25" hidden="1" customHeight="1">
      <c r="A447" s="32" t="s">
        <v>366</v>
      </c>
      <c r="B447" s="118">
        <v>300</v>
      </c>
      <c r="C447" s="192">
        <v>14</v>
      </c>
      <c r="D447" s="161"/>
      <c r="E447" s="162"/>
      <c r="F447" s="118"/>
      <c r="G447" s="324">
        <f>G448+G451+G454</f>
        <v>0</v>
      </c>
      <c r="H447" s="163"/>
      <c r="I447" s="163"/>
      <c r="J447" s="163"/>
      <c r="K447" s="250"/>
      <c r="L447" s="163"/>
      <c r="M447" s="163"/>
      <c r="V447" s="268"/>
    </row>
    <row r="448" spans="1:22" ht="53.25" hidden="1" customHeight="1">
      <c r="A448" s="32" t="s">
        <v>1272</v>
      </c>
      <c r="B448" s="344">
        <v>300</v>
      </c>
      <c r="C448" s="185">
        <v>14</v>
      </c>
      <c r="D448" s="185" t="str">
        <f>"01"</f>
        <v>01</v>
      </c>
      <c r="E448" s="160"/>
      <c r="F448" s="344"/>
      <c r="G448" s="130">
        <f>G449</f>
        <v>0</v>
      </c>
    </row>
    <row r="449" spans="1:7" ht="39" hidden="1" customHeight="1">
      <c r="A449" s="32" t="s">
        <v>1273</v>
      </c>
      <c r="B449" s="344">
        <v>300</v>
      </c>
      <c r="C449" s="185">
        <v>14</v>
      </c>
      <c r="D449" s="185" t="str">
        <f>"01"</f>
        <v>01</v>
      </c>
      <c r="E449" s="344" t="s">
        <v>2073</v>
      </c>
      <c r="F449" s="344"/>
      <c r="G449" s="130">
        <f>G450</f>
        <v>0</v>
      </c>
    </row>
    <row r="450" spans="1:7" ht="19.5" hidden="1" customHeight="1">
      <c r="A450" s="201" t="s">
        <v>2012</v>
      </c>
      <c r="B450" s="344">
        <v>300</v>
      </c>
      <c r="C450" s="185">
        <v>14</v>
      </c>
      <c r="D450" s="185" t="str">
        <f>"01"</f>
        <v>01</v>
      </c>
      <c r="E450" s="344" t="s">
        <v>2073</v>
      </c>
      <c r="F450" s="344" t="str">
        <f>"500"</f>
        <v>500</v>
      </c>
      <c r="G450" s="130"/>
    </row>
    <row r="451" spans="1:7" ht="19.5" hidden="1" customHeight="1">
      <c r="A451" s="32" t="s">
        <v>1274</v>
      </c>
      <c r="B451" s="344">
        <v>300</v>
      </c>
      <c r="C451" s="185">
        <v>14</v>
      </c>
      <c r="D451" s="185" t="str">
        <f>"02"</f>
        <v>02</v>
      </c>
      <c r="E451" s="160"/>
      <c r="F451" s="344"/>
      <c r="G451" s="130">
        <f>G452</f>
        <v>0</v>
      </c>
    </row>
    <row r="452" spans="1:7" ht="36.75" hidden="1" customHeight="1">
      <c r="A452" s="32" t="s">
        <v>866</v>
      </c>
      <c r="B452" s="344">
        <v>300</v>
      </c>
      <c r="C452" s="185">
        <v>14</v>
      </c>
      <c r="D452" s="185" t="str">
        <f>"02"</f>
        <v>02</v>
      </c>
      <c r="E452" s="344" t="s">
        <v>867</v>
      </c>
      <c r="F452" s="344"/>
      <c r="G452" s="130">
        <f>G453</f>
        <v>0</v>
      </c>
    </row>
    <row r="453" spans="1:7" ht="19.5" hidden="1" customHeight="1">
      <c r="A453" s="201" t="s">
        <v>2012</v>
      </c>
      <c r="B453" s="344">
        <v>300</v>
      </c>
      <c r="C453" s="185">
        <v>14</v>
      </c>
      <c r="D453" s="185" t="str">
        <f>"02"</f>
        <v>02</v>
      </c>
      <c r="E453" s="344" t="s">
        <v>867</v>
      </c>
      <c r="F453" s="344" t="str">
        <f>"500"</f>
        <v>500</v>
      </c>
      <c r="G453" s="130"/>
    </row>
    <row r="454" spans="1:7" ht="24" hidden="1" customHeight="1">
      <c r="A454" s="32" t="s">
        <v>868</v>
      </c>
      <c r="B454" s="344">
        <v>300</v>
      </c>
      <c r="C454" s="185">
        <v>14</v>
      </c>
      <c r="D454" s="185" t="str">
        <f t="shared" ref="D454:D460" si="32">"03"</f>
        <v>03</v>
      </c>
      <c r="E454" s="160"/>
      <c r="F454" s="344"/>
      <c r="G454" s="130">
        <f>G457+G455+G459</f>
        <v>0</v>
      </c>
    </row>
    <row r="455" spans="1:7" ht="58.5" hidden="1" customHeight="1">
      <c r="A455" s="5" t="s">
        <v>1396</v>
      </c>
      <c r="B455" s="344">
        <v>300</v>
      </c>
      <c r="C455" s="185">
        <v>14</v>
      </c>
      <c r="D455" s="185" t="str">
        <f t="shared" si="32"/>
        <v>03</v>
      </c>
      <c r="E455" s="61" t="s">
        <v>1400</v>
      </c>
      <c r="F455" s="344"/>
      <c r="G455" s="130">
        <f>G456</f>
        <v>0</v>
      </c>
    </row>
    <row r="456" spans="1:7" ht="24" hidden="1" customHeight="1">
      <c r="A456" s="32" t="s">
        <v>102</v>
      </c>
      <c r="B456" s="344">
        <v>300</v>
      </c>
      <c r="C456" s="185">
        <v>14</v>
      </c>
      <c r="D456" s="185" t="str">
        <f t="shared" si="32"/>
        <v>03</v>
      </c>
      <c r="E456" s="61" t="s">
        <v>1400</v>
      </c>
      <c r="F456" s="61" t="s">
        <v>789</v>
      </c>
      <c r="G456" s="130"/>
    </row>
    <row r="457" spans="1:7" ht="115.5" hidden="1" customHeight="1">
      <c r="A457" s="5" t="s">
        <v>1401</v>
      </c>
      <c r="B457" s="344">
        <v>300</v>
      </c>
      <c r="C457" s="185">
        <v>14</v>
      </c>
      <c r="D457" s="185" t="str">
        <f t="shared" si="32"/>
        <v>03</v>
      </c>
      <c r="E457" s="61" t="s">
        <v>788</v>
      </c>
      <c r="F457" s="61"/>
      <c r="G457" s="130">
        <f>G458</f>
        <v>0</v>
      </c>
    </row>
    <row r="458" spans="1:7" ht="21.75" hidden="1" customHeight="1">
      <c r="A458" s="19" t="s">
        <v>2012</v>
      </c>
      <c r="B458" s="344">
        <v>300</v>
      </c>
      <c r="C458" s="185">
        <v>14</v>
      </c>
      <c r="D458" s="185" t="str">
        <f t="shared" si="32"/>
        <v>03</v>
      </c>
      <c r="E458" s="61" t="s">
        <v>788</v>
      </c>
      <c r="F458" s="344" t="str">
        <f>"500"</f>
        <v>500</v>
      </c>
      <c r="G458" s="130"/>
    </row>
    <row r="459" spans="1:7" ht="53.25" hidden="1" customHeight="1">
      <c r="A459" s="5" t="s">
        <v>895</v>
      </c>
      <c r="B459" s="344">
        <v>300</v>
      </c>
      <c r="C459" s="185">
        <v>14</v>
      </c>
      <c r="D459" s="185" t="str">
        <f t="shared" si="32"/>
        <v>03</v>
      </c>
      <c r="E459" s="61" t="s">
        <v>1538</v>
      </c>
      <c r="F459" s="61"/>
      <c r="G459" s="130">
        <f>G460</f>
        <v>0</v>
      </c>
    </row>
    <row r="460" spans="1:7" ht="21.75" hidden="1" customHeight="1">
      <c r="A460" s="19" t="s">
        <v>2012</v>
      </c>
      <c r="B460" s="344">
        <v>300</v>
      </c>
      <c r="C460" s="185">
        <v>14</v>
      </c>
      <c r="D460" s="185" t="str">
        <f t="shared" si="32"/>
        <v>03</v>
      </c>
      <c r="E460" s="61" t="s">
        <v>1538</v>
      </c>
      <c r="F460" s="344" t="str">
        <f>"500"</f>
        <v>500</v>
      </c>
      <c r="G460" s="130">
        <v>0</v>
      </c>
    </row>
    <row r="461" spans="1:7" ht="12.75" customHeight="1">
      <c r="A461" s="170"/>
      <c r="B461" s="170"/>
      <c r="E461" s="317"/>
      <c r="F461" s="19"/>
    </row>
    <row r="462" spans="1:7" ht="23.25" customHeight="1">
      <c r="A462" s="40" t="s">
        <v>1570</v>
      </c>
      <c r="C462" s="313"/>
      <c r="D462" s="313"/>
      <c r="F462" s="313"/>
      <c r="G462" s="313"/>
    </row>
    <row r="463" spans="1:7" ht="29.25" customHeight="1">
      <c r="C463" s="313"/>
      <c r="D463" s="313"/>
      <c r="F463" s="313"/>
      <c r="G463" s="313"/>
    </row>
    <row r="464" spans="1:7" ht="45.75" customHeight="1">
      <c r="C464" s="313"/>
      <c r="D464" s="313"/>
      <c r="F464" s="313"/>
      <c r="G464" s="313"/>
    </row>
    <row r="465" spans="3:7" ht="20.25" customHeight="1">
      <c r="C465" s="313"/>
      <c r="D465" s="313"/>
      <c r="F465" s="313"/>
      <c r="G465" s="313"/>
    </row>
    <row r="466" spans="3:7" ht="21" customHeight="1">
      <c r="C466" s="313"/>
      <c r="D466" s="313"/>
      <c r="F466" s="313"/>
      <c r="G466" s="313"/>
    </row>
    <row r="467" spans="3:7" ht="38.25" customHeight="1">
      <c r="C467" s="313"/>
      <c r="D467" s="313"/>
      <c r="F467" s="313"/>
      <c r="G467" s="313"/>
    </row>
    <row r="468" spans="3:7" ht="24" customHeight="1">
      <c r="C468" s="313"/>
      <c r="D468" s="313"/>
      <c r="F468" s="313"/>
      <c r="G468" s="313"/>
    </row>
    <row r="469" spans="3:7" ht="21" customHeight="1">
      <c r="C469" s="313"/>
      <c r="D469" s="313"/>
      <c r="F469" s="313"/>
      <c r="G469" s="313"/>
    </row>
    <row r="470" spans="3:7" ht="60" customHeight="1">
      <c r="C470" s="313"/>
      <c r="D470" s="313"/>
      <c r="F470" s="313"/>
      <c r="G470" s="313"/>
    </row>
    <row r="471" spans="3:7" ht="18.75" customHeight="1">
      <c r="C471" s="313"/>
      <c r="D471" s="313"/>
      <c r="F471" s="313"/>
      <c r="G471" s="313"/>
    </row>
    <row r="472" spans="3:7" ht="20.25" customHeight="1">
      <c r="C472" s="313"/>
      <c r="D472" s="313"/>
      <c r="F472" s="313"/>
      <c r="G472" s="313"/>
    </row>
    <row r="473" spans="3:7" ht="39.75" customHeight="1">
      <c r="C473" s="313"/>
      <c r="D473" s="313"/>
      <c r="F473" s="313"/>
      <c r="G473" s="313"/>
    </row>
    <row r="474" spans="3:7" ht="27.75" customHeight="1"/>
    <row r="475" spans="3:7" ht="27.75" customHeight="1"/>
    <row r="476" spans="3:7" ht="27.75" customHeight="1"/>
    <row r="477" spans="3:7" ht="27.75" customHeight="1"/>
    <row r="478" spans="3:7" ht="27.75" customHeight="1"/>
    <row r="479" spans="3:7" ht="27.75" customHeight="1"/>
    <row r="480" spans="3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  <row r="640" ht="27.75" customHeight="1"/>
    <row r="641" ht="27.75" customHeight="1"/>
    <row r="642" ht="27.75" customHeight="1"/>
    <row r="643" ht="27.75" customHeight="1"/>
    <row r="644" ht="27.75" customHeight="1"/>
    <row r="645" ht="27.75" customHeight="1"/>
    <row r="646" ht="27.75" customHeight="1"/>
    <row r="647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96" max="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88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B313" sqref="B313"/>
    </sheetView>
  </sheetViews>
  <sheetFormatPr defaultColWidth="9.140625" defaultRowHeight="18.75"/>
  <cols>
    <col min="1" max="1" width="9.140625" style="313"/>
    <col min="2" max="2" width="65" style="313" customWidth="1"/>
    <col min="3" max="3" width="9.140625" style="314"/>
    <col min="4" max="4" width="8.42578125" style="314" customWidth="1"/>
    <col min="5" max="5" width="16.7109375" style="313" customWidth="1"/>
    <col min="6" max="6" width="9.5703125" style="171" customWidth="1"/>
    <col min="7" max="7" width="15.140625" style="315" customWidth="1"/>
    <col min="8" max="8" width="9.140625" style="313"/>
    <col min="9" max="9" width="23" style="316" customWidth="1"/>
    <col min="10" max="16384" width="9.140625" style="313"/>
  </cols>
  <sheetData>
    <row r="1" spans="1:9">
      <c r="E1" s="650" t="s">
        <v>2026</v>
      </c>
      <c r="F1" s="650"/>
    </row>
    <row r="2" spans="1:9" ht="118.15" customHeight="1">
      <c r="E2" s="652" t="s">
        <v>2706</v>
      </c>
      <c r="F2" s="652"/>
      <c r="G2" s="652"/>
    </row>
    <row r="3" spans="1:9" ht="18" customHeight="1">
      <c r="E3" s="533"/>
      <c r="F3" s="536"/>
    </row>
    <row r="4" spans="1:9" ht="18" customHeight="1">
      <c r="E4" s="650"/>
      <c r="F4" s="650"/>
    </row>
    <row r="5" spans="1:9" ht="12.75">
      <c r="F5" s="313"/>
    </row>
    <row r="6" spans="1:9" ht="38.25" customHeight="1">
      <c r="B6" s="653" t="s">
        <v>2668</v>
      </c>
      <c r="C6" s="653"/>
      <c r="D6" s="653"/>
      <c r="E6" s="653"/>
      <c r="F6" s="653"/>
      <c r="G6" s="653"/>
    </row>
    <row r="7" spans="1:9" ht="24" customHeight="1">
      <c r="B7" s="152"/>
      <c r="E7" s="317"/>
      <c r="F7" s="19"/>
      <c r="G7" s="19" t="s">
        <v>1735</v>
      </c>
    </row>
    <row r="8" spans="1:9" hidden="1">
      <c r="B8" s="312" t="s">
        <v>870</v>
      </c>
      <c r="E8" s="317"/>
      <c r="F8" s="19"/>
    </row>
    <row r="9" spans="1:9" hidden="1">
      <c r="B9" s="152"/>
      <c r="E9" s="317"/>
      <c r="F9" s="19"/>
    </row>
    <row r="10" spans="1:9" hidden="1">
      <c r="B10" s="152"/>
      <c r="E10" s="317"/>
      <c r="F10" s="19"/>
    </row>
    <row r="11" spans="1:9" hidden="1">
      <c r="B11" s="153"/>
      <c r="E11" s="317"/>
      <c r="F11" s="19"/>
    </row>
    <row r="12" spans="1:9" ht="75">
      <c r="A12" s="567" t="s">
        <v>1265</v>
      </c>
      <c r="B12" s="540" t="s">
        <v>872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310" t="s">
        <v>1615</v>
      </c>
    </row>
    <row r="13" spans="1:9">
      <c r="A13" s="567"/>
      <c r="B13" s="540">
        <v>1</v>
      </c>
      <c r="C13" s="189">
        <v>2</v>
      </c>
      <c r="D13" s="189">
        <v>3</v>
      </c>
      <c r="E13" s="188">
        <v>4</v>
      </c>
      <c r="F13" s="188">
        <v>5</v>
      </c>
      <c r="G13" s="537">
        <v>6</v>
      </c>
    </row>
    <row r="14" spans="1:9" s="168" customFormat="1">
      <c r="A14" s="568" t="s">
        <v>2637</v>
      </c>
      <c r="B14" s="541" t="s">
        <v>878</v>
      </c>
      <c r="C14" s="178"/>
      <c r="D14" s="178"/>
      <c r="E14" s="169"/>
      <c r="F14" s="14"/>
      <c r="G14" s="241">
        <f>G16+G38+G45+G81+G176+G316+G353+G381+G79+G43+G76</f>
        <v>24325.899999999998</v>
      </c>
      <c r="I14" s="167"/>
    </row>
    <row r="15" spans="1:9" s="168" customFormat="1" ht="19.5" customHeight="1">
      <c r="A15" s="568" t="s">
        <v>2636</v>
      </c>
      <c r="B15" s="541" t="s">
        <v>879</v>
      </c>
      <c r="C15" s="193" t="str">
        <f>"01"</f>
        <v>01</v>
      </c>
      <c r="D15" s="178"/>
      <c r="E15" s="169"/>
      <c r="F15" s="14"/>
      <c r="G15" s="241">
        <f>G16+G38+G45+G81+G43</f>
        <v>9800.2999999999993</v>
      </c>
      <c r="I15" s="167"/>
    </row>
    <row r="16" spans="1:9" ht="56.25" customHeight="1">
      <c r="A16" s="569" t="s">
        <v>1982</v>
      </c>
      <c r="B16" s="542" t="s">
        <v>963</v>
      </c>
      <c r="C16" s="185" t="str">
        <f t="shared" ref="C16:C18" si="0">"01"</f>
        <v>01</v>
      </c>
      <c r="D16" s="185" t="str">
        <f>"02"</f>
        <v>02</v>
      </c>
      <c r="E16" s="160"/>
      <c r="F16" s="310">
        <v>100</v>
      </c>
      <c r="G16" s="241">
        <f>G17</f>
        <v>1505</v>
      </c>
    </row>
    <row r="17" spans="1:9" s="166" customFormat="1" ht="42.75" customHeight="1">
      <c r="A17" s="569" t="s">
        <v>2638</v>
      </c>
      <c r="B17" s="543" t="s">
        <v>869</v>
      </c>
      <c r="C17" s="185" t="str">
        <f t="shared" si="0"/>
        <v>01</v>
      </c>
      <c r="D17" s="185" t="str">
        <f>"02"</f>
        <v>02</v>
      </c>
      <c r="E17" s="506" t="s">
        <v>2545</v>
      </c>
      <c r="F17" s="310">
        <v>100</v>
      </c>
      <c r="G17" s="130">
        <f>G18</f>
        <v>1505</v>
      </c>
      <c r="I17" s="165"/>
    </row>
    <row r="18" spans="1:9" s="166" customFormat="1" ht="151.15" customHeight="1">
      <c r="A18" s="569" t="s">
        <v>2639</v>
      </c>
      <c r="B18" s="544" t="s">
        <v>2592</v>
      </c>
      <c r="C18" s="185" t="str">
        <f t="shared" si="0"/>
        <v>01</v>
      </c>
      <c r="D18" s="185" t="str">
        <f>"02"</f>
        <v>02</v>
      </c>
      <c r="E18" s="506" t="s">
        <v>2545</v>
      </c>
      <c r="F18" s="310" t="str">
        <f>"100"</f>
        <v>100</v>
      </c>
      <c r="G18" s="130">
        <v>1505</v>
      </c>
      <c r="I18" s="165"/>
    </row>
    <row r="19" spans="1:9" ht="74.25" hidden="1" customHeight="1">
      <c r="A19" s="569"/>
      <c r="B19" s="545" t="s">
        <v>1043</v>
      </c>
      <c r="C19" s="185" t="str">
        <f t="shared" ref="C19:C81" si="1">"01"</f>
        <v>01</v>
      </c>
      <c r="D19" s="185" t="str">
        <f>"04"</f>
        <v>04</v>
      </c>
      <c r="E19" s="160"/>
      <c r="F19" s="310"/>
      <c r="G19" s="130">
        <f>G20</f>
        <v>0</v>
      </c>
    </row>
    <row r="20" spans="1:9" ht="73.5" hidden="1" customHeight="1">
      <c r="A20" s="569"/>
      <c r="B20" s="545" t="s">
        <v>1991</v>
      </c>
      <c r="C20" s="185" t="str">
        <f t="shared" si="1"/>
        <v>01</v>
      </c>
      <c r="D20" s="185" t="str">
        <f>"04"</f>
        <v>04</v>
      </c>
      <c r="E20" s="310" t="s">
        <v>567</v>
      </c>
      <c r="F20" s="310"/>
      <c r="G20" s="130">
        <f>G21</f>
        <v>0</v>
      </c>
    </row>
    <row r="21" spans="1:9" ht="101.25" hidden="1" customHeight="1">
      <c r="A21" s="569"/>
      <c r="B21" s="40" t="s">
        <v>1992</v>
      </c>
      <c r="C21" s="185" t="str">
        <f t="shared" si="1"/>
        <v>01</v>
      </c>
      <c r="D21" s="185" t="str">
        <f>"04"</f>
        <v>04</v>
      </c>
      <c r="E21" s="310" t="s">
        <v>567</v>
      </c>
      <c r="F21" s="310" t="str">
        <f>"100"</f>
        <v>100</v>
      </c>
      <c r="G21" s="130">
        <f>ведомственная!G22</f>
        <v>0</v>
      </c>
    </row>
    <row r="22" spans="1:9" ht="20.25" hidden="1" customHeight="1">
      <c r="A22" s="569"/>
      <c r="B22" s="542" t="s">
        <v>1044</v>
      </c>
      <c r="C22" s="185" t="str">
        <f t="shared" si="1"/>
        <v>01</v>
      </c>
      <c r="D22" s="185" t="str">
        <f>"05"</f>
        <v>05</v>
      </c>
      <c r="E22" s="160"/>
      <c r="F22" s="310"/>
      <c r="G22" s="130">
        <f>G23</f>
        <v>0</v>
      </c>
    </row>
    <row r="23" spans="1:9" ht="66.75" hidden="1" customHeight="1">
      <c r="A23" s="569"/>
      <c r="B23" s="542" t="s">
        <v>1045</v>
      </c>
      <c r="C23" s="185" t="str">
        <f t="shared" si="1"/>
        <v>01</v>
      </c>
      <c r="D23" s="185" t="str">
        <f>"05"</f>
        <v>05</v>
      </c>
      <c r="E23" s="310" t="s">
        <v>1046</v>
      </c>
      <c r="F23" s="310"/>
      <c r="G23" s="130">
        <f>G24</f>
        <v>0</v>
      </c>
    </row>
    <row r="24" spans="1:9" ht="43.5" hidden="1" customHeight="1">
      <c r="A24" s="569"/>
      <c r="B24" s="545" t="s">
        <v>1995</v>
      </c>
      <c r="C24" s="185" t="str">
        <f t="shared" si="1"/>
        <v>01</v>
      </c>
      <c r="D24" s="185" t="str">
        <f>"05"</f>
        <v>05</v>
      </c>
      <c r="E24" s="310" t="s">
        <v>1046</v>
      </c>
      <c r="F24" s="310" t="str">
        <f>"200"</f>
        <v>200</v>
      </c>
      <c r="G24" s="130">
        <f>ведомственная!G25</f>
        <v>0</v>
      </c>
    </row>
    <row r="25" spans="1:9" ht="57.75" hidden="1" customHeight="1">
      <c r="A25" s="569"/>
      <c r="B25" s="542" t="s">
        <v>181</v>
      </c>
      <c r="C25" s="185" t="str">
        <f t="shared" si="1"/>
        <v>01</v>
      </c>
      <c r="D25" s="185" t="str">
        <f>"06"</f>
        <v>06</v>
      </c>
      <c r="E25" s="160"/>
      <c r="F25" s="310"/>
      <c r="G25" s="130">
        <f>G26</f>
        <v>0</v>
      </c>
    </row>
    <row r="26" spans="1:9" ht="25.5" hidden="1" customHeight="1">
      <c r="A26" s="569"/>
      <c r="B26" s="542" t="s">
        <v>964</v>
      </c>
      <c r="C26" s="185" t="str">
        <f t="shared" si="1"/>
        <v>01</v>
      </c>
      <c r="D26" s="185" t="str">
        <f>"06"</f>
        <v>06</v>
      </c>
      <c r="E26" s="310" t="s">
        <v>567</v>
      </c>
      <c r="F26" s="310"/>
      <c r="G26" s="130">
        <f>G27+G28</f>
        <v>0</v>
      </c>
    </row>
    <row r="27" spans="1:9" ht="96" hidden="1" customHeight="1">
      <c r="A27" s="569"/>
      <c r="B27" s="545" t="s">
        <v>1992</v>
      </c>
      <c r="C27" s="185" t="str">
        <f t="shared" si="1"/>
        <v>01</v>
      </c>
      <c r="D27" s="185" t="str">
        <f>"06"</f>
        <v>06</v>
      </c>
      <c r="E27" s="310" t="s">
        <v>567</v>
      </c>
      <c r="F27" s="310" t="str">
        <f>"100"</f>
        <v>100</v>
      </c>
      <c r="G27" s="130">
        <f>ведомственная!G408+ведомственная!G117</f>
        <v>0</v>
      </c>
    </row>
    <row r="28" spans="1:9" ht="39.75" hidden="1" customHeight="1">
      <c r="A28" s="569"/>
      <c r="B28" s="545" t="s">
        <v>1995</v>
      </c>
      <c r="C28" s="185" t="str">
        <f t="shared" si="1"/>
        <v>01</v>
      </c>
      <c r="D28" s="185" t="str">
        <f>"06"</f>
        <v>06</v>
      </c>
      <c r="E28" s="310" t="s">
        <v>567</v>
      </c>
      <c r="F28" s="310" t="str">
        <f>"200"</f>
        <v>200</v>
      </c>
      <c r="G28" s="130">
        <f>ведомственная!G118+ведомственная!G409</f>
        <v>0</v>
      </c>
    </row>
    <row r="29" spans="1:9" ht="27.75" hidden="1" customHeight="1">
      <c r="A29" s="569"/>
      <c r="B29" s="542" t="s">
        <v>1608</v>
      </c>
      <c r="C29" s="185" t="str">
        <f t="shared" si="1"/>
        <v>01</v>
      </c>
      <c r="D29" s="185" t="str">
        <f>"07"</f>
        <v>07</v>
      </c>
      <c r="E29" s="160"/>
      <c r="F29" s="310"/>
      <c r="G29" s="130">
        <f>G30+G32</f>
        <v>0</v>
      </c>
    </row>
    <row r="30" spans="1:9" ht="41.25" hidden="1" customHeight="1">
      <c r="A30" s="569"/>
      <c r="B30" s="288" t="s">
        <v>1674</v>
      </c>
      <c r="C30" s="185" t="str">
        <f t="shared" si="1"/>
        <v>01</v>
      </c>
      <c r="D30" s="185" t="str">
        <f>"07"</f>
        <v>07</v>
      </c>
      <c r="E30" s="1" t="s">
        <v>1675</v>
      </c>
      <c r="F30" s="310" t="str">
        <f>"001"</f>
        <v>001</v>
      </c>
      <c r="G30" s="130">
        <f>G31</f>
        <v>0</v>
      </c>
    </row>
    <row r="31" spans="1:9" ht="36" hidden="1" customHeight="1">
      <c r="A31" s="569"/>
      <c r="B31" s="542" t="s">
        <v>786</v>
      </c>
      <c r="C31" s="185" t="str">
        <f t="shared" si="1"/>
        <v>01</v>
      </c>
      <c r="D31" s="185" t="str">
        <f>"07"</f>
        <v>07</v>
      </c>
      <c r="E31" s="1" t="s">
        <v>1675</v>
      </c>
      <c r="F31" s="310" t="str">
        <f>"001"</f>
        <v>001</v>
      </c>
      <c r="G31" s="130">
        <f>ведомственная!G28</f>
        <v>0</v>
      </c>
    </row>
    <row r="32" spans="1:9" ht="59.25" hidden="1" customHeight="1">
      <c r="A32" s="569"/>
      <c r="B32" s="545" t="s">
        <v>1994</v>
      </c>
      <c r="C32" s="185" t="str">
        <f t="shared" si="1"/>
        <v>01</v>
      </c>
      <c r="D32" s="185" t="str">
        <f>"07"</f>
        <v>07</v>
      </c>
      <c r="E32" s="310" t="s">
        <v>1056</v>
      </c>
      <c r="F32" s="310"/>
      <c r="G32" s="130">
        <f>G33</f>
        <v>0</v>
      </c>
    </row>
    <row r="33" spans="1:10" ht="27.75" hidden="1" customHeight="1">
      <c r="A33" s="569"/>
      <c r="B33" s="539" t="s">
        <v>1993</v>
      </c>
      <c r="C33" s="185" t="str">
        <f t="shared" si="1"/>
        <v>01</v>
      </c>
      <c r="D33" s="185" t="str">
        <f>"07"</f>
        <v>07</v>
      </c>
      <c r="E33" s="310" t="s">
        <v>1056</v>
      </c>
      <c r="F33" s="310" t="str">
        <f>"800"</f>
        <v>800</v>
      </c>
      <c r="G33" s="130">
        <f>ведомственная!G30</f>
        <v>0</v>
      </c>
    </row>
    <row r="34" spans="1:10" ht="17.25" hidden="1" customHeight="1">
      <c r="A34" s="569"/>
      <c r="B34" s="542" t="s">
        <v>1609</v>
      </c>
      <c r="C34" s="185" t="str">
        <f t="shared" si="1"/>
        <v>01</v>
      </c>
      <c r="D34" s="185">
        <v>11</v>
      </c>
      <c r="E34" s="160"/>
      <c r="F34" s="310"/>
      <c r="G34" s="130">
        <f>G35+G37</f>
        <v>0</v>
      </c>
    </row>
    <row r="35" spans="1:10" s="166" customFormat="1" ht="23.25" hidden="1" customHeight="1">
      <c r="A35" s="569"/>
      <c r="B35" s="546" t="s">
        <v>704</v>
      </c>
      <c r="C35" s="185" t="str">
        <f t="shared" si="1"/>
        <v>01</v>
      </c>
      <c r="D35" s="185">
        <v>11</v>
      </c>
      <c r="E35" s="310" t="s">
        <v>705</v>
      </c>
      <c r="F35" s="1"/>
      <c r="G35" s="130">
        <f>G36</f>
        <v>0</v>
      </c>
      <c r="I35" s="165"/>
    </row>
    <row r="36" spans="1:10" ht="18.75" hidden="1" customHeight="1">
      <c r="A36" s="569"/>
      <c r="B36" s="539" t="s">
        <v>1993</v>
      </c>
      <c r="C36" s="185" t="str">
        <f t="shared" si="1"/>
        <v>01</v>
      </c>
      <c r="D36" s="185">
        <v>11</v>
      </c>
      <c r="E36" s="310" t="s">
        <v>705</v>
      </c>
      <c r="F36" s="1" t="str">
        <f>"800"</f>
        <v>800</v>
      </c>
      <c r="G36" s="130">
        <f>ведомственная!G33+ведомственная!G130</f>
        <v>0</v>
      </c>
    </row>
    <row r="37" spans="1:10" ht="18.75" hidden="1" customHeight="1">
      <c r="A37" s="569"/>
      <c r="B37" s="19" t="s">
        <v>1993</v>
      </c>
      <c r="C37" s="185" t="str">
        <f t="shared" si="1"/>
        <v>01</v>
      </c>
      <c r="D37" s="185">
        <v>11</v>
      </c>
      <c r="E37" s="310" t="s">
        <v>705</v>
      </c>
      <c r="F37" s="310" t="str">
        <f>"800"</f>
        <v>800</v>
      </c>
      <c r="G37" s="196">
        <f>ведомственная!G412</f>
        <v>0</v>
      </c>
      <c r="H37" s="244"/>
    </row>
    <row r="38" spans="1:10" ht="71.25" customHeight="1">
      <c r="A38" s="569" t="s">
        <v>2640</v>
      </c>
      <c r="B38" s="542" t="s">
        <v>963</v>
      </c>
      <c r="C38" s="185" t="str">
        <f t="shared" si="1"/>
        <v>01</v>
      </c>
      <c r="D38" s="185" t="str">
        <f>"04"</f>
        <v>04</v>
      </c>
      <c r="E38" s="523"/>
      <c r="F38" s="523">
        <v>100</v>
      </c>
      <c r="G38" s="524">
        <v>1088</v>
      </c>
      <c r="H38" s="244"/>
    </row>
    <row r="39" spans="1:10" ht="50.25" customHeight="1">
      <c r="A39" s="569" t="s">
        <v>2641</v>
      </c>
      <c r="B39" s="543" t="s">
        <v>869</v>
      </c>
      <c r="C39" s="185" t="str">
        <f t="shared" si="1"/>
        <v>01</v>
      </c>
      <c r="D39" s="185" t="str">
        <f>"04"</f>
        <v>04</v>
      </c>
      <c r="E39" s="523" t="s">
        <v>2577</v>
      </c>
      <c r="F39" s="523">
        <v>100</v>
      </c>
      <c r="G39" s="196">
        <v>1088</v>
      </c>
      <c r="H39" s="244"/>
    </row>
    <row r="40" spans="1:10" ht="120.75" hidden="1" customHeight="1">
      <c r="A40" s="569" t="s">
        <v>2642</v>
      </c>
      <c r="B40" s="543" t="s">
        <v>2619</v>
      </c>
      <c r="C40" s="185" t="str">
        <f t="shared" si="1"/>
        <v>01</v>
      </c>
      <c r="D40" s="185" t="str">
        <f>"04"</f>
        <v>04</v>
      </c>
      <c r="E40" s="527" t="s">
        <v>2577</v>
      </c>
      <c r="F40" s="523">
        <v>100</v>
      </c>
      <c r="G40" s="196">
        <v>685.6</v>
      </c>
      <c r="H40" s="244"/>
    </row>
    <row r="41" spans="1:10" ht="42.75" hidden="1" customHeight="1">
      <c r="A41" s="569" t="s">
        <v>2643</v>
      </c>
      <c r="B41" s="543" t="s">
        <v>2594</v>
      </c>
      <c r="C41" s="185" t="str">
        <f t="shared" si="1"/>
        <v>01</v>
      </c>
      <c r="D41" s="185" t="str">
        <f>"07"</f>
        <v>07</v>
      </c>
      <c r="E41" s="529" t="s">
        <v>2593</v>
      </c>
      <c r="F41" s="529">
        <v>800</v>
      </c>
      <c r="G41" s="524"/>
      <c r="H41" s="244"/>
    </row>
    <row r="42" spans="1:10" ht="54" hidden="1" customHeight="1">
      <c r="A42" s="569" t="s">
        <v>2272</v>
      </c>
      <c r="B42" s="543" t="s">
        <v>2594</v>
      </c>
      <c r="C42" s="185" t="str">
        <f t="shared" si="1"/>
        <v>01</v>
      </c>
      <c r="D42" s="185" t="str">
        <f>"07"</f>
        <v>07</v>
      </c>
      <c r="E42" s="529" t="s">
        <v>2593</v>
      </c>
      <c r="F42" s="1">
        <v>880</v>
      </c>
      <c r="G42" s="130"/>
    </row>
    <row r="43" spans="1:10" ht="54" customHeight="1">
      <c r="A43" s="569"/>
      <c r="B43" s="543" t="s">
        <v>1609</v>
      </c>
      <c r="C43" s="185" t="str">
        <f t="shared" si="1"/>
        <v>01</v>
      </c>
      <c r="D43" s="185">
        <v>11</v>
      </c>
      <c r="E43" s="580" t="s">
        <v>2695</v>
      </c>
      <c r="F43" s="1"/>
      <c r="G43" s="130">
        <v>50</v>
      </c>
    </row>
    <row r="44" spans="1:10" ht="72" customHeight="1">
      <c r="A44" s="569"/>
      <c r="B44" s="543" t="s">
        <v>2696</v>
      </c>
      <c r="C44" s="185" t="str">
        <f t="shared" si="1"/>
        <v>01</v>
      </c>
      <c r="D44" s="185">
        <v>11</v>
      </c>
      <c r="E44" s="581" t="s">
        <v>2695</v>
      </c>
      <c r="F44" s="1">
        <v>800</v>
      </c>
      <c r="G44" s="130">
        <v>50</v>
      </c>
    </row>
    <row r="45" spans="1:10" ht="45.75" customHeight="1">
      <c r="A45" s="569" t="s">
        <v>2269</v>
      </c>
      <c r="B45" s="542" t="s">
        <v>964</v>
      </c>
      <c r="C45" s="185" t="str">
        <f t="shared" si="1"/>
        <v>01</v>
      </c>
      <c r="D45" s="185">
        <v>13</v>
      </c>
      <c r="E45" s="519" t="s">
        <v>2577</v>
      </c>
      <c r="F45" s="310"/>
      <c r="G45" s="241">
        <f>G46+G47+G75</f>
        <v>7127.2999999999993</v>
      </c>
    </row>
    <row r="46" spans="1:10" ht="135.6" customHeight="1">
      <c r="A46" s="569" t="s">
        <v>2299</v>
      </c>
      <c r="B46" s="544" t="s">
        <v>2669</v>
      </c>
      <c r="C46" s="185" t="str">
        <f t="shared" si="1"/>
        <v>01</v>
      </c>
      <c r="D46" s="185">
        <v>13</v>
      </c>
      <c r="E46" s="519" t="s">
        <v>2577</v>
      </c>
      <c r="F46" s="310" t="str">
        <f>"100"</f>
        <v>100</v>
      </c>
      <c r="G46" s="130">
        <v>5640.7</v>
      </c>
      <c r="J46" s="518" t="s">
        <v>2570</v>
      </c>
    </row>
    <row r="47" spans="1:10" ht="168" customHeight="1">
      <c r="A47" s="569" t="s">
        <v>2255</v>
      </c>
      <c r="B47" s="544" t="s">
        <v>2612</v>
      </c>
      <c r="C47" s="185" t="str">
        <f t="shared" si="1"/>
        <v>01</v>
      </c>
      <c r="D47" s="185">
        <v>13</v>
      </c>
      <c r="E47" s="519" t="s">
        <v>2577</v>
      </c>
      <c r="F47" s="310" t="str">
        <f>"200"</f>
        <v>200</v>
      </c>
      <c r="G47" s="130">
        <v>1386.6</v>
      </c>
    </row>
    <row r="48" spans="1:10" ht="18.75" hidden="1" customHeight="1">
      <c r="A48" s="569"/>
      <c r="B48" s="542" t="s">
        <v>227</v>
      </c>
      <c r="C48" s="185" t="str">
        <f t="shared" si="1"/>
        <v>01</v>
      </c>
      <c r="D48" s="185">
        <v>13</v>
      </c>
      <c r="E48" s="310" t="s">
        <v>2065</v>
      </c>
      <c r="F48" s="310"/>
      <c r="G48" s="130">
        <f>G49+G50</f>
        <v>0</v>
      </c>
    </row>
    <row r="49" spans="1:7" ht="96.75" hidden="1" customHeight="1">
      <c r="A49" s="569"/>
      <c r="B49" s="545" t="s">
        <v>1992</v>
      </c>
      <c r="C49" s="185" t="str">
        <f t="shared" si="1"/>
        <v>01</v>
      </c>
      <c r="D49" s="185">
        <v>13</v>
      </c>
      <c r="E49" s="310" t="s">
        <v>2065</v>
      </c>
      <c r="F49" s="310" t="str">
        <f>"100"</f>
        <v>100</v>
      </c>
      <c r="G49" s="130">
        <f>ведомственная!G46</f>
        <v>0</v>
      </c>
    </row>
    <row r="50" spans="1:7" ht="35.25" hidden="1" customHeight="1">
      <c r="A50" s="569"/>
      <c r="B50" s="545" t="s">
        <v>1995</v>
      </c>
      <c r="C50" s="185" t="str">
        <f t="shared" si="1"/>
        <v>01</v>
      </c>
      <c r="D50" s="185">
        <v>13</v>
      </c>
      <c r="E50" s="310" t="s">
        <v>2065</v>
      </c>
      <c r="F50" s="310" t="str">
        <f>"200"</f>
        <v>200</v>
      </c>
      <c r="G50" s="130">
        <f>ведомственная!G47</f>
        <v>0</v>
      </c>
    </row>
    <row r="51" spans="1:7" ht="30.75" hidden="1" customHeight="1">
      <c r="A51" s="569"/>
      <c r="B51" s="543" t="s">
        <v>1810</v>
      </c>
      <c r="C51" s="185" t="str">
        <f t="shared" si="1"/>
        <v>01</v>
      </c>
      <c r="D51" s="185">
        <v>13</v>
      </c>
      <c r="E51" s="310" t="s">
        <v>2066</v>
      </c>
      <c r="F51" s="310"/>
      <c r="G51" s="130">
        <f>G52+G53</f>
        <v>0</v>
      </c>
    </row>
    <row r="52" spans="1:7" ht="97.5" hidden="1" customHeight="1">
      <c r="A52" s="569"/>
      <c r="B52" s="545" t="s">
        <v>1992</v>
      </c>
      <c r="C52" s="185" t="str">
        <f t="shared" si="1"/>
        <v>01</v>
      </c>
      <c r="D52" s="185">
        <v>13</v>
      </c>
      <c r="E52" s="310" t="s">
        <v>2066</v>
      </c>
      <c r="F52" s="310" t="str">
        <f>"100"</f>
        <v>100</v>
      </c>
      <c r="G52" s="130">
        <f>ведомственная!G49</f>
        <v>0</v>
      </c>
    </row>
    <row r="53" spans="1:7" ht="35.25" hidden="1" customHeight="1">
      <c r="A53" s="569"/>
      <c r="B53" s="545" t="s">
        <v>1995</v>
      </c>
      <c r="C53" s="185" t="str">
        <f t="shared" si="1"/>
        <v>01</v>
      </c>
      <c r="D53" s="185">
        <v>13</v>
      </c>
      <c r="E53" s="310" t="s">
        <v>2066</v>
      </c>
      <c r="F53" s="310" t="str">
        <f>"200"</f>
        <v>200</v>
      </c>
      <c r="G53" s="130">
        <f>ведомственная!G50</f>
        <v>0</v>
      </c>
    </row>
    <row r="54" spans="1:7" ht="42.75" hidden="1" customHeight="1">
      <c r="A54" s="569"/>
      <c r="B54" s="545" t="s">
        <v>2016</v>
      </c>
      <c r="C54" s="185" t="str">
        <f t="shared" si="1"/>
        <v>01</v>
      </c>
      <c r="D54" s="185">
        <v>13</v>
      </c>
      <c r="E54" s="1" t="s">
        <v>2111</v>
      </c>
      <c r="F54" s="1"/>
      <c r="G54" s="130">
        <f>G55+G56</f>
        <v>0</v>
      </c>
    </row>
    <row r="55" spans="1:7" ht="100.5" hidden="1" customHeight="1">
      <c r="A55" s="569"/>
      <c r="B55" s="545" t="s">
        <v>1992</v>
      </c>
      <c r="C55" s="185" t="str">
        <f t="shared" si="1"/>
        <v>01</v>
      </c>
      <c r="D55" s="185">
        <v>13</v>
      </c>
      <c r="E55" s="1" t="s">
        <v>2111</v>
      </c>
      <c r="F55" s="1" t="str">
        <f>"100"</f>
        <v>100</v>
      </c>
      <c r="G55" s="130">
        <f>ведомственная!G52</f>
        <v>0</v>
      </c>
    </row>
    <row r="56" spans="1:7" ht="45" hidden="1" customHeight="1">
      <c r="A56" s="569"/>
      <c r="B56" s="545" t="s">
        <v>1995</v>
      </c>
      <c r="C56" s="185" t="str">
        <f t="shared" si="1"/>
        <v>01</v>
      </c>
      <c r="D56" s="185">
        <v>13</v>
      </c>
      <c r="E56" s="1" t="s">
        <v>2111</v>
      </c>
      <c r="F56" s="1" t="str">
        <f>"200"</f>
        <v>200</v>
      </c>
      <c r="G56" s="130">
        <f>ведомственная!G53</f>
        <v>0</v>
      </c>
    </row>
    <row r="57" spans="1:7" ht="30" hidden="1" customHeight="1">
      <c r="A57" s="569"/>
      <c r="B57" s="545" t="s">
        <v>565</v>
      </c>
      <c r="C57" s="185" t="str">
        <f t="shared" si="1"/>
        <v>01</v>
      </c>
      <c r="D57" s="185">
        <v>13</v>
      </c>
      <c r="E57" s="15" t="s">
        <v>1404</v>
      </c>
      <c r="F57" s="15"/>
      <c r="G57" s="130">
        <f>G58</f>
        <v>0</v>
      </c>
    </row>
    <row r="58" spans="1:7" ht="36" hidden="1" customHeight="1">
      <c r="A58" s="569"/>
      <c r="B58" s="19" t="s">
        <v>2012</v>
      </c>
      <c r="C58" s="185" t="str">
        <f t="shared" si="1"/>
        <v>01</v>
      </c>
      <c r="D58" s="185">
        <v>13</v>
      </c>
      <c r="E58" s="15" t="s">
        <v>1404</v>
      </c>
      <c r="F58" s="15" t="s">
        <v>2013</v>
      </c>
      <c r="G58" s="130">
        <f>ведомственная!G414</f>
        <v>0</v>
      </c>
    </row>
    <row r="59" spans="1:7" ht="53.25" hidden="1" customHeight="1">
      <c r="A59" s="569"/>
      <c r="B59" s="547" t="s">
        <v>572</v>
      </c>
      <c r="C59" s="185" t="str">
        <f t="shared" si="1"/>
        <v>01</v>
      </c>
      <c r="D59" s="185">
        <v>13</v>
      </c>
      <c r="E59" s="15" t="s">
        <v>1404</v>
      </c>
      <c r="F59" s="15"/>
      <c r="G59" s="130">
        <f>ведомственная!G415</f>
        <v>0</v>
      </c>
    </row>
    <row r="60" spans="1:7" ht="36" hidden="1" customHeight="1">
      <c r="A60" s="569"/>
      <c r="B60" s="545" t="s">
        <v>1526</v>
      </c>
      <c r="C60" s="185" t="str">
        <f t="shared" si="1"/>
        <v>01</v>
      </c>
      <c r="D60" s="185">
        <v>13</v>
      </c>
      <c r="E60" s="15" t="s">
        <v>1404</v>
      </c>
      <c r="F60" s="15" t="s">
        <v>321</v>
      </c>
      <c r="G60" s="130">
        <f>ведомственная!G416</f>
        <v>0</v>
      </c>
    </row>
    <row r="61" spans="1:7" ht="44.25" hidden="1" customHeight="1">
      <c r="A61" s="569"/>
      <c r="B61" s="545" t="s">
        <v>626</v>
      </c>
      <c r="C61" s="185" t="str">
        <f t="shared" si="1"/>
        <v>01</v>
      </c>
      <c r="D61" s="185">
        <v>13</v>
      </c>
      <c r="E61" s="310" t="s">
        <v>788</v>
      </c>
      <c r="F61" s="310"/>
      <c r="G61" s="130">
        <f>G62</f>
        <v>0</v>
      </c>
    </row>
    <row r="62" spans="1:7" ht="47.25" hidden="1" customHeight="1">
      <c r="A62" s="569"/>
      <c r="B62" s="545" t="s">
        <v>1995</v>
      </c>
      <c r="C62" s="185" t="str">
        <f t="shared" si="1"/>
        <v>01</v>
      </c>
      <c r="D62" s="185">
        <v>13</v>
      </c>
      <c r="E62" s="310" t="s">
        <v>788</v>
      </c>
      <c r="F62" s="310" t="str">
        <f>"200"</f>
        <v>200</v>
      </c>
      <c r="G62" s="130">
        <f>ведомственная!G125</f>
        <v>0</v>
      </c>
    </row>
    <row r="63" spans="1:7" ht="51.75" hidden="1" customHeight="1">
      <c r="A63" s="569"/>
      <c r="B63" s="548" t="s">
        <v>1145</v>
      </c>
      <c r="C63" s="185" t="str">
        <f t="shared" si="1"/>
        <v>01</v>
      </c>
      <c r="D63" s="185">
        <v>13</v>
      </c>
      <c r="E63" s="1" t="s">
        <v>2054</v>
      </c>
      <c r="F63" s="1"/>
      <c r="G63" s="242">
        <f>G64</f>
        <v>0</v>
      </c>
    </row>
    <row r="64" spans="1:7" ht="37.5" hidden="1" customHeight="1">
      <c r="A64" s="569"/>
      <c r="B64" s="545" t="s">
        <v>1995</v>
      </c>
      <c r="C64" s="185" t="str">
        <f t="shared" si="1"/>
        <v>01</v>
      </c>
      <c r="D64" s="185">
        <v>13</v>
      </c>
      <c r="E64" s="1" t="s">
        <v>2054</v>
      </c>
      <c r="F64" s="310" t="str">
        <f>"200"</f>
        <v>200</v>
      </c>
      <c r="G64" s="242">
        <f>ведомственная!G55</f>
        <v>0</v>
      </c>
    </row>
    <row r="65" spans="1:9" ht="50.25" hidden="1" customHeight="1">
      <c r="A65" s="569"/>
      <c r="B65" s="549" t="s">
        <v>1968</v>
      </c>
      <c r="C65" s="185" t="str">
        <f t="shared" si="1"/>
        <v>01</v>
      </c>
      <c r="D65" s="185">
        <v>13</v>
      </c>
      <c r="E65" s="1" t="s">
        <v>2045</v>
      </c>
      <c r="F65" s="1"/>
      <c r="G65" s="242">
        <f>G66</f>
        <v>0</v>
      </c>
    </row>
    <row r="66" spans="1:9" ht="35.25" hidden="1" customHeight="1">
      <c r="A66" s="569"/>
      <c r="B66" s="545" t="s">
        <v>1995</v>
      </c>
      <c r="C66" s="185" t="str">
        <f t="shared" si="1"/>
        <v>01</v>
      </c>
      <c r="D66" s="185">
        <v>13</v>
      </c>
      <c r="E66" s="1" t="s">
        <v>2045</v>
      </c>
      <c r="F66" s="310" t="str">
        <f>"200"</f>
        <v>200</v>
      </c>
      <c r="G66" s="242">
        <f>ведомственная!G57</f>
        <v>0</v>
      </c>
    </row>
    <row r="67" spans="1:9" ht="54.75" hidden="1" customHeight="1">
      <c r="A67" s="569"/>
      <c r="B67" s="550" t="s">
        <v>744</v>
      </c>
      <c r="C67" s="185" t="str">
        <f t="shared" si="1"/>
        <v>01</v>
      </c>
      <c r="D67" s="185">
        <v>13</v>
      </c>
      <c r="E67" s="310" t="s">
        <v>2053</v>
      </c>
      <c r="F67" s="15"/>
      <c r="G67" s="242">
        <f>G68</f>
        <v>0</v>
      </c>
    </row>
    <row r="68" spans="1:9" ht="37.5" hidden="1" customHeight="1">
      <c r="A68" s="569"/>
      <c r="B68" s="545" t="s">
        <v>1995</v>
      </c>
      <c r="C68" s="185" t="str">
        <f t="shared" si="1"/>
        <v>01</v>
      </c>
      <c r="D68" s="185">
        <v>13</v>
      </c>
      <c r="E68" s="310" t="s">
        <v>2053</v>
      </c>
      <c r="F68" s="310" t="str">
        <f>"200"</f>
        <v>200</v>
      </c>
      <c r="G68" s="242">
        <f>ведомственная!G418</f>
        <v>0</v>
      </c>
    </row>
    <row r="69" spans="1:9" ht="56.25" hidden="1" customHeight="1">
      <c r="A69" s="569"/>
      <c r="B69" s="551" t="s">
        <v>1978</v>
      </c>
      <c r="C69" s="185" t="str">
        <f t="shared" si="1"/>
        <v>01</v>
      </c>
      <c r="D69" s="185">
        <v>13</v>
      </c>
      <c r="E69" s="310" t="s">
        <v>2052</v>
      </c>
      <c r="F69" s="15"/>
      <c r="G69" s="242">
        <f>G70</f>
        <v>0</v>
      </c>
    </row>
    <row r="70" spans="1:9" ht="37.5" hidden="1" customHeight="1">
      <c r="A70" s="569"/>
      <c r="B70" s="545" t="s">
        <v>1995</v>
      </c>
      <c r="C70" s="185" t="str">
        <f t="shared" si="1"/>
        <v>01</v>
      </c>
      <c r="D70" s="185">
        <v>13</v>
      </c>
      <c r="E70" s="310" t="s">
        <v>2052</v>
      </c>
      <c r="F70" s="310" t="str">
        <f>"200"</f>
        <v>200</v>
      </c>
      <c r="G70" s="242">
        <f>ведомственная!G59</f>
        <v>0</v>
      </c>
    </row>
    <row r="71" spans="1:9" ht="74.25" hidden="1" customHeight="1">
      <c r="A71" s="569"/>
      <c r="B71" s="542" t="s">
        <v>1977</v>
      </c>
      <c r="C71" s="185" t="str">
        <f t="shared" si="1"/>
        <v>01</v>
      </c>
      <c r="D71" s="185">
        <v>13</v>
      </c>
      <c r="E71" s="1" t="s">
        <v>2032</v>
      </c>
      <c r="F71" s="1"/>
      <c r="G71" s="242">
        <f>G72</f>
        <v>0</v>
      </c>
    </row>
    <row r="72" spans="1:9" ht="37.5" hidden="1" customHeight="1">
      <c r="A72" s="569"/>
      <c r="B72" s="545" t="s">
        <v>1995</v>
      </c>
      <c r="C72" s="185" t="str">
        <f t="shared" si="1"/>
        <v>01</v>
      </c>
      <c r="D72" s="185">
        <v>13</v>
      </c>
      <c r="E72" s="1" t="s">
        <v>2032</v>
      </c>
      <c r="F72" s="310" t="str">
        <f>"200"</f>
        <v>200</v>
      </c>
      <c r="G72" s="242">
        <f>ведомственная!G61</f>
        <v>0</v>
      </c>
    </row>
    <row r="73" spans="1:9" s="168" customFormat="1" ht="20.25" hidden="1" customHeight="1">
      <c r="A73" s="568"/>
      <c r="B73" s="541" t="s">
        <v>843</v>
      </c>
      <c r="C73" s="185" t="str">
        <f t="shared" si="1"/>
        <v>01</v>
      </c>
      <c r="D73" s="178"/>
      <c r="E73" s="169"/>
      <c r="F73" s="14"/>
      <c r="G73" s="241"/>
      <c r="I73" s="167"/>
    </row>
    <row r="74" spans="1:9" ht="21" hidden="1" customHeight="1">
      <c r="A74" s="569"/>
      <c r="B74" s="542" t="s">
        <v>1878</v>
      </c>
      <c r="C74" s="185" t="str">
        <f>"02"</f>
        <v>02</v>
      </c>
      <c r="D74" s="185" t="str">
        <f>"03"</f>
        <v>03</v>
      </c>
      <c r="E74" s="160"/>
      <c r="F74" s="310"/>
      <c r="G74" s="130"/>
    </row>
    <row r="75" spans="1:9" ht="188.45" customHeight="1">
      <c r="A75" s="569" t="s">
        <v>2316</v>
      </c>
      <c r="B75" s="544" t="s">
        <v>2670</v>
      </c>
      <c r="C75" s="185" t="str">
        <f t="shared" si="1"/>
        <v>01</v>
      </c>
      <c r="D75" s="185">
        <v>13</v>
      </c>
      <c r="E75" s="521" t="s">
        <v>2577</v>
      </c>
      <c r="F75" s="521">
        <v>800</v>
      </c>
      <c r="G75" s="130">
        <v>100</v>
      </c>
    </row>
    <row r="76" spans="1:9" ht="105.6" customHeight="1">
      <c r="A76" s="569"/>
      <c r="B76" s="544" t="s">
        <v>2825</v>
      </c>
      <c r="C76" s="185" t="str">
        <f t="shared" si="1"/>
        <v>01</v>
      </c>
      <c r="D76" s="185">
        <v>13</v>
      </c>
      <c r="E76" s="601" t="s">
        <v>2824</v>
      </c>
      <c r="F76" s="601"/>
      <c r="G76" s="241">
        <v>26.3</v>
      </c>
    </row>
    <row r="77" spans="1:9" ht="106.15" customHeight="1">
      <c r="A77" s="569"/>
      <c r="B77" s="544" t="s">
        <v>2825</v>
      </c>
      <c r="C77" s="185" t="str">
        <f t="shared" si="1"/>
        <v>01</v>
      </c>
      <c r="D77" s="185">
        <v>13</v>
      </c>
      <c r="E77" s="601" t="s">
        <v>2824</v>
      </c>
      <c r="F77" s="601">
        <v>540</v>
      </c>
      <c r="G77" s="130">
        <v>6.3</v>
      </c>
    </row>
    <row r="78" spans="1:9" ht="120.6" customHeight="1">
      <c r="A78" s="569"/>
      <c r="B78" s="544" t="s">
        <v>2825</v>
      </c>
      <c r="C78" s="185" t="str">
        <f t="shared" si="1"/>
        <v>01</v>
      </c>
      <c r="D78" s="185">
        <v>13</v>
      </c>
      <c r="E78" s="601" t="s">
        <v>2824</v>
      </c>
      <c r="F78" s="601">
        <v>244</v>
      </c>
      <c r="G78" s="130">
        <v>20</v>
      </c>
    </row>
    <row r="79" spans="1:9" ht="120" customHeight="1">
      <c r="A79" s="569" t="s">
        <v>2644</v>
      </c>
      <c r="B79" s="544" t="s">
        <v>2558</v>
      </c>
      <c r="C79" s="185" t="str">
        <f>"03"</f>
        <v>03</v>
      </c>
      <c r="D79" s="185">
        <v>14</v>
      </c>
      <c r="E79" s="514" t="s">
        <v>2578</v>
      </c>
      <c r="F79" s="512">
        <v>200</v>
      </c>
      <c r="G79" s="241">
        <v>12</v>
      </c>
    </row>
    <row r="80" spans="1:9" ht="187.9" customHeight="1">
      <c r="A80" s="569" t="s">
        <v>2645</v>
      </c>
      <c r="B80" s="552" t="s">
        <v>2690</v>
      </c>
      <c r="C80" s="185" t="str">
        <f t="shared" si="1"/>
        <v>01</v>
      </c>
      <c r="D80" s="185" t="str">
        <f>"06"</f>
        <v>06</v>
      </c>
      <c r="E80" s="507" t="s">
        <v>2553</v>
      </c>
      <c r="F80" s="310">
        <v>200</v>
      </c>
      <c r="G80" s="241">
        <v>30</v>
      </c>
    </row>
    <row r="81" spans="1:9" ht="276.60000000000002" customHeight="1">
      <c r="A81" s="569" t="s">
        <v>2646</v>
      </c>
      <c r="B81" s="552" t="s">
        <v>2690</v>
      </c>
      <c r="C81" s="185" t="str">
        <f t="shared" si="1"/>
        <v>01</v>
      </c>
      <c r="D81" s="185" t="str">
        <f>"06"</f>
        <v>06</v>
      </c>
      <c r="E81" s="528" t="s">
        <v>2553</v>
      </c>
      <c r="F81" s="506">
        <v>244</v>
      </c>
      <c r="G81" s="241">
        <v>30</v>
      </c>
    </row>
    <row r="82" spans="1:9" ht="55.9" hidden="1" customHeight="1">
      <c r="A82" s="569"/>
      <c r="B82" s="545" t="s">
        <v>1992</v>
      </c>
      <c r="C82" s="185"/>
      <c r="D82" s="185"/>
      <c r="E82" s="367"/>
      <c r="F82" s="367"/>
      <c r="G82" s="130"/>
    </row>
    <row r="83" spans="1:9" ht="42.6" hidden="1" customHeight="1">
      <c r="A83" s="569"/>
      <c r="B83" s="545" t="s">
        <v>1995</v>
      </c>
      <c r="C83" s="185"/>
      <c r="D83" s="185"/>
      <c r="E83" s="367"/>
      <c r="F83" s="367"/>
      <c r="G83" s="130"/>
    </row>
    <row r="84" spans="1:9" s="168" customFormat="1" ht="41.25" hidden="1" customHeight="1">
      <c r="A84" s="568"/>
      <c r="B84" s="541" t="s">
        <v>2559</v>
      </c>
      <c r="C84" s="193" t="s">
        <v>2559</v>
      </c>
      <c r="D84" s="193"/>
      <c r="E84" s="169"/>
      <c r="F84" s="14"/>
      <c r="G84" s="241" t="s">
        <v>2559</v>
      </c>
      <c r="I84" s="167"/>
    </row>
    <row r="85" spans="1:9" ht="57.75" hidden="1" customHeight="1">
      <c r="A85" s="569"/>
      <c r="B85" s="542" t="s">
        <v>428</v>
      </c>
      <c r="C85" s="185" t="str">
        <f t="shared" ref="C85:C93" si="2">"03"</f>
        <v>03</v>
      </c>
      <c r="D85" s="185">
        <v>10</v>
      </c>
      <c r="E85" s="160"/>
      <c r="F85" s="310"/>
      <c r="G85" s="130" t="e">
        <f>G86+G88+G91+G93</f>
        <v>#VALUE!</v>
      </c>
    </row>
    <row r="86" spans="1:9" ht="59.25" hidden="1" customHeight="1">
      <c r="A86" s="569"/>
      <c r="B86" s="542" t="s">
        <v>1613</v>
      </c>
      <c r="C86" s="185" t="str">
        <f t="shared" si="2"/>
        <v>03</v>
      </c>
      <c r="D86" s="185" t="str">
        <f t="shared" ref="D86:D92" si="3">"09"</f>
        <v>09</v>
      </c>
      <c r="E86" s="310" t="s">
        <v>1637</v>
      </c>
      <c r="F86" s="310"/>
      <c r="G86" s="130">
        <f>G87</f>
        <v>0</v>
      </c>
    </row>
    <row r="87" spans="1:9" ht="48.75" hidden="1" customHeight="1">
      <c r="A87" s="569"/>
      <c r="B87" s="40" t="s">
        <v>1995</v>
      </c>
      <c r="C87" s="185" t="str">
        <f t="shared" si="2"/>
        <v>03</v>
      </c>
      <c r="D87" s="185" t="str">
        <f t="shared" si="3"/>
        <v>09</v>
      </c>
      <c r="E87" s="310" t="s">
        <v>1637</v>
      </c>
      <c r="F87" s="310" t="str">
        <f>"200"</f>
        <v>200</v>
      </c>
      <c r="G87" s="130">
        <f>ведомственная!G70</f>
        <v>0</v>
      </c>
    </row>
    <row r="88" spans="1:9" ht="39" hidden="1" customHeight="1">
      <c r="A88" s="569"/>
      <c r="B88" s="542" t="s">
        <v>1997</v>
      </c>
      <c r="C88" s="185" t="str">
        <f t="shared" si="2"/>
        <v>03</v>
      </c>
      <c r="D88" s="185" t="str">
        <f t="shared" si="3"/>
        <v>09</v>
      </c>
      <c r="E88" s="1" t="s">
        <v>1637</v>
      </c>
      <c r="F88" s="310"/>
      <c r="G88" s="130">
        <f>G89+G90</f>
        <v>0</v>
      </c>
    </row>
    <row r="89" spans="1:9" ht="94.5" hidden="1" customHeight="1">
      <c r="A89" s="569"/>
      <c r="B89" s="545" t="s">
        <v>1992</v>
      </c>
      <c r="C89" s="185" t="str">
        <f t="shared" si="2"/>
        <v>03</v>
      </c>
      <c r="D89" s="185" t="str">
        <f t="shared" si="3"/>
        <v>09</v>
      </c>
      <c r="E89" s="1" t="s">
        <v>787</v>
      </c>
      <c r="F89" s="310" t="str">
        <f>"100"</f>
        <v>100</v>
      </c>
      <c r="G89" s="130">
        <f>ведомственная!G72</f>
        <v>0</v>
      </c>
    </row>
    <row r="90" spans="1:9" ht="38.25" hidden="1" customHeight="1">
      <c r="A90" s="569"/>
      <c r="B90" s="545" t="s">
        <v>1995</v>
      </c>
      <c r="C90" s="185" t="str">
        <f t="shared" si="2"/>
        <v>03</v>
      </c>
      <c r="D90" s="185" t="str">
        <f t="shared" si="3"/>
        <v>09</v>
      </c>
      <c r="E90" s="1" t="s">
        <v>1637</v>
      </c>
      <c r="F90" s="310" t="str">
        <f>"200"</f>
        <v>200</v>
      </c>
      <c r="G90" s="130">
        <f>ведомственная!G73</f>
        <v>0</v>
      </c>
    </row>
    <row r="91" spans="1:9" ht="55.5" hidden="1" customHeight="1">
      <c r="A91" s="569"/>
      <c r="B91" s="545" t="s">
        <v>625</v>
      </c>
      <c r="C91" s="185" t="str">
        <f t="shared" si="2"/>
        <v>03</v>
      </c>
      <c r="D91" s="185" t="str">
        <f t="shared" si="3"/>
        <v>09</v>
      </c>
      <c r="E91" s="1" t="s">
        <v>788</v>
      </c>
      <c r="F91" s="310"/>
      <c r="G91" s="130">
        <f>G92</f>
        <v>0</v>
      </c>
    </row>
    <row r="92" spans="1:9" ht="39.75" hidden="1" customHeight="1">
      <c r="A92" s="569"/>
      <c r="B92" s="545" t="s">
        <v>1995</v>
      </c>
      <c r="C92" s="185" t="str">
        <f t="shared" si="2"/>
        <v>03</v>
      </c>
      <c r="D92" s="185" t="str">
        <f t="shared" si="3"/>
        <v>09</v>
      </c>
      <c r="E92" s="1" t="s">
        <v>788</v>
      </c>
      <c r="F92" s="310">
        <v>200</v>
      </c>
      <c r="G92" s="130">
        <f>ведомственная!G75</f>
        <v>0</v>
      </c>
    </row>
    <row r="93" spans="1:9" ht="61.5" hidden="1" customHeight="1">
      <c r="A93" s="569"/>
      <c r="B93" s="542" t="s">
        <v>2216</v>
      </c>
      <c r="C93" s="185" t="str">
        <f t="shared" si="2"/>
        <v>03</v>
      </c>
      <c r="D93" s="185">
        <v>10</v>
      </c>
      <c r="E93" s="1" t="s">
        <v>2245</v>
      </c>
      <c r="F93" s="310"/>
      <c r="G93" s="130" t="str">
        <f>G94</f>
        <v xml:space="preserve"> </v>
      </c>
    </row>
    <row r="94" spans="1:9" ht="3.75" hidden="1" customHeight="1">
      <c r="A94" s="569"/>
      <c r="B94" s="544"/>
      <c r="C94" s="185" t="s">
        <v>2559</v>
      </c>
      <c r="D94" s="185" t="s">
        <v>2559</v>
      </c>
      <c r="E94" s="513" t="s">
        <v>2559</v>
      </c>
      <c r="F94" s="512" t="s">
        <v>2559</v>
      </c>
      <c r="G94" s="130" t="s">
        <v>2559</v>
      </c>
    </row>
    <row r="95" spans="1:9" s="168" customFormat="1" ht="24" hidden="1" customHeight="1">
      <c r="A95" s="568"/>
      <c r="B95" s="541" t="s">
        <v>2236</v>
      </c>
      <c r="C95" s="193" t="str">
        <f t="shared" ref="C95:C101" si="4">"05"</f>
        <v>05</v>
      </c>
      <c r="D95" s="178"/>
      <c r="E95" s="169"/>
      <c r="F95" s="14"/>
      <c r="G95" s="241">
        <f>ведомственная!G126</f>
        <v>0</v>
      </c>
      <c r="I95" s="167"/>
    </row>
    <row r="96" spans="1:9" s="168" customFormat="1" ht="24" hidden="1" customHeight="1">
      <c r="A96" s="568"/>
      <c r="B96" s="541" t="s">
        <v>1885</v>
      </c>
      <c r="C96" s="193" t="str">
        <f t="shared" si="4"/>
        <v>05</v>
      </c>
      <c r="D96" s="185" t="str">
        <f>"01"</f>
        <v>01</v>
      </c>
      <c r="E96" s="169"/>
      <c r="F96" s="14"/>
      <c r="G96" s="241">
        <f>G97</f>
        <v>0</v>
      </c>
      <c r="I96" s="167"/>
    </row>
    <row r="97" spans="1:9" s="168" customFormat="1" ht="24" hidden="1" customHeight="1">
      <c r="A97" s="568"/>
      <c r="B97" s="541" t="s">
        <v>2241</v>
      </c>
      <c r="C97" s="193" t="str">
        <f t="shared" si="4"/>
        <v>05</v>
      </c>
      <c r="D97" s="185" t="str">
        <f>"01"</f>
        <v>01</v>
      </c>
      <c r="E97" s="169" t="s">
        <v>2240</v>
      </c>
      <c r="F97" s="14"/>
      <c r="G97" s="241">
        <f>G98</f>
        <v>0</v>
      </c>
      <c r="I97" s="167"/>
    </row>
    <row r="98" spans="1:9" s="168" customFormat="1" ht="34.15" hidden="1" customHeight="1">
      <c r="A98" s="568"/>
      <c r="B98" s="545" t="s">
        <v>1995</v>
      </c>
      <c r="C98" s="193" t="str">
        <f t="shared" si="4"/>
        <v>05</v>
      </c>
      <c r="D98" s="185" t="str">
        <f>"01"</f>
        <v>01</v>
      </c>
      <c r="E98" s="169" t="s">
        <v>2240</v>
      </c>
      <c r="F98" s="14">
        <v>200</v>
      </c>
      <c r="G98" s="241">
        <f>ведомственная!G134</f>
        <v>0</v>
      </c>
      <c r="I98" s="167"/>
    </row>
    <row r="99" spans="1:9" s="168" customFormat="1" ht="34.15" hidden="1" customHeight="1">
      <c r="A99" s="568"/>
      <c r="B99" s="545"/>
      <c r="C99" s="193"/>
      <c r="D99" s="185"/>
      <c r="E99" s="169"/>
      <c r="F99" s="14"/>
      <c r="G99" s="241"/>
      <c r="I99" s="167"/>
    </row>
    <row r="100" spans="1:9" ht="24" hidden="1" customHeight="1">
      <c r="A100" s="569" t="s">
        <v>2647</v>
      </c>
      <c r="B100" s="542" t="s">
        <v>2218</v>
      </c>
      <c r="C100" s="185" t="str">
        <f t="shared" si="4"/>
        <v>05</v>
      </c>
      <c r="D100" s="185" t="str">
        <f>"02"</f>
        <v>02</v>
      </c>
      <c r="E100" s="160"/>
      <c r="F100" s="310"/>
      <c r="G100" s="241"/>
    </row>
    <row r="101" spans="1:9" ht="66" hidden="1" customHeight="1">
      <c r="A101" s="569"/>
      <c r="B101" s="99" t="s">
        <v>2112</v>
      </c>
      <c r="C101" s="185" t="str">
        <f t="shared" si="4"/>
        <v>05</v>
      </c>
      <c r="D101" s="185" t="str">
        <f>"02"</f>
        <v>02</v>
      </c>
      <c r="E101" s="367" t="s">
        <v>2188</v>
      </c>
      <c r="F101" s="310"/>
      <c r="G101" s="130">
        <f>G102+G103</f>
        <v>0</v>
      </c>
    </row>
    <row r="102" spans="1:9" ht="100.5" hidden="1" customHeight="1">
      <c r="A102" s="569"/>
      <c r="B102" s="545" t="s">
        <v>1992</v>
      </c>
      <c r="C102" s="185" t="str">
        <f t="shared" ref="C102:C192" si="5">"04"</f>
        <v>04</v>
      </c>
      <c r="D102" s="185" t="str">
        <f t="shared" ref="D102:D183" si="6">"05"</f>
        <v>05</v>
      </c>
      <c r="E102" s="310" t="s">
        <v>2068</v>
      </c>
      <c r="F102" s="310" t="str">
        <f>"100"</f>
        <v>100</v>
      </c>
      <c r="G102" s="130">
        <f>ведомственная!G137</f>
        <v>0</v>
      </c>
    </row>
    <row r="103" spans="1:9" ht="42" hidden="1" customHeight="1">
      <c r="A103" s="569"/>
      <c r="B103" s="545" t="s">
        <v>1995</v>
      </c>
      <c r="C103" s="185" t="str">
        <f>"05"</f>
        <v>05</v>
      </c>
      <c r="D103" s="185" t="str">
        <f>"02"</f>
        <v>02</v>
      </c>
      <c r="E103" s="367" t="s">
        <v>2188</v>
      </c>
      <c r="F103" s="310" t="str">
        <f>"200"</f>
        <v>200</v>
      </c>
      <c r="G103" s="130">
        <f>ведомственная!G138</f>
        <v>0</v>
      </c>
    </row>
    <row r="104" spans="1:9" ht="99.75" hidden="1" customHeight="1">
      <c r="A104" s="569"/>
      <c r="B104" s="542" t="s">
        <v>1004</v>
      </c>
      <c r="C104" s="185" t="str">
        <f t="shared" si="5"/>
        <v>04</v>
      </c>
      <c r="D104" s="185" t="str">
        <f t="shared" si="6"/>
        <v>05</v>
      </c>
      <c r="E104" s="310" t="s">
        <v>346</v>
      </c>
      <c r="F104" s="310"/>
      <c r="G104" s="130">
        <f>G105</f>
        <v>0</v>
      </c>
    </row>
    <row r="105" spans="1:9" ht="23.25" hidden="1" customHeight="1">
      <c r="A105" s="569"/>
      <c r="B105" s="19" t="s">
        <v>1993</v>
      </c>
      <c r="C105" s="185" t="str">
        <f t="shared" si="5"/>
        <v>04</v>
      </c>
      <c r="D105" s="185" t="str">
        <f t="shared" si="6"/>
        <v>05</v>
      </c>
      <c r="E105" s="310" t="s">
        <v>346</v>
      </c>
      <c r="F105" s="310" t="str">
        <f>"800"</f>
        <v>800</v>
      </c>
      <c r="G105" s="130">
        <f>ведомственная!G140</f>
        <v>0</v>
      </c>
    </row>
    <row r="106" spans="1:9" ht="136.5" hidden="1" customHeight="1">
      <c r="A106" s="569"/>
      <c r="B106" s="553" t="s">
        <v>2144</v>
      </c>
      <c r="C106" s="333" t="str">
        <f>"05"</f>
        <v>05</v>
      </c>
      <c r="D106" s="185" t="str">
        <f>"02"</f>
        <v>02</v>
      </c>
      <c r="E106" s="367" t="s">
        <v>2188</v>
      </c>
      <c r="F106" s="332"/>
      <c r="G106" s="335">
        <f>G107</f>
        <v>0</v>
      </c>
    </row>
    <row r="107" spans="1:9" ht="23.25" hidden="1" customHeight="1">
      <c r="A107" s="569"/>
      <c r="B107" s="338" t="s">
        <v>1993</v>
      </c>
      <c r="C107" s="333" t="str">
        <f>"05"</f>
        <v>05</v>
      </c>
      <c r="D107" s="185" t="str">
        <f>"02"</f>
        <v>02</v>
      </c>
      <c r="E107" s="367" t="s">
        <v>2188</v>
      </c>
      <c r="F107" s="332" t="str">
        <f>"800"</f>
        <v>800</v>
      </c>
      <c r="G107" s="335">
        <f>ведомственная!G142</f>
        <v>0</v>
      </c>
    </row>
    <row r="108" spans="1:9" ht="20.25" hidden="1" customHeight="1">
      <c r="A108" s="569"/>
      <c r="B108" s="554"/>
      <c r="C108" s="333"/>
      <c r="D108" s="333"/>
      <c r="E108" s="332"/>
      <c r="F108" s="332"/>
      <c r="G108" s="335"/>
    </row>
    <row r="109" spans="1:9" ht="25.5" hidden="1" customHeight="1">
      <c r="A109" s="569"/>
      <c r="B109" s="555"/>
      <c r="C109" s="333"/>
      <c r="D109" s="333"/>
      <c r="E109" s="332"/>
      <c r="F109" s="332"/>
      <c r="G109" s="335"/>
    </row>
    <row r="110" spans="1:9" ht="206.25" hidden="1" customHeight="1">
      <c r="A110" s="569"/>
      <c r="B110" s="553" t="s">
        <v>2145</v>
      </c>
      <c r="C110" s="333" t="str">
        <f t="shared" ref="C110:C115" si="7">"04"</f>
        <v>04</v>
      </c>
      <c r="D110" s="333" t="str">
        <f t="shared" ref="D110:D115" si="8">"05"</f>
        <v>05</v>
      </c>
      <c r="E110" s="332" t="s">
        <v>2129</v>
      </c>
      <c r="F110" s="332"/>
      <c r="G110" s="335">
        <f>G111</f>
        <v>0</v>
      </c>
    </row>
    <row r="111" spans="1:9" ht="25.5" hidden="1" customHeight="1">
      <c r="A111" s="569"/>
      <c r="B111" s="338" t="s">
        <v>1993</v>
      </c>
      <c r="C111" s="333" t="str">
        <f t="shared" si="7"/>
        <v>04</v>
      </c>
      <c r="D111" s="333" t="str">
        <f t="shared" si="8"/>
        <v>05</v>
      </c>
      <c r="E111" s="332" t="s">
        <v>2129</v>
      </c>
      <c r="F111" s="332" t="str">
        <f>"800"</f>
        <v>800</v>
      </c>
      <c r="G111" s="335">
        <f>ведомственная!G146</f>
        <v>0</v>
      </c>
    </row>
    <row r="112" spans="1:9" ht="219.75" hidden="1" customHeight="1">
      <c r="A112" s="569"/>
      <c r="B112" s="553" t="s">
        <v>2146</v>
      </c>
      <c r="C112" s="333" t="str">
        <f t="shared" si="7"/>
        <v>04</v>
      </c>
      <c r="D112" s="333" t="str">
        <f t="shared" si="8"/>
        <v>05</v>
      </c>
      <c r="E112" s="339" t="s">
        <v>2130</v>
      </c>
      <c r="F112" s="332"/>
      <c r="G112" s="335">
        <f>G113</f>
        <v>0</v>
      </c>
    </row>
    <row r="113" spans="1:7" ht="25.5" hidden="1" customHeight="1">
      <c r="A113" s="569"/>
      <c r="B113" s="338" t="s">
        <v>1993</v>
      </c>
      <c r="C113" s="333" t="str">
        <f t="shared" si="7"/>
        <v>04</v>
      </c>
      <c r="D113" s="333" t="str">
        <f t="shared" si="8"/>
        <v>05</v>
      </c>
      <c r="E113" s="339" t="s">
        <v>2130</v>
      </c>
      <c r="F113" s="332" t="str">
        <f>"800"</f>
        <v>800</v>
      </c>
      <c r="G113" s="335">
        <f>ведомственная!G148</f>
        <v>0</v>
      </c>
    </row>
    <row r="114" spans="1:7" ht="225" hidden="1" customHeight="1">
      <c r="A114" s="569"/>
      <c r="B114" s="553" t="s">
        <v>2147</v>
      </c>
      <c r="C114" s="333" t="str">
        <f t="shared" si="7"/>
        <v>04</v>
      </c>
      <c r="D114" s="333" t="str">
        <f t="shared" si="8"/>
        <v>05</v>
      </c>
      <c r="E114" s="339" t="s">
        <v>2131</v>
      </c>
      <c r="F114" s="332"/>
      <c r="G114" s="335">
        <f>G115</f>
        <v>0</v>
      </c>
    </row>
    <row r="115" spans="1:7" ht="25.5" hidden="1" customHeight="1">
      <c r="A115" s="569"/>
      <c r="B115" s="338" t="s">
        <v>1993</v>
      </c>
      <c r="C115" s="333" t="str">
        <f t="shared" si="7"/>
        <v>04</v>
      </c>
      <c r="D115" s="333" t="str">
        <f t="shared" si="8"/>
        <v>05</v>
      </c>
      <c r="E115" s="339" t="s">
        <v>2131</v>
      </c>
      <c r="F115" s="332" t="str">
        <f>"800"</f>
        <v>800</v>
      </c>
      <c r="G115" s="335">
        <f>ведомственная!G150</f>
        <v>0</v>
      </c>
    </row>
    <row r="116" spans="1:7" ht="190.5" hidden="1" customHeight="1">
      <c r="A116" s="569"/>
      <c r="B116" s="553" t="s">
        <v>2148</v>
      </c>
      <c r="C116" s="333" t="str">
        <f t="shared" si="5"/>
        <v>04</v>
      </c>
      <c r="D116" s="333" t="str">
        <f t="shared" si="6"/>
        <v>05</v>
      </c>
      <c r="E116" s="339" t="s">
        <v>2132</v>
      </c>
      <c r="F116" s="332"/>
      <c r="G116" s="335">
        <f>ведомственная!G151</f>
        <v>0</v>
      </c>
    </row>
    <row r="117" spans="1:7" ht="25.5" hidden="1" customHeight="1">
      <c r="A117" s="569"/>
      <c r="B117" s="338" t="s">
        <v>1993</v>
      </c>
      <c r="C117" s="333" t="str">
        <f t="shared" si="5"/>
        <v>04</v>
      </c>
      <c r="D117" s="333" t="str">
        <f t="shared" si="6"/>
        <v>05</v>
      </c>
      <c r="E117" s="339" t="s">
        <v>2132</v>
      </c>
      <c r="F117" s="332" t="str">
        <f>"800"</f>
        <v>800</v>
      </c>
      <c r="G117" s="335">
        <f>ведомственная!G152</f>
        <v>0</v>
      </c>
    </row>
    <row r="118" spans="1:7" ht="147" hidden="1" customHeight="1">
      <c r="A118" s="569"/>
      <c r="B118" s="553" t="s">
        <v>2158</v>
      </c>
      <c r="C118" s="333" t="str">
        <f>"04"</f>
        <v>04</v>
      </c>
      <c r="D118" s="333" t="str">
        <f>"05"</f>
        <v>05</v>
      </c>
      <c r="E118" s="339" t="s">
        <v>2133</v>
      </c>
      <c r="F118" s="332"/>
      <c r="G118" s="335">
        <f>G119</f>
        <v>0</v>
      </c>
    </row>
    <row r="119" spans="1:7" ht="25.5" hidden="1" customHeight="1">
      <c r="A119" s="569"/>
      <c r="B119" s="338" t="s">
        <v>1993</v>
      </c>
      <c r="C119" s="333" t="str">
        <f>"04"</f>
        <v>04</v>
      </c>
      <c r="D119" s="333" t="str">
        <f>"05"</f>
        <v>05</v>
      </c>
      <c r="E119" s="339" t="s">
        <v>2133</v>
      </c>
      <c r="F119" s="332" t="str">
        <f>"800"</f>
        <v>800</v>
      </c>
      <c r="G119" s="335"/>
    </row>
    <row r="120" spans="1:7" ht="141.75" hidden="1" customHeight="1">
      <c r="A120" s="569"/>
      <c r="B120" s="553" t="s">
        <v>2159</v>
      </c>
      <c r="C120" s="333" t="str">
        <f t="shared" si="5"/>
        <v>04</v>
      </c>
      <c r="D120" s="333" t="str">
        <f t="shared" si="6"/>
        <v>05</v>
      </c>
      <c r="E120" s="339" t="s">
        <v>2134</v>
      </c>
      <c r="F120" s="332"/>
      <c r="G120" s="335">
        <f>G121</f>
        <v>0</v>
      </c>
    </row>
    <row r="121" spans="1:7" ht="21" hidden="1" customHeight="1">
      <c r="A121" s="569"/>
      <c r="B121" s="338" t="s">
        <v>1993</v>
      </c>
      <c r="C121" s="333" t="str">
        <f t="shared" si="5"/>
        <v>04</v>
      </c>
      <c r="D121" s="333" t="str">
        <f t="shared" si="6"/>
        <v>05</v>
      </c>
      <c r="E121" s="339" t="s">
        <v>2134</v>
      </c>
      <c r="F121" s="332" t="str">
        <f>"800"</f>
        <v>800</v>
      </c>
      <c r="G121" s="335">
        <f>ведомственная!G156</f>
        <v>0</v>
      </c>
    </row>
    <row r="122" spans="1:7" ht="210" hidden="1" customHeight="1">
      <c r="A122" s="569"/>
      <c r="B122" s="555" t="s">
        <v>184</v>
      </c>
      <c r="C122" s="333" t="str">
        <f t="shared" si="5"/>
        <v>04</v>
      </c>
      <c r="D122" s="333" t="str">
        <f t="shared" si="6"/>
        <v>05</v>
      </c>
      <c r="E122" s="332" t="s">
        <v>831</v>
      </c>
      <c r="F122" s="332"/>
      <c r="G122" s="335">
        <f>G123</f>
        <v>0</v>
      </c>
    </row>
    <row r="123" spans="1:7" ht="21" hidden="1" customHeight="1">
      <c r="A123" s="569"/>
      <c r="B123" s="555" t="s">
        <v>1229</v>
      </c>
      <c r="C123" s="333" t="str">
        <f t="shared" si="5"/>
        <v>04</v>
      </c>
      <c r="D123" s="333" t="str">
        <f t="shared" si="6"/>
        <v>05</v>
      </c>
      <c r="E123" s="332" t="s">
        <v>185</v>
      </c>
      <c r="F123" s="332" t="str">
        <f>"006"</f>
        <v>006</v>
      </c>
      <c r="G123" s="335">
        <f>ведомственная!G158</f>
        <v>0</v>
      </c>
    </row>
    <row r="124" spans="1:7" ht="166.5" hidden="1" customHeight="1">
      <c r="A124" s="569"/>
      <c r="B124" s="553" t="s">
        <v>2149</v>
      </c>
      <c r="C124" s="333" t="str">
        <f t="shared" ref="C124:C141" si="9">"04"</f>
        <v>04</v>
      </c>
      <c r="D124" s="333" t="str">
        <f t="shared" ref="D124:D137" si="10">"05"</f>
        <v>05</v>
      </c>
      <c r="E124" s="339" t="s">
        <v>2135</v>
      </c>
      <c r="F124" s="332"/>
      <c r="G124" s="335">
        <f>G125</f>
        <v>0</v>
      </c>
    </row>
    <row r="125" spans="1:7" ht="21" hidden="1" customHeight="1">
      <c r="A125" s="569"/>
      <c r="B125" s="338" t="s">
        <v>1993</v>
      </c>
      <c r="C125" s="333" t="str">
        <f t="shared" si="9"/>
        <v>04</v>
      </c>
      <c r="D125" s="333" t="str">
        <f t="shared" si="10"/>
        <v>05</v>
      </c>
      <c r="E125" s="339" t="s">
        <v>2135</v>
      </c>
      <c r="F125" s="332" t="str">
        <f>"800"</f>
        <v>800</v>
      </c>
      <c r="G125" s="335"/>
    </row>
    <row r="126" spans="1:7" ht="170.25" hidden="1" customHeight="1">
      <c r="A126" s="569"/>
      <c r="B126" s="553" t="s">
        <v>2150</v>
      </c>
      <c r="C126" s="333" t="str">
        <f t="shared" si="9"/>
        <v>04</v>
      </c>
      <c r="D126" s="333" t="str">
        <f t="shared" si="10"/>
        <v>05</v>
      </c>
      <c r="E126" s="339" t="s">
        <v>2136</v>
      </c>
      <c r="F126" s="332"/>
      <c r="G126" s="335">
        <f>G127</f>
        <v>0</v>
      </c>
    </row>
    <row r="127" spans="1:7" ht="21" hidden="1" customHeight="1">
      <c r="A127" s="569"/>
      <c r="B127" s="338" t="s">
        <v>1993</v>
      </c>
      <c r="C127" s="333" t="str">
        <f t="shared" si="9"/>
        <v>04</v>
      </c>
      <c r="D127" s="333" t="str">
        <f t="shared" si="10"/>
        <v>05</v>
      </c>
      <c r="E127" s="339" t="s">
        <v>2136</v>
      </c>
      <c r="F127" s="332" t="str">
        <f>"800"</f>
        <v>800</v>
      </c>
      <c r="G127" s="335"/>
    </row>
    <row r="128" spans="1:7" ht="189" hidden="1" customHeight="1">
      <c r="A128" s="569"/>
      <c r="B128" s="553" t="s">
        <v>2151</v>
      </c>
      <c r="C128" s="333" t="str">
        <f t="shared" si="9"/>
        <v>04</v>
      </c>
      <c r="D128" s="333" t="str">
        <f t="shared" si="10"/>
        <v>05</v>
      </c>
      <c r="E128" s="339" t="s">
        <v>2137</v>
      </c>
      <c r="F128" s="332"/>
      <c r="G128" s="335">
        <f>G129</f>
        <v>0</v>
      </c>
    </row>
    <row r="129" spans="1:9" ht="21" hidden="1" customHeight="1">
      <c r="A129" s="569"/>
      <c r="B129" s="338" t="s">
        <v>1993</v>
      </c>
      <c r="C129" s="333" t="str">
        <f t="shared" si="9"/>
        <v>04</v>
      </c>
      <c r="D129" s="333" t="str">
        <f t="shared" si="10"/>
        <v>05</v>
      </c>
      <c r="E129" s="339" t="s">
        <v>2137</v>
      </c>
      <c r="F129" s="332" t="str">
        <f>"800"</f>
        <v>800</v>
      </c>
      <c r="G129" s="335">
        <f>ведомственная!G164</f>
        <v>0</v>
      </c>
    </row>
    <row r="130" spans="1:9" ht="219" hidden="1" customHeight="1">
      <c r="A130" s="569"/>
      <c r="B130" s="553" t="s">
        <v>2152</v>
      </c>
      <c r="C130" s="333" t="str">
        <f t="shared" si="9"/>
        <v>04</v>
      </c>
      <c r="D130" s="333" t="str">
        <f t="shared" si="10"/>
        <v>05</v>
      </c>
      <c r="E130" s="339" t="s">
        <v>2138</v>
      </c>
      <c r="F130" s="332"/>
      <c r="G130" s="335">
        <f>G131</f>
        <v>0</v>
      </c>
    </row>
    <row r="131" spans="1:9" ht="21" hidden="1" customHeight="1">
      <c r="A131" s="569"/>
      <c r="B131" s="338" t="s">
        <v>1993</v>
      </c>
      <c r="C131" s="333" t="str">
        <f t="shared" si="9"/>
        <v>04</v>
      </c>
      <c r="D131" s="333" t="str">
        <f t="shared" si="10"/>
        <v>05</v>
      </c>
      <c r="E131" s="339" t="s">
        <v>2138</v>
      </c>
      <c r="F131" s="332" t="str">
        <f>"800"</f>
        <v>800</v>
      </c>
      <c r="G131" s="335">
        <f>ведомственная!G166</f>
        <v>0</v>
      </c>
    </row>
    <row r="132" spans="1:9" ht="207.75" hidden="1" customHeight="1">
      <c r="A132" s="569"/>
      <c r="B132" s="553" t="s">
        <v>2153</v>
      </c>
      <c r="C132" s="333" t="str">
        <f t="shared" si="9"/>
        <v>04</v>
      </c>
      <c r="D132" s="333" t="str">
        <f t="shared" si="10"/>
        <v>05</v>
      </c>
      <c r="E132" s="339" t="s">
        <v>2139</v>
      </c>
      <c r="F132" s="332"/>
      <c r="G132" s="335">
        <f>G133</f>
        <v>0</v>
      </c>
    </row>
    <row r="133" spans="1:9" ht="21" hidden="1" customHeight="1">
      <c r="A133" s="569"/>
      <c r="B133" s="338" t="s">
        <v>1993</v>
      </c>
      <c r="C133" s="333" t="str">
        <f t="shared" si="9"/>
        <v>04</v>
      </c>
      <c r="D133" s="333" t="str">
        <f t="shared" si="10"/>
        <v>05</v>
      </c>
      <c r="E133" s="339" t="s">
        <v>2139</v>
      </c>
      <c r="F133" s="332" t="str">
        <f>"800"</f>
        <v>800</v>
      </c>
      <c r="G133" s="335">
        <f>ведомственная!G168</f>
        <v>0</v>
      </c>
    </row>
    <row r="134" spans="1:9" ht="171" hidden="1" customHeight="1">
      <c r="A134" s="569"/>
      <c r="B134" s="553" t="s">
        <v>2154</v>
      </c>
      <c r="C134" s="333" t="str">
        <f t="shared" si="9"/>
        <v>04</v>
      </c>
      <c r="D134" s="333" t="str">
        <f t="shared" si="10"/>
        <v>05</v>
      </c>
      <c r="E134" s="339" t="s">
        <v>2140</v>
      </c>
      <c r="F134" s="332"/>
      <c r="G134" s="335">
        <f>G135</f>
        <v>0</v>
      </c>
    </row>
    <row r="135" spans="1:9" ht="21" hidden="1" customHeight="1">
      <c r="A135" s="569"/>
      <c r="B135" s="338" t="s">
        <v>1993</v>
      </c>
      <c r="C135" s="333" t="str">
        <f t="shared" si="9"/>
        <v>04</v>
      </c>
      <c r="D135" s="333" t="str">
        <f t="shared" si="10"/>
        <v>05</v>
      </c>
      <c r="E135" s="339" t="s">
        <v>2140</v>
      </c>
      <c r="F135" s="332" t="str">
        <f>"800"</f>
        <v>800</v>
      </c>
      <c r="G135" s="335">
        <f>ведомственная!G170</f>
        <v>0</v>
      </c>
    </row>
    <row r="136" spans="1:9" ht="174" hidden="1" customHeight="1">
      <c r="A136" s="569"/>
      <c r="B136" s="553" t="s">
        <v>2155</v>
      </c>
      <c r="C136" s="333" t="str">
        <f t="shared" si="9"/>
        <v>04</v>
      </c>
      <c r="D136" s="333" t="str">
        <f t="shared" si="10"/>
        <v>05</v>
      </c>
      <c r="E136" s="339" t="s">
        <v>2141</v>
      </c>
      <c r="F136" s="332"/>
      <c r="G136" s="335">
        <f>G137</f>
        <v>0</v>
      </c>
    </row>
    <row r="137" spans="1:9" ht="21" hidden="1" customHeight="1">
      <c r="A137" s="569"/>
      <c r="B137" s="338" t="s">
        <v>1993</v>
      </c>
      <c r="C137" s="333" t="str">
        <f t="shared" si="9"/>
        <v>04</v>
      </c>
      <c r="D137" s="333" t="str">
        <f t="shared" si="10"/>
        <v>05</v>
      </c>
      <c r="E137" s="339" t="s">
        <v>2141</v>
      </c>
      <c r="F137" s="332" t="str">
        <f>"800"</f>
        <v>800</v>
      </c>
      <c r="G137" s="348">
        <f>ведомственная!G172</f>
        <v>0</v>
      </c>
    </row>
    <row r="138" spans="1:9" ht="167.25" hidden="1" customHeight="1">
      <c r="A138" s="569"/>
      <c r="B138" s="553" t="s">
        <v>2156</v>
      </c>
      <c r="C138" s="333" t="str">
        <f t="shared" si="9"/>
        <v>04</v>
      </c>
      <c r="D138" s="333" t="str">
        <f>"05"</f>
        <v>05</v>
      </c>
      <c r="E138" s="339" t="s">
        <v>2142</v>
      </c>
      <c r="F138" s="332"/>
      <c r="G138" s="335">
        <f>G139</f>
        <v>0</v>
      </c>
      <c r="H138" s="244"/>
      <c r="I138" s="319"/>
    </row>
    <row r="139" spans="1:9" ht="24.75" hidden="1" customHeight="1">
      <c r="A139" s="569"/>
      <c r="B139" s="338" t="s">
        <v>1993</v>
      </c>
      <c r="C139" s="333" t="str">
        <f t="shared" si="9"/>
        <v>04</v>
      </c>
      <c r="D139" s="333" t="str">
        <f>"05"</f>
        <v>05</v>
      </c>
      <c r="E139" s="339" t="s">
        <v>2142</v>
      </c>
      <c r="F139" s="332" t="str">
        <f>"800"</f>
        <v>800</v>
      </c>
      <c r="G139" s="335">
        <f>ведомственная!G174</f>
        <v>0</v>
      </c>
      <c r="H139" s="244"/>
      <c r="I139" s="319"/>
    </row>
    <row r="140" spans="1:9" ht="192" hidden="1" customHeight="1">
      <c r="A140" s="569"/>
      <c r="B140" s="553" t="s">
        <v>2157</v>
      </c>
      <c r="C140" s="333" t="str">
        <f t="shared" si="9"/>
        <v>04</v>
      </c>
      <c r="D140" s="333" t="str">
        <f>"05"</f>
        <v>05</v>
      </c>
      <c r="E140" s="339" t="s">
        <v>2143</v>
      </c>
      <c r="F140" s="332"/>
      <c r="G140" s="335">
        <f>G141</f>
        <v>0</v>
      </c>
      <c r="H140" s="244"/>
      <c r="I140" s="319"/>
    </row>
    <row r="141" spans="1:9" ht="24.75" hidden="1" customHeight="1">
      <c r="A141" s="569"/>
      <c r="B141" s="338" t="s">
        <v>1993</v>
      </c>
      <c r="C141" s="333" t="str">
        <f t="shared" si="9"/>
        <v>04</v>
      </c>
      <c r="D141" s="333" t="str">
        <f>"05"</f>
        <v>05</v>
      </c>
      <c r="E141" s="339" t="s">
        <v>2143</v>
      </c>
      <c r="F141" s="332" t="str">
        <f>"800"</f>
        <v>800</v>
      </c>
      <c r="G141" s="335">
        <f>ведомственная!G176</f>
        <v>0</v>
      </c>
      <c r="H141" s="244"/>
      <c r="I141" s="319"/>
    </row>
    <row r="142" spans="1:9" ht="102" hidden="1" customHeight="1">
      <c r="A142" s="569"/>
      <c r="B142" s="542" t="s">
        <v>830</v>
      </c>
      <c r="C142" s="185" t="str">
        <f t="shared" si="5"/>
        <v>04</v>
      </c>
      <c r="D142" s="185" t="str">
        <f t="shared" si="6"/>
        <v>05</v>
      </c>
      <c r="E142" s="310" t="s">
        <v>829</v>
      </c>
      <c r="F142" s="310"/>
      <c r="G142" s="130">
        <f>G143</f>
        <v>0</v>
      </c>
      <c r="H142" s="320"/>
      <c r="I142" s="319"/>
    </row>
    <row r="143" spans="1:9" ht="21" hidden="1" customHeight="1">
      <c r="A143" s="569"/>
      <c r="B143" s="19" t="s">
        <v>1993</v>
      </c>
      <c r="C143" s="195" t="str">
        <f t="shared" si="5"/>
        <v>04</v>
      </c>
      <c r="D143" s="195" t="str">
        <f t="shared" si="6"/>
        <v>05</v>
      </c>
      <c r="E143" s="181" t="s">
        <v>829</v>
      </c>
      <c r="F143" s="310" t="str">
        <f>"800"</f>
        <v>800</v>
      </c>
      <c r="G143" s="248">
        <f>ведомственная!G178</f>
        <v>0</v>
      </c>
    </row>
    <row r="144" spans="1:9" ht="53.25" hidden="1" customHeight="1">
      <c r="A144" s="569"/>
      <c r="B144" s="542" t="s">
        <v>1355</v>
      </c>
      <c r="C144" s="185" t="str">
        <f>"04"</f>
        <v>04</v>
      </c>
      <c r="D144" s="185" t="str">
        <f>"05"</f>
        <v>05</v>
      </c>
      <c r="E144" s="310" t="s">
        <v>568</v>
      </c>
      <c r="F144" s="310"/>
      <c r="G144" s="130">
        <f>G145</f>
        <v>0</v>
      </c>
    </row>
    <row r="145" spans="1:7" ht="21" hidden="1" customHeight="1">
      <c r="A145" s="569"/>
      <c r="B145" s="19" t="s">
        <v>1993</v>
      </c>
      <c r="C145" s="185" t="str">
        <f>"04"</f>
        <v>04</v>
      </c>
      <c r="D145" s="185" t="str">
        <f>"05"</f>
        <v>05</v>
      </c>
      <c r="E145" s="310" t="s">
        <v>568</v>
      </c>
      <c r="F145" s="310" t="str">
        <f>"800"</f>
        <v>800</v>
      </c>
      <c r="G145" s="130">
        <f>ведомственная!G179</f>
        <v>0</v>
      </c>
    </row>
    <row r="146" spans="1:7" ht="76.5" hidden="1" customHeight="1">
      <c r="A146" s="569"/>
      <c r="B146" s="542" t="s">
        <v>1196</v>
      </c>
      <c r="C146" s="185" t="str">
        <f t="shared" si="5"/>
        <v>04</v>
      </c>
      <c r="D146" s="185" t="str">
        <f t="shared" si="6"/>
        <v>05</v>
      </c>
      <c r="E146" s="310" t="s">
        <v>1197</v>
      </c>
      <c r="F146" s="310"/>
      <c r="G146" s="130">
        <f>G147</f>
        <v>0</v>
      </c>
    </row>
    <row r="147" spans="1:7" ht="21" hidden="1" customHeight="1">
      <c r="A147" s="569"/>
      <c r="B147" s="19" t="s">
        <v>1993</v>
      </c>
      <c r="C147" s="185" t="str">
        <f t="shared" si="5"/>
        <v>04</v>
      </c>
      <c r="D147" s="185" t="str">
        <f t="shared" si="6"/>
        <v>05</v>
      </c>
      <c r="E147" s="310" t="s">
        <v>1197</v>
      </c>
      <c r="F147" s="310" t="str">
        <f>"800"</f>
        <v>800</v>
      </c>
      <c r="G147" s="130">
        <f>ведомственная!G182</f>
        <v>0</v>
      </c>
    </row>
    <row r="148" spans="1:7" ht="80.25" hidden="1" customHeight="1">
      <c r="A148" s="569"/>
      <c r="B148" s="542" t="s">
        <v>1199</v>
      </c>
      <c r="C148" s="185" t="str">
        <f>"04"</f>
        <v>04</v>
      </c>
      <c r="D148" s="185" t="str">
        <f>"05"</f>
        <v>05</v>
      </c>
      <c r="E148" s="310" t="s">
        <v>1198</v>
      </c>
      <c r="F148" s="310"/>
      <c r="G148" s="130">
        <f>G149</f>
        <v>0</v>
      </c>
    </row>
    <row r="149" spans="1:7" ht="21" hidden="1" customHeight="1">
      <c r="A149" s="569"/>
      <c r="B149" s="19" t="s">
        <v>1993</v>
      </c>
      <c r="C149" s="185" t="str">
        <f>"04"</f>
        <v>04</v>
      </c>
      <c r="D149" s="185" t="str">
        <f>"05"</f>
        <v>05</v>
      </c>
      <c r="E149" s="310" t="s">
        <v>1198</v>
      </c>
      <c r="F149" s="310" t="str">
        <f>"800"</f>
        <v>800</v>
      </c>
      <c r="G149" s="130">
        <f>ведомственная!G184</f>
        <v>0</v>
      </c>
    </row>
    <row r="150" spans="1:7" ht="96" hidden="1" customHeight="1">
      <c r="A150" s="569"/>
      <c r="B150" s="542" t="s">
        <v>506</v>
      </c>
      <c r="C150" s="185" t="str">
        <f t="shared" si="5"/>
        <v>04</v>
      </c>
      <c r="D150" s="185" t="str">
        <f t="shared" si="6"/>
        <v>05</v>
      </c>
      <c r="E150" s="310" t="s">
        <v>1200</v>
      </c>
      <c r="F150" s="310"/>
      <c r="G150" s="130">
        <f>G151</f>
        <v>0</v>
      </c>
    </row>
    <row r="151" spans="1:7" ht="21" hidden="1" customHeight="1">
      <c r="A151" s="569"/>
      <c r="B151" s="19" t="s">
        <v>1993</v>
      </c>
      <c r="C151" s="185" t="str">
        <f t="shared" si="5"/>
        <v>04</v>
      </c>
      <c r="D151" s="185" t="str">
        <f t="shared" si="6"/>
        <v>05</v>
      </c>
      <c r="E151" s="310" t="s">
        <v>1200</v>
      </c>
      <c r="F151" s="310" t="str">
        <f>"800"</f>
        <v>800</v>
      </c>
      <c r="G151" s="130">
        <f>ведомственная!G186</f>
        <v>0</v>
      </c>
    </row>
    <row r="152" spans="1:7" ht="63" hidden="1" customHeight="1">
      <c r="A152" s="569"/>
      <c r="B152" s="542" t="s">
        <v>224</v>
      </c>
      <c r="C152" s="185" t="str">
        <f>"04"</f>
        <v>04</v>
      </c>
      <c r="D152" s="185" t="str">
        <f>"05"</f>
        <v>05</v>
      </c>
      <c r="E152" s="310" t="s">
        <v>1201</v>
      </c>
      <c r="F152" s="310"/>
      <c r="G152" s="197">
        <f>G153</f>
        <v>0</v>
      </c>
    </row>
    <row r="153" spans="1:7" ht="21.75" hidden="1" customHeight="1">
      <c r="A153" s="569"/>
      <c r="B153" s="19" t="s">
        <v>1993</v>
      </c>
      <c r="C153" s="185" t="str">
        <f>"04"</f>
        <v>04</v>
      </c>
      <c r="D153" s="185" t="str">
        <f>"05"</f>
        <v>05</v>
      </c>
      <c r="E153" s="310" t="s">
        <v>1201</v>
      </c>
      <c r="F153" s="310" t="str">
        <f>"800"</f>
        <v>800</v>
      </c>
      <c r="G153" s="197">
        <f>ведомственная!G188</f>
        <v>0</v>
      </c>
    </row>
    <row r="154" spans="1:7" ht="45.75" hidden="1" customHeight="1">
      <c r="A154" s="569"/>
      <c r="B154" s="556" t="s">
        <v>1890</v>
      </c>
      <c r="C154" s="185" t="str">
        <f t="shared" si="5"/>
        <v>04</v>
      </c>
      <c r="D154" s="185" t="str">
        <f t="shared" si="6"/>
        <v>05</v>
      </c>
      <c r="E154" s="7" t="s">
        <v>928</v>
      </c>
      <c r="F154" s="310"/>
      <c r="G154" s="130">
        <f>G155</f>
        <v>0</v>
      </c>
    </row>
    <row r="155" spans="1:7" ht="21" hidden="1" customHeight="1">
      <c r="A155" s="569"/>
      <c r="B155" s="19" t="s">
        <v>1993</v>
      </c>
      <c r="C155" s="185" t="str">
        <f t="shared" si="5"/>
        <v>04</v>
      </c>
      <c r="D155" s="185" t="str">
        <f t="shared" si="6"/>
        <v>05</v>
      </c>
      <c r="E155" s="7" t="s">
        <v>928</v>
      </c>
      <c r="F155" s="310" t="str">
        <f>"800"</f>
        <v>800</v>
      </c>
      <c r="G155" s="130">
        <f>ведомственная!G190</f>
        <v>0</v>
      </c>
    </row>
    <row r="156" spans="1:7" ht="43.5" hidden="1" customHeight="1">
      <c r="A156" s="569"/>
      <c r="B156" s="542" t="s">
        <v>1417</v>
      </c>
      <c r="C156" s="185" t="str">
        <f>"04"</f>
        <v>04</v>
      </c>
      <c r="D156" s="185" t="str">
        <f>"05"</f>
        <v>05</v>
      </c>
      <c r="E156" s="7" t="s">
        <v>569</v>
      </c>
      <c r="F156" s="310"/>
      <c r="G156" s="130">
        <f>G157</f>
        <v>0</v>
      </c>
    </row>
    <row r="157" spans="1:7" ht="21" hidden="1" customHeight="1">
      <c r="A157" s="569"/>
      <c r="B157" s="19" t="s">
        <v>1993</v>
      </c>
      <c r="C157" s="185" t="str">
        <f>"04"</f>
        <v>04</v>
      </c>
      <c r="D157" s="185" t="str">
        <f>"05"</f>
        <v>05</v>
      </c>
      <c r="E157" s="7" t="s">
        <v>569</v>
      </c>
      <c r="F157" s="310" t="str">
        <f>"800"</f>
        <v>800</v>
      </c>
      <c r="G157" s="130">
        <f>ведомственная!G192</f>
        <v>0</v>
      </c>
    </row>
    <row r="158" spans="1:7" ht="37.5" hidden="1" customHeight="1">
      <c r="A158" s="569"/>
      <c r="B158" s="545" t="s">
        <v>1202</v>
      </c>
      <c r="C158" s="185" t="str">
        <f t="shared" si="5"/>
        <v>04</v>
      </c>
      <c r="D158" s="185" t="str">
        <f t="shared" si="6"/>
        <v>05</v>
      </c>
      <c r="E158" s="7" t="s">
        <v>50</v>
      </c>
      <c r="F158" s="310"/>
      <c r="G158" s="130">
        <f>G159</f>
        <v>0</v>
      </c>
    </row>
    <row r="159" spans="1:7" ht="21" hidden="1" customHeight="1">
      <c r="A159" s="569"/>
      <c r="B159" s="19" t="s">
        <v>1993</v>
      </c>
      <c r="C159" s="185" t="str">
        <f t="shared" si="5"/>
        <v>04</v>
      </c>
      <c r="D159" s="185" t="str">
        <f t="shared" si="6"/>
        <v>05</v>
      </c>
      <c r="E159" s="7" t="s">
        <v>50</v>
      </c>
      <c r="F159" s="310" t="str">
        <f>"800"</f>
        <v>800</v>
      </c>
      <c r="G159" s="130">
        <f>ведомственная!G194</f>
        <v>0</v>
      </c>
    </row>
    <row r="160" spans="1:7" ht="37.5" hidden="1" customHeight="1">
      <c r="A160" s="569"/>
      <c r="B160" s="556" t="s">
        <v>828</v>
      </c>
      <c r="C160" s="185" t="str">
        <f t="shared" si="5"/>
        <v>04</v>
      </c>
      <c r="D160" s="185" t="str">
        <f t="shared" si="6"/>
        <v>05</v>
      </c>
      <c r="E160" s="7" t="s">
        <v>51</v>
      </c>
      <c r="F160" s="310"/>
      <c r="G160" s="130">
        <f>G161</f>
        <v>0</v>
      </c>
    </row>
    <row r="161" spans="1:7" ht="21" hidden="1" customHeight="1">
      <c r="A161" s="569"/>
      <c r="B161" s="19" t="s">
        <v>1993</v>
      </c>
      <c r="C161" s="185" t="str">
        <f t="shared" si="5"/>
        <v>04</v>
      </c>
      <c r="D161" s="185" t="str">
        <f t="shared" si="6"/>
        <v>05</v>
      </c>
      <c r="E161" s="7" t="s">
        <v>51</v>
      </c>
      <c r="F161" s="310" t="str">
        <f>"800"</f>
        <v>800</v>
      </c>
      <c r="G161" s="130">
        <f>ведомственная!G196</f>
        <v>0</v>
      </c>
    </row>
    <row r="162" spans="1:7" ht="36.75" hidden="1" customHeight="1">
      <c r="A162" s="569"/>
      <c r="B162" s="542" t="s">
        <v>1889</v>
      </c>
      <c r="C162" s="185" t="str">
        <f t="shared" si="5"/>
        <v>04</v>
      </c>
      <c r="D162" s="185" t="str">
        <f t="shared" si="6"/>
        <v>05</v>
      </c>
      <c r="E162" s="7" t="s">
        <v>1888</v>
      </c>
      <c r="F162" s="310"/>
      <c r="G162" s="130">
        <f>G163</f>
        <v>0</v>
      </c>
    </row>
    <row r="163" spans="1:7" ht="21" hidden="1" customHeight="1">
      <c r="A163" s="569"/>
      <c r="B163" s="19" t="s">
        <v>1993</v>
      </c>
      <c r="C163" s="185" t="str">
        <f t="shared" si="5"/>
        <v>04</v>
      </c>
      <c r="D163" s="185" t="str">
        <f t="shared" si="6"/>
        <v>05</v>
      </c>
      <c r="E163" s="7" t="s">
        <v>1888</v>
      </c>
      <c r="F163" s="310" t="str">
        <f>"800"</f>
        <v>800</v>
      </c>
      <c r="G163" s="130">
        <f>ведомственная!G197</f>
        <v>0</v>
      </c>
    </row>
    <row r="164" spans="1:7" ht="75" hidden="1" customHeight="1">
      <c r="A164" s="569"/>
      <c r="B164" s="542" t="s">
        <v>507</v>
      </c>
      <c r="C164" s="185" t="str">
        <f t="shared" si="5"/>
        <v>04</v>
      </c>
      <c r="D164" s="185" t="str">
        <f t="shared" si="6"/>
        <v>05</v>
      </c>
      <c r="E164" s="7" t="s">
        <v>1204</v>
      </c>
      <c r="F164" s="310"/>
      <c r="G164" s="130">
        <f>G165</f>
        <v>0</v>
      </c>
    </row>
    <row r="165" spans="1:7" ht="21" hidden="1" customHeight="1">
      <c r="A165" s="569"/>
      <c r="B165" s="19" t="s">
        <v>1993</v>
      </c>
      <c r="C165" s="185" t="str">
        <f t="shared" si="5"/>
        <v>04</v>
      </c>
      <c r="D165" s="185" t="str">
        <f t="shared" si="6"/>
        <v>05</v>
      </c>
      <c r="E165" s="7" t="s">
        <v>1204</v>
      </c>
      <c r="F165" s="310" t="str">
        <f>"800"</f>
        <v>800</v>
      </c>
      <c r="G165" s="130">
        <f>ведомственная!G200</f>
        <v>0</v>
      </c>
    </row>
    <row r="166" spans="1:7" ht="80.25" hidden="1" customHeight="1">
      <c r="A166" s="569"/>
      <c r="B166" s="542" t="s">
        <v>1418</v>
      </c>
      <c r="C166" s="185" t="str">
        <f t="shared" si="5"/>
        <v>04</v>
      </c>
      <c r="D166" s="185" t="str">
        <f t="shared" si="6"/>
        <v>05</v>
      </c>
      <c r="E166" s="7" t="s">
        <v>1403</v>
      </c>
      <c r="F166" s="310"/>
      <c r="G166" s="130">
        <f>ведомственная!G201</f>
        <v>0</v>
      </c>
    </row>
    <row r="167" spans="1:7" ht="24.75" hidden="1" customHeight="1">
      <c r="A167" s="569"/>
      <c r="B167" s="19" t="s">
        <v>1993</v>
      </c>
      <c r="C167" s="185" t="str">
        <f t="shared" si="5"/>
        <v>04</v>
      </c>
      <c r="D167" s="185" t="str">
        <f t="shared" si="6"/>
        <v>05</v>
      </c>
      <c r="E167" s="7" t="s">
        <v>1403</v>
      </c>
      <c r="F167" s="310" t="str">
        <f>"800"</f>
        <v>800</v>
      </c>
      <c r="G167" s="130">
        <f>ведомственная!G202</f>
        <v>0</v>
      </c>
    </row>
    <row r="168" spans="1:7" ht="24.75" hidden="1" customHeight="1">
      <c r="A168" s="569"/>
      <c r="B168" s="542" t="s">
        <v>1409</v>
      </c>
      <c r="C168" s="185" t="str">
        <f t="shared" si="5"/>
        <v>04</v>
      </c>
      <c r="D168" s="185" t="str">
        <f t="shared" si="6"/>
        <v>05</v>
      </c>
      <c r="E168" s="7" t="s">
        <v>53</v>
      </c>
      <c r="F168" s="310"/>
      <c r="G168" s="130">
        <f>ведомственная!G203</f>
        <v>0</v>
      </c>
    </row>
    <row r="169" spans="1:7" ht="24.75" hidden="1" customHeight="1">
      <c r="A169" s="569"/>
      <c r="B169" s="19" t="s">
        <v>1993</v>
      </c>
      <c r="C169" s="185" t="str">
        <f t="shared" si="5"/>
        <v>04</v>
      </c>
      <c r="D169" s="185" t="str">
        <f t="shared" si="6"/>
        <v>05</v>
      </c>
      <c r="E169" s="7" t="s">
        <v>53</v>
      </c>
      <c r="F169" s="310" t="str">
        <f>"800"</f>
        <v>800</v>
      </c>
      <c r="G169" s="130">
        <f>ведомственная!G204</f>
        <v>0</v>
      </c>
    </row>
    <row r="170" spans="1:7" ht="39.75" hidden="1" customHeight="1">
      <c r="A170" s="569"/>
      <c r="B170" s="542" t="s">
        <v>1887</v>
      </c>
      <c r="C170" s="185" t="str">
        <f t="shared" si="5"/>
        <v>04</v>
      </c>
      <c r="D170" s="185" t="str">
        <f t="shared" si="6"/>
        <v>05</v>
      </c>
      <c r="E170" s="7" t="s">
        <v>1203</v>
      </c>
      <c r="F170" s="310"/>
      <c r="G170" s="130">
        <f>G171</f>
        <v>0</v>
      </c>
    </row>
    <row r="171" spans="1:7" ht="24.75" hidden="1" customHeight="1">
      <c r="A171" s="569"/>
      <c r="B171" s="19" t="s">
        <v>1993</v>
      </c>
      <c r="C171" s="185" t="str">
        <f t="shared" si="5"/>
        <v>04</v>
      </c>
      <c r="D171" s="185" t="str">
        <f t="shared" si="6"/>
        <v>05</v>
      </c>
      <c r="E171" s="7" t="s">
        <v>1203</v>
      </c>
      <c r="F171" s="310" t="str">
        <f>"800"</f>
        <v>800</v>
      </c>
      <c r="G171" s="130">
        <f>ведомственная!G206</f>
        <v>0</v>
      </c>
    </row>
    <row r="172" spans="1:7" ht="55.5" hidden="1" customHeight="1">
      <c r="A172" s="569"/>
      <c r="B172" s="542" t="s">
        <v>1892</v>
      </c>
      <c r="C172" s="185" t="str">
        <f t="shared" si="5"/>
        <v>04</v>
      </c>
      <c r="D172" s="185" t="str">
        <f t="shared" si="6"/>
        <v>05</v>
      </c>
      <c r="E172" s="7" t="s">
        <v>54</v>
      </c>
      <c r="F172" s="310"/>
      <c r="G172" s="130">
        <f>G173</f>
        <v>0</v>
      </c>
    </row>
    <row r="173" spans="1:7" ht="21" hidden="1" customHeight="1">
      <c r="A173" s="569"/>
      <c r="B173" s="19" t="s">
        <v>1993</v>
      </c>
      <c r="C173" s="185" t="str">
        <f t="shared" si="5"/>
        <v>04</v>
      </c>
      <c r="D173" s="185" t="str">
        <f t="shared" si="6"/>
        <v>05</v>
      </c>
      <c r="E173" s="7" t="s">
        <v>54</v>
      </c>
      <c r="F173" s="310" t="str">
        <f>"800"</f>
        <v>800</v>
      </c>
      <c r="G173" s="130">
        <f>ведомственная!G208</f>
        <v>0</v>
      </c>
    </row>
    <row r="174" spans="1:7" ht="21" hidden="1" customHeight="1">
      <c r="A174" s="569"/>
      <c r="B174" s="545" t="s">
        <v>52</v>
      </c>
      <c r="C174" s="185" t="str">
        <f t="shared" si="5"/>
        <v>04</v>
      </c>
      <c r="D174" s="185" t="str">
        <f t="shared" si="6"/>
        <v>05</v>
      </c>
      <c r="E174" s="7" t="s">
        <v>1891</v>
      </c>
      <c r="F174" s="310"/>
      <c r="G174" s="130">
        <f>G175</f>
        <v>0</v>
      </c>
    </row>
    <row r="175" spans="1:7" ht="21" hidden="1" customHeight="1">
      <c r="A175" s="569"/>
      <c r="B175" s="19" t="s">
        <v>1993</v>
      </c>
      <c r="C175" s="185" t="str">
        <f t="shared" si="5"/>
        <v>04</v>
      </c>
      <c r="D175" s="185" t="str">
        <f t="shared" si="6"/>
        <v>05</v>
      </c>
      <c r="E175" s="7" t="s">
        <v>1891</v>
      </c>
      <c r="F175" s="310" t="str">
        <f>"800"</f>
        <v>800</v>
      </c>
      <c r="G175" s="130">
        <f>ведомственная!G210</f>
        <v>0</v>
      </c>
    </row>
    <row r="176" spans="1:7" ht="33" customHeight="1">
      <c r="A176" s="569" t="s">
        <v>2648</v>
      </c>
      <c r="B176" s="557" t="s">
        <v>2219</v>
      </c>
      <c r="C176" s="504" t="str">
        <f t="shared" ref="C176:C182" si="11">"05"</f>
        <v>05</v>
      </c>
      <c r="D176" s="185" t="str">
        <f t="shared" ref="D176:D182" si="12">"03"</f>
        <v>03</v>
      </c>
      <c r="E176" s="7"/>
      <c r="F176" s="310"/>
      <c r="G176" s="241">
        <f>G177+G178+G179+G313+G314</f>
        <v>10179.799999999999</v>
      </c>
    </row>
    <row r="177" spans="1:7" ht="136.5" customHeight="1">
      <c r="A177" s="569" t="s">
        <v>2649</v>
      </c>
      <c r="B177" s="544" t="s">
        <v>2613</v>
      </c>
      <c r="C177" s="504" t="str">
        <f t="shared" si="11"/>
        <v>05</v>
      </c>
      <c r="D177" s="185" t="str">
        <f t="shared" si="12"/>
        <v>03</v>
      </c>
      <c r="E177" s="7" t="s">
        <v>2575</v>
      </c>
      <c r="F177" s="519">
        <v>200</v>
      </c>
      <c r="G177" s="130">
        <v>100</v>
      </c>
    </row>
    <row r="178" spans="1:7" ht="136.5" customHeight="1">
      <c r="A178" s="569"/>
      <c r="B178" s="544" t="s">
        <v>2698</v>
      </c>
      <c r="C178" s="504" t="str">
        <f t="shared" si="11"/>
        <v>05</v>
      </c>
      <c r="D178" s="185" t="str">
        <f t="shared" si="12"/>
        <v>03</v>
      </c>
      <c r="E178" s="7" t="s">
        <v>2697</v>
      </c>
      <c r="F178" s="583">
        <v>200</v>
      </c>
      <c r="G178" s="130">
        <v>400</v>
      </c>
    </row>
    <row r="179" spans="1:7" ht="136.5" customHeight="1">
      <c r="A179" s="569"/>
      <c r="B179" s="544" t="s">
        <v>2613</v>
      </c>
      <c r="C179" s="504" t="str">
        <f t="shared" si="11"/>
        <v>05</v>
      </c>
      <c r="D179" s="185" t="str">
        <f t="shared" si="12"/>
        <v>03</v>
      </c>
      <c r="E179" s="7" t="s">
        <v>2689</v>
      </c>
      <c r="F179" s="577"/>
      <c r="G179" s="241">
        <f>G180+G181+G311+G312</f>
        <v>5822.4</v>
      </c>
    </row>
    <row r="180" spans="1:7" ht="136.5" customHeight="1">
      <c r="A180" s="569"/>
      <c r="B180" s="544" t="s">
        <v>2613</v>
      </c>
      <c r="C180" s="504" t="str">
        <f t="shared" si="11"/>
        <v>05</v>
      </c>
      <c r="D180" s="185" t="str">
        <f t="shared" si="12"/>
        <v>03</v>
      </c>
      <c r="E180" s="7">
        <v>100024051</v>
      </c>
      <c r="F180" s="577">
        <v>100</v>
      </c>
      <c r="G180" s="130">
        <v>5322.4</v>
      </c>
    </row>
    <row r="181" spans="1:7" ht="94.5" customHeight="1">
      <c r="A181" s="569" t="s">
        <v>2650</v>
      </c>
      <c r="B181" s="544" t="s">
        <v>2613</v>
      </c>
      <c r="C181" s="504" t="str">
        <f t="shared" si="11"/>
        <v>05</v>
      </c>
      <c r="D181" s="185" t="str">
        <f t="shared" si="12"/>
        <v>03</v>
      </c>
      <c r="E181" s="7">
        <v>100024051</v>
      </c>
      <c r="F181" s="371">
        <v>200</v>
      </c>
      <c r="G181" s="130">
        <v>435</v>
      </c>
    </row>
    <row r="182" spans="1:7" ht="34.9" hidden="1" customHeight="1">
      <c r="A182" s="569"/>
      <c r="B182" s="545" t="s">
        <v>1995</v>
      </c>
      <c r="C182" s="504" t="str">
        <f t="shared" si="11"/>
        <v>05</v>
      </c>
      <c r="D182" s="185" t="str">
        <f t="shared" si="12"/>
        <v>03</v>
      </c>
      <c r="E182" s="7" t="s">
        <v>2247</v>
      </c>
      <c r="F182" s="310">
        <v>200</v>
      </c>
      <c r="G182" s="130">
        <f>ведомственная!G215</f>
        <v>0</v>
      </c>
    </row>
    <row r="183" spans="1:7" ht="80.25" hidden="1" customHeight="1">
      <c r="A183" s="569"/>
      <c r="B183" s="545" t="s">
        <v>1989</v>
      </c>
      <c r="C183" s="185" t="str">
        <f t="shared" si="5"/>
        <v>04</v>
      </c>
      <c r="D183" s="185" t="str">
        <f t="shared" si="6"/>
        <v>05</v>
      </c>
      <c r="E183" s="7" t="s">
        <v>1988</v>
      </c>
      <c r="F183" s="310"/>
      <c r="G183" s="130">
        <f>G184</f>
        <v>0</v>
      </c>
    </row>
    <row r="184" spans="1:7" ht="43.5" hidden="1" customHeight="1">
      <c r="A184" s="569"/>
      <c r="B184" s="545" t="s">
        <v>1995</v>
      </c>
      <c r="C184" s="194" t="str">
        <f t="shared" si="5"/>
        <v>04</v>
      </c>
      <c r="D184" s="194" t="str">
        <f>"05"</f>
        <v>05</v>
      </c>
      <c r="E184" s="7" t="s">
        <v>1988</v>
      </c>
      <c r="F184" s="310" t="str">
        <f>"200"</f>
        <v>200</v>
      </c>
      <c r="G184" s="243">
        <f>ведомственная!G81</f>
        <v>0</v>
      </c>
    </row>
    <row r="185" spans="1:7" ht="21" hidden="1" customHeight="1">
      <c r="A185" s="569"/>
      <c r="B185" s="542" t="s">
        <v>1151</v>
      </c>
      <c r="C185" s="194" t="str">
        <f t="shared" si="5"/>
        <v>04</v>
      </c>
      <c r="D185" s="194" t="str">
        <f>"09"</f>
        <v>09</v>
      </c>
      <c r="E185" s="7"/>
      <c r="F185" s="310"/>
      <c r="G185" s="130">
        <f>G186</f>
        <v>0</v>
      </c>
    </row>
    <row r="186" spans="1:7" ht="60" hidden="1" customHeight="1">
      <c r="A186" s="569"/>
      <c r="B186" s="542" t="s">
        <v>1985</v>
      </c>
      <c r="C186" s="194" t="str">
        <f t="shared" si="5"/>
        <v>04</v>
      </c>
      <c r="D186" s="194" t="str">
        <f>"09"</f>
        <v>09</v>
      </c>
      <c r="E186" s="310" t="s">
        <v>1826</v>
      </c>
      <c r="F186" s="310"/>
      <c r="G186" s="130">
        <f>G187+G188+G189</f>
        <v>0</v>
      </c>
    </row>
    <row r="187" spans="1:7" ht="18.75" hidden="1" customHeight="1">
      <c r="A187" s="569"/>
      <c r="B187" s="542" t="s">
        <v>1150</v>
      </c>
      <c r="C187" s="194" t="str">
        <f t="shared" si="5"/>
        <v>04</v>
      </c>
      <c r="D187" s="194" t="str">
        <f>"09"</f>
        <v>09</v>
      </c>
      <c r="E187" s="310" t="s">
        <v>1826</v>
      </c>
      <c r="F187" s="66" t="str">
        <f>"003"</f>
        <v>003</v>
      </c>
      <c r="G187" s="130">
        <f>ведомственная!G430</f>
        <v>0</v>
      </c>
    </row>
    <row r="188" spans="1:7" ht="40.9" hidden="1" customHeight="1">
      <c r="A188" s="569"/>
      <c r="B188" s="545" t="s">
        <v>1995</v>
      </c>
      <c r="C188" s="194" t="str">
        <f t="shared" si="5"/>
        <v>04</v>
      </c>
      <c r="D188" s="194" t="str">
        <f>"09"</f>
        <v>09</v>
      </c>
      <c r="E188" s="310" t="s">
        <v>1826</v>
      </c>
      <c r="F188" s="289" t="s">
        <v>1998</v>
      </c>
      <c r="G188" s="130">
        <f>ведомственная!G431</f>
        <v>0</v>
      </c>
    </row>
    <row r="189" spans="1:7" ht="39.75" hidden="1" customHeight="1">
      <c r="A189" s="569"/>
      <c r="B189" s="542" t="s">
        <v>1194</v>
      </c>
      <c r="C189" s="185" t="str">
        <f t="shared" si="5"/>
        <v>04</v>
      </c>
      <c r="D189" s="185" t="str">
        <f>"09"</f>
        <v>09</v>
      </c>
      <c r="E189" s="310" t="s">
        <v>1826</v>
      </c>
      <c r="F189" s="66" t="str">
        <f>"020"</f>
        <v>020</v>
      </c>
      <c r="G189" s="130">
        <f>ведомственная!G432</f>
        <v>0</v>
      </c>
    </row>
    <row r="190" spans="1:7" ht="32.25" hidden="1" customHeight="1">
      <c r="A190" s="569"/>
      <c r="B190" s="542" t="s">
        <v>318</v>
      </c>
      <c r="C190" s="185" t="str">
        <f t="shared" si="5"/>
        <v>04</v>
      </c>
      <c r="D190" s="185" t="str">
        <f>"12"</f>
        <v>12</v>
      </c>
      <c r="E190" s="310"/>
      <c r="F190" s="66"/>
      <c r="G190" s="130">
        <f>G191+G193</f>
        <v>0</v>
      </c>
    </row>
    <row r="191" spans="1:7" ht="39.75" hidden="1" customHeight="1">
      <c r="A191" s="569"/>
      <c r="B191" s="548" t="s">
        <v>1969</v>
      </c>
      <c r="C191" s="185" t="str">
        <f t="shared" si="5"/>
        <v>04</v>
      </c>
      <c r="D191" s="185" t="str">
        <f>"12"</f>
        <v>12</v>
      </c>
      <c r="E191" s="310" t="s">
        <v>2046</v>
      </c>
      <c r="F191" s="310"/>
      <c r="G191" s="130">
        <f>G192</f>
        <v>0</v>
      </c>
    </row>
    <row r="192" spans="1:7" ht="39.75" hidden="1" customHeight="1">
      <c r="A192" s="569"/>
      <c r="B192" s="545" t="s">
        <v>1995</v>
      </c>
      <c r="C192" s="185" t="str">
        <f t="shared" si="5"/>
        <v>04</v>
      </c>
      <c r="D192" s="185" t="str">
        <f>"12"</f>
        <v>12</v>
      </c>
      <c r="E192" s="310" t="s">
        <v>2046</v>
      </c>
      <c r="F192" s="64" t="s">
        <v>1998</v>
      </c>
      <c r="G192" s="130">
        <f>ведомственная!G340+ведомственная!G84</f>
        <v>0</v>
      </c>
    </row>
    <row r="193" spans="1:14" ht="57" hidden="1" customHeight="1">
      <c r="A193" s="569"/>
      <c r="B193" s="558" t="s">
        <v>1964</v>
      </c>
      <c r="C193" s="185" t="str">
        <f>"04"</f>
        <v>04</v>
      </c>
      <c r="D193" s="185" t="str">
        <f>"12"</f>
        <v>12</v>
      </c>
      <c r="E193" s="310" t="s">
        <v>2047</v>
      </c>
      <c r="F193" s="310"/>
      <c r="G193" s="130">
        <f>G194</f>
        <v>0</v>
      </c>
    </row>
    <row r="194" spans="1:14" ht="39.75" hidden="1" customHeight="1">
      <c r="A194" s="569"/>
      <c r="B194" s="545" t="s">
        <v>1995</v>
      </c>
      <c r="C194" s="185" t="str">
        <f>"04"</f>
        <v>04</v>
      </c>
      <c r="D194" s="185" t="str">
        <f>"12"</f>
        <v>12</v>
      </c>
      <c r="E194" s="310" t="s">
        <v>2047</v>
      </c>
      <c r="F194" s="310">
        <v>200</v>
      </c>
      <c r="G194" s="130">
        <f>ведомственная!G86</f>
        <v>0</v>
      </c>
    </row>
    <row r="195" spans="1:14" s="168" customFormat="1" ht="21" hidden="1" customHeight="1">
      <c r="A195" s="568"/>
      <c r="B195" s="541" t="s">
        <v>1885</v>
      </c>
      <c r="C195" s="290" t="s">
        <v>1881</v>
      </c>
      <c r="D195" s="290" t="s">
        <v>966</v>
      </c>
      <c r="E195" s="14"/>
      <c r="F195" s="14"/>
      <c r="G195" s="241">
        <f>G196</f>
        <v>0</v>
      </c>
      <c r="I195" s="167"/>
    </row>
    <row r="196" spans="1:14" ht="79.5" hidden="1" customHeight="1">
      <c r="A196" s="569"/>
      <c r="B196" s="545" t="s">
        <v>1880</v>
      </c>
      <c r="C196" s="64" t="s">
        <v>1881</v>
      </c>
      <c r="D196" s="64" t="s">
        <v>966</v>
      </c>
      <c r="E196" s="310" t="s">
        <v>1882</v>
      </c>
      <c r="F196" s="64"/>
      <c r="G196" s="130">
        <f>G197</f>
        <v>0</v>
      </c>
    </row>
    <row r="197" spans="1:14" ht="57" hidden="1" customHeight="1">
      <c r="A197" s="569"/>
      <c r="B197" s="40" t="s">
        <v>1884</v>
      </c>
      <c r="C197" s="64" t="s">
        <v>1881</v>
      </c>
      <c r="D197" s="64" t="s">
        <v>966</v>
      </c>
      <c r="E197" s="310" t="s">
        <v>1882</v>
      </c>
      <c r="F197" s="64" t="s">
        <v>1883</v>
      </c>
      <c r="G197" s="130">
        <f>ведомственная!G435</f>
        <v>0</v>
      </c>
    </row>
    <row r="198" spans="1:14" s="168" customFormat="1" ht="21.75" hidden="1" customHeight="1">
      <c r="A198" s="568"/>
      <c r="B198" s="541" t="s">
        <v>814</v>
      </c>
      <c r="C198" s="193" t="str">
        <f t="shared" ref="C198:C224" si="13">"07"</f>
        <v>07</v>
      </c>
      <c r="D198" s="178"/>
      <c r="E198" s="169"/>
      <c r="F198" s="14"/>
      <c r="G198" s="241">
        <f>G199+G225+G280+G296</f>
        <v>0</v>
      </c>
      <c r="I198" s="167"/>
    </row>
    <row r="199" spans="1:14" s="168" customFormat="1" ht="27.75" hidden="1" customHeight="1">
      <c r="A199" s="568"/>
      <c r="B199" s="539" t="s">
        <v>2003</v>
      </c>
      <c r="C199" s="185" t="str">
        <f t="shared" si="13"/>
        <v>07</v>
      </c>
      <c r="D199" s="185" t="str">
        <f t="shared" ref="D199:D208" si="14">"01"</f>
        <v>01</v>
      </c>
      <c r="E199" s="169"/>
      <c r="F199" s="14"/>
      <c r="G199" s="130">
        <f>G200+G209+G212+G207+G223+G204+G219+G221+G217+G215</f>
        <v>0</v>
      </c>
      <c r="I199" s="167"/>
    </row>
    <row r="200" spans="1:14" ht="26.25" hidden="1" customHeight="1">
      <c r="A200" s="569"/>
      <c r="B200" s="539" t="s">
        <v>2002</v>
      </c>
      <c r="C200" s="185" t="str">
        <f t="shared" si="13"/>
        <v>07</v>
      </c>
      <c r="D200" s="185" t="str">
        <f t="shared" si="14"/>
        <v>01</v>
      </c>
      <c r="E200" s="310" t="s">
        <v>98</v>
      </c>
      <c r="F200" s="310"/>
      <c r="G200" s="130">
        <f>G201+G202+G203</f>
        <v>0</v>
      </c>
    </row>
    <row r="201" spans="1:14" ht="21" hidden="1" customHeight="1">
      <c r="A201" s="569"/>
      <c r="B201" s="542" t="s">
        <v>817</v>
      </c>
      <c r="C201" s="185" t="str">
        <f t="shared" si="13"/>
        <v>07</v>
      </c>
      <c r="D201" s="185" t="str">
        <f t="shared" si="14"/>
        <v>01</v>
      </c>
      <c r="E201" s="310" t="s">
        <v>816</v>
      </c>
      <c r="F201" s="310" t="str">
        <f>"005"</f>
        <v>005</v>
      </c>
      <c r="G201" s="130">
        <f>ведомственная!G220</f>
        <v>0</v>
      </c>
    </row>
    <row r="202" spans="1:14" ht="42.75" hidden="1" customHeight="1">
      <c r="A202" s="569"/>
      <c r="B202" s="545" t="s">
        <v>2000</v>
      </c>
      <c r="C202" s="185" t="str">
        <f t="shared" si="13"/>
        <v>07</v>
      </c>
      <c r="D202" s="185" t="str">
        <f t="shared" si="14"/>
        <v>01</v>
      </c>
      <c r="E202" s="310" t="s">
        <v>98</v>
      </c>
      <c r="F202" s="310">
        <v>600</v>
      </c>
      <c r="G202" s="130">
        <f>ведомственная!G221</f>
        <v>0</v>
      </c>
    </row>
    <row r="203" spans="1:14" ht="48" hidden="1" customHeight="1">
      <c r="A203" s="569"/>
      <c r="B203" s="542" t="s">
        <v>468</v>
      </c>
      <c r="C203" s="185" t="str">
        <f t="shared" si="13"/>
        <v>07</v>
      </c>
      <c r="D203" s="185" t="str">
        <f t="shared" si="14"/>
        <v>01</v>
      </c>
      <c r="E203" s="310" t="s">
        <v>98</v>
      </c>
      <c r="F203" s="310">
        <v>822</v>
      </c>
      <c r="G203" s="130">
        <f>ведомственная!G222</f>
        <v>0</v>
      </c>
    </row>
    <row r="204" spans="1:14" ht="81" hidden="1" customHeight="1">
      <c r="A204" s="569"/>
      <c r="B204" s="542" t="s">
        <v>1953</v>
      </c>
      <c r="C204" s="185" t="str">
        <f t="shared" si="13"/>
        <v>07</v>
      </c>
      <c r="D204" s="185" t="str">
        <f>"01"</f>
        <v>01</v>
      </c>
      <c r="E204" s="310" t="s">
        <v>2070</v>
      </c>
      <c r="F204" s="310"/>
      <c r="G204" s="130">
        <f>G205+G206</f>
        <v>0</v>
      </c>
    </row>
    <row r="205" spans="1:14" ht="58.5" hidden="1" customHeight="1">
      <c r="A205" s="569"/>
      <c r="B205" s="542" t="s">
        <v>2001</v>
      </c>
      <c r="C205" s="185" t="str">
        <f t="shared" si="13"/>
        <v>07</v>
      </c>
      <c r="D205" s="185" t="str">
        <f>"01"</f>
        <v>01</v>
      </c>
      <c r="E205" s="310" t="s">
        <v>2070</v>
      </c>
      <c r="F205" s="310">
        <v>600</v>
      </c>
      <c r="G205" s="130">
        <f>ведомственная!G224</f>
        <v>0</v>
      </c>
    </row>
    <row r="206" spans="1:14" ht="39" hidden="1" customHeight="1">
      <c r="A206" s="569"/>
      <c r="B206" s="542" t="s">
        <v>468</v>
      </c>
      <c r="C206" s="185" t="str">
        <f t="shared" si="13"/>
        <v>07</v>
      </c>
      <c r="D206" s="185" t="str">
        <f>"01"</f>
        <v>01</v>
      </c>
      <c r="E206" s="310" t="s">
        <v>1954</v>
      </c>
      <c r="F206" s="310">
        <v>822</v>
      </c>
      <c r="G206" s="130">
        <f>ведомственная!G225</f>
        <v>0</v>
      </c>
    </row>
    <row r="207" spans="1:14" ht="59.25" hidden="1" customHeight="1">
      <c r="A207" s="569"/>
      <c r="B207" s="545" t="s">
        <v>479</v>
      </c>
      <c r="C207" s="185" t="str">
        <f t="shared" si="13"/>
        <v>07</v>
      </c>
      <c r="D207" s="185" t="str">
        <f t="shared" si="14"/>
        <v>01</v>
      </c>
      <c r="E207" s="310" t="s">
        <v>480</v>
      </c>
      <c r="F207" s="64"/>
      <c r="G207" s="130">
        <f>G208</f>
        <v>0</v>
      </c>
      <c r="N207" s="313" t="s">
        <v>1982</v>
      </c>
    </row>
    <row r="208" spans="1:14" ht="38.25" hidden="1" customHeight="1">
      <c r="A208" s="569"/>
      <c r="B208" s="542" t="s">
        <v>1610</v>
      </c>
      <c r="C208" s="185" t="str">
        <f t="shared" si="13"/>
        <v>07</v>
      </c>
      <c r="D208" s="185" t="str">
        <f t="shared" si="14"/>
        <v>01</v>
      </c>
      <c r="E208" s="310" t="s">
        <v>480</v>
      </c>
      <c r="F208" s="64" t="s">
        <v>566</v>
      </c>
      <c r="G208" s="130">
        <f>ведомственная!G227</f>
        <v>0</v>
      </c>
    </row>
    <row r="209" spans="1:9" s="320" customFormat="1" ht="76.5" hidden="1" customHeight="1">
      <c r="A209" s="569"/>
      <c r="B209" s="556" t="s">
        <v>30</v>
      </c>
      <c r="C209" s="185" t="str">
        <f t="shared" si="13"/>
        <v>07</v>
      </c>
      <c r="D209" s="185" t="str">
        <f t="shared" ref="D209:D218" si="15">"01"</f>
        <v>01</v>
      </c>
      <c r="E209" s="310" t="s">
        <v>2062</v>
      </c>
      <c r="F209" s="310"/>
      <c r="G209" s="130">
        <f>G210+G211</f>
        <v>0</v>
      </c>
      <c r="H209" s="244"/>
      <c r="I209" s="319"/>
    </row>
    <row r="210" spans="1:9" s="320" customFormat="1" ht="78.75" hidden="1" customHeight="1">
      <c r="A210" s="569"/>
      <c r="B210" s="542" t="s">
        <v>467</v>
      </c>
      <c r="C210" s="185" t="str">
        <f t="shared" si="13"/>
        <v>07</v>
      </c>
      <c r="D210" s="185" t="str">
        <f t="shared" si="15"/>
        <v>01</v>
      </c>
      <c r="E210" s="310" t="s">
        <v>1682</v>
      </c>
      <c r="F210" s="310">
        <v>821</v>
      </c>
      <c r="G210" s="245">
        <f>ведомственная!G229</f>
        <v>0</v>
      </c>
      <c r="H210" s="244"/>
      <c r="I210" s="319"/>
    </row>
    <row r="211" spans="1:9" s="320" customFormat="1" ht="42.75" hidden="1" customHeight="1">
      <c r="A211" s="569"/>
      <c r="B211" s="545" t="s">
        <v>2000</v>
      </c>
      <c r="C211" s="185" t="str">
        <f t="shared" si="13"/>
        <v>07</v>
      </c>
      <c r="D211" s="185" t="str">
        <f t="shared" si="15"/>
        <v>01</v>
      </c>
      <c r="E211" s="310" t="s">
        <v>2062</v>
      </c>
      <c r="F211" s="310">
        <v>600</v>
      </c>
      <c r="G211" s="245">
        <f>ведомственная!G230</f>
        <v>0</v>
      </c>
      <c r="H211" s="244"/>
      <c r="I211" s="319"/>
    </row>
    <row r="212" spans="1:9" s="320" customFormat="1" ht="57" hidden="1" customHeight="1">
      <c r="A212" s="569"/>
      <c r="B212" s="559" t="s">
        <v>1980</v>
      </c>
      <c r="C212" s="185" t="str">
        <f t="shared" si="13"/>
        <v>07</v>
      </c>
      <c r="D212" s="185" t="str">
        <f t="shared" si="15"/>
        <v>01</v>
      </c>
      <c r="E212" s="310" t="s">
        <v>2057</v>
      </c>
      <c r="F212" s="310"/>
      <c r="G212" s="130">
        <f>G213+G214</f>
        <v>0</v>
      </c>
      <c r="H212" s="244"/>
      <c r="I212" s="319"/>
    </row>
    <row r="213" spans="1:9" s="320" customFormat="1" ht="79.5" hidden="1" customHeight="1">
      <c r="A213" s="569"/>
      <c r="B213" s="542" t="s">
        <v>467</v>
      </c>
      <c r="C213" s="185" t="str">
        <f t="shared" si="13"/>
        <v>07</v>
      </c>
      <c r="D213" s="185" t="str">
        <f t="shared" si="15"/>
        <v>01</v>
      </c>
      <c r="E213" s="310" t="s">
        <v>1683</v>
      </c>
      <c r="F213" s="310">
        <v>821</v>
      </c>
      <c r="G213" s="130">
        <f>ведомственная!G232</f>
        <v>0</v>
      </c>
      <c r="H213" s="244"/>
      <c r="I213" s="319"/>
    </row>
    <row r="214" spans="1:9" s="320" customFormat="1" ht="49.5" hidden="1" customHeight="1">
      <c r="A214" s="569"/>
      <c r="B214" s="545" t="s">
        <v>2000</v>
      </c>
      <c r="C214" s="185" t="str">
        <f t="shared" si="13"/>
        <v>07</v>
      </c>
      <c r="D214" s="185" t="str">
        <f t="shared" si="15"/>
        <v>01</v>
      </c>
      <c r="E214" s="310" t="s">
        <v>2057</v>
      </c>
      <c r="F214" s="310">
        <v>600</v>
      </c>
      <c r="G214" s="130">
        <f>ведомственная!G233</f>
        <v>0</v>
      </c>
      <c r="H214" s="244"/>
      <c r="I214" s="319"/>
    </row>
    <row r="215" spans="1:9" s="320" customFormat="1" ht="96.75" hidden="1" customHeight="1">
      <c r="A215" s="569"/>
      <c r="B215" s="560" t="s">
        <v>1957</v>
      </c>
      <c r="C215" s="185" t="str">
        <f t="shared" si="13"/>
        <v>07</v>
      </c>
      <c r="D215" s="185" t="str">
        <f t="shared" si="15"/>
        <v>01</v>
      </c>
      <c r="E215" s="310" t="s">
        <v>2060</v>
      </c>
      <c r="F215" s="310"/>
      <c r="G215" s="130">
        <f>G216</f>
        <v>0</v>
      </c>
      <c r="H215" s="244"/>
      <c r="I215" s="319"/>
    </row>
    <row r="216" spans="1:9" s="320" customFormat="1" ht="45" hidden="1" customHeight="1">
      <c r="A216" s="569"/>
      <c r="B216" s="545" t="s">
        <v>2000</v>
      </c>
      <c r="C216" s="185" t="str">
        <f t="shared" si="13"/>
        <v>07</v>
      </c>
      <c r="D216" s="185" t="str">
        <f t="shared" si="15"/>
        <v>01</v>
      </c>
      <c r="E216" s="310" t="s">
        <v>2060</v>
      </c>
      <c r="F216" s="310">
        <v>600</v>
      </c>
      <c r="G216" s="130">
        <f>ведомственная!G235</f>
        <v>0</v>
      </c>
      <c r="H216" s="244"/>
      <c r="I216" s="319"/>
    </row>
    <row r="217" spans="1:9" s="320" customFormat="1" ht="77.25" hidden="1" customHeight="1">
      <c r="A217" s="569"/>
      <c r="B217" s="556" t="s">
        <v>1956</v>
      </c>
      <c r="C217" s="185" t="str">
        <f t="shared" si="13"/>
        <v>07</v>
      </c>
      <c r="D217" s="185" t="str">
        <f t="shared" si="15"/>
        <v>01</v>
      </c>
      <c r="E217" s="310" t="s">
        <v>1981</v>
      </c>
      <c r="F217" s="310"/>
      <c r="G217" s="130">
        <f>G218</f>
        <v>0</v>
      </c>
      <c r="H217" s="244"/>
      <c r="I217" s="319"/>
    </row>
    <row r="218" spans="1:9" s="320" customFormat="1" ht="40.5" hidden="1" customHeight="1">
      <c r="A218" s="569"/>
      <c r="B218" s="545" t="s">
        <v>2000</v>
      </c>
      <c r="C218" s="185" t="str">
        <f t="shared" si="13"/>
        <v>07</v>
      </c>
      <c r="D218" s="185" t="str">
        <f t="shared" si="15"/>
        <v>01</v>
      </c>
      <c r="E218" s="310" t="s">
        <v>1981</v>
      </c>
      <c r="F218" s="310">
        <v>600</v>
      </c>
      <c r="G218" s="130">
        <f>ведомственная!G237</f>
        <v>0</v>
      </c>
      <c r="H218" s="244"/>
      <c r="I218" s="319"/>
    </row>
    <row r="219" spans="1:9" s="320" customFormat="1" ht="64.5" hidden="1" customHeight="1">
      <c r="A219" s="569"/>
      <c r="B219" s="542" t="s">
        <v>1979</v>
      </c>
      <c r="C219" s="185" t="str">
        <f>"07"</f>
        <v>07</v>
      </c>
      <c r="D219" s="185" t="str">
        <f t="shared" ref="D219:D224" si="16">"01"</f>
        <v>01</v>
      </c>
      <c r="E219" s="310" t="s">
        <v>1574</v>
      </c>
      <c r="F219" s="310"/>
      <c r="G219" s="130">
        <f>G220</f>
        <v>0</v>
      </c>
      <c r="H219" s="244"/>
      <c r="I219" s="319"/>
    </row>
    <row r="220" spans="1:9" s="320" customFormat="1" ht="40.5" hidden="1" customHeight="1">
      <c r="A220" s="569"/>
      <c r="B220" s="545" t="s">
        <v>2000</v>
      </c>
      <c r="C220" s="185" t="str">
        <f>"07"</f>
        <v>07</v>
      </c>
      <c r="D220" s="185" t="str">
        <f t="shared" si="16"/>
        <v>01</v>
      </c>
      <c r="E220" s="310" t="s">
        <v>1574</v>
      </c>
      <c r="F220" s="310">
        <v>600</v>
      </c>
      <c r="G220" s="130">
        <f>ведомственная!G239</f>
        <v>0</v>
      </c>
      <c r="H220" s="244"/>
      <c r="I220" s="319"/>
    </row>
    <row r="221" spans="1:9" s="320" customFormat="1" ht="75" hidden="1" customHeight="1">
      <c r="A221" s="569"/>
      <c r="B221" s="542" t="s">
        <v>1924</v>
      </c>
      <c r="C221" s="185" t="str">
        <f>"07"</f>
        <v>07</v>
      </c>
      <c r="D221" s="185" t="str">
        <f t="shared" si="16"/>
        <v>01</v>
      </c>
      <c r="E221" s="1" t="s">
        <v>2032</v>
      </c>
      <c r="F221" s="310"/>
      <c r="G221" s="130">
        <f>G222</f>
        <v>0</v>
      </c>
      <c r="H221" s="244"/>
      <c r="I221" s="319"/>
    </row>
    <row r="222" spans="1:9" s="320" customFormat="1" ht="38.25" hidden="1" customHeight="1">
      <c r="A222" s="569"/>
      <c r="B222" s="545" t="s">
        <v>2000</v>
      </c>
      <c r="C222" s="185" t="str">
        <f>"07"</f>
        <v>07</v>
      </c>
      <c r="D222" s="185" t="str">
        <f t="shared" si="16"/>
        <v>01</v>
      </c>
      <c r="E222" s="1" t="s">
        <v>2032</v>
      </c>
      <c r="F222" s="310">
        <v>600</v>
      </c>
      <c r="G222" s="130">
        <f>ведомственная!G241</f>
        <v>0</v>
      </c>
      <c r="H222" s="244"/>
      <c r="I222" s="319"/>
    </row>
    <row r="223" spans="1:9" s="320" customFormat="1" ht="40.5" hidden="1" customHeight="1">
      <c r="A223" s="569"/>
      <c r="B223" s="542" t="s">
        <v>1886</v>
      </c>
      <c r="C223" s="185" t="str">
        <f t="shared" si="13"/>
        <v>07</v>
      </c>
      <c r="D223" s="185" t="str">
        <f t="shared" si="16"/>
        <v>01</v>
      </c>
      <c r="E223" s="310" t="s">
        <v>1538</v>
      </c>
      <c r="F223" s="310"/>
      <c r="G223" s="130">
        <f>ведомственная!G242</f>
        <v>0</v>
      </c>
      <c r="H223" s="244"/>
      <c r="I223" s="319"/>
    </row>
    <row r="224" spans="1:9" s="320" customFormat="1" ht="40.5" hidden="1" customHeight="1">
      <c r="A224" s="569"/>
      <c r="B224" s="545" t="s">
        <v>2000</v>
      </c>
      <c r="C224" s="185" t="str">
        <f t="shared" si="13"/>
        <v>07</v>
      </c>
      <c r="D224" s="185" t="str">
        <f t="shared" si="16"/>
        <v>01</v>
      </c>
      <c r="E224" s="310" t="s">
        <v>1538</v>
      </c>
      <c r="F224" s="310">
        <v>600</v>
      </c>
      <c r="G224" s="130">
        <f>ведомственная!G243</f>
        <v>0</v>
      </c>
      <c r="H224" s="244"/>
      <c r="I224" s="319"/>
    </row>
    <row r="225" spans="1:7" ht="21" hidden="1" customHeight="1">
      <c r="A225" s="569"/>
      <c r="B225" s="542" t="s">
        <v>815</v>
      </c>
      <c r="C225" s="185" t="str">
        <f t="shared" ref="C225:C249" si="17">"07"</f>
        <v>07</v>
      </c>
      <c r="D225" s="185" t="str">
        <f>"02"</f>
        <v>02</v>
      </c>
      <c r="E225" s="160"/>
      <c r="F225" s="310"/>
      <c r="G225" s="130">
        <f>G226+G230+G233+G240+G243+G250+G265+G253+G248+G278+G237+G239+G246+G260+G262+G270+G272+G256+G258+G276+G274+G268</f>
        <v>0</v>
      </c>
    </row>
    <row r="226" spans="1:7" ht="42" hidden="1" customHeight="1">
      <c r="A226" s="569"/>
      <c r="B226" s="561" t="s">
        <v>2004</v>
      </c>
      <c r="C226" s="185" t="str">
        <f t="shared" si="17"/>
        <v>07</v>
      </c>
      <c r="D226" s="185" t="str">
        <f t="shared" ref="D226:D279" si="18">"02"</f>
        <v>02</v>
      </c>
      <c r="E226" s="310" t="s">
        <v>816</v>
      </c>
      <c r="F226" s="310"/>
      <c r="G226" s="130">
        <f>G227+G228+G229</f>
        <v>0</v>
      </c>
    </row>
    <row r="227" spans="1:7" ht="21" hidden="1" customHeight="1">
      <c r="A227" s="569"/>
      <c r="B227" s="542" t="s">
        <v>817</v>
      </c>
      <c r="C227" s="185" t="str">
        <f t="shared" si="17"/>
        <v>07</v>
      </c>
      <c r="D227" s="185" t="str">
        <f t="shared" si="18"/>
        <v>02</v>
      </c>
      <c r="E227" s="310" t="s">
        <v>816</v>
      </c>
      <c r="F227" s="310" t="str">
        <f>"005"</f>
        <v>005</v>
      </c>
      <c r="G227" s="130">
        <f>ведомственная!G246</f>
        <v>0</v>
      </c>
    </row>
    <row r="228" spans="1:7" ht="39.75" hidden="1" customHeight="1">
      <c r="A228" s="569"/>
      <c r="B228" s="545" t="s">
        <v>2000</v>
      </c>
      <c r="C228" s="185" t="str">
        <f t="shared" si="17"/>
        <v>07</v>
      </c>
      <c r="D228" s="185" t="str">
        <f t="shared" si="18"/>
        <v>02</v>
      </c>
      <c r="E228" s="310" t="s">
        <v>816</v>
      </c>
      <c r="F228" s="310">
        <v>600</v>
      </c>
      <c r="G228" s="130">
        <f>ведомственная!G247</f>
        <v>0</v>
      </c>
    </row>
    <row r="229" spans="1:7" ht="48" hidden="1" customHeight="1">
      <c r="A229" s="569"/>
      <c r="B229" s="542" t="s">
        <v>468</v>
      </c>
      <c r="C229" s="185" t="str">
        <f t="shared" si="17"/>
        <v>07</v>
      </c>
      <c r="D229" s="185" t="str">
        <f t="shared" si="18"/>
        <v>02</v>
      </c>
      <c r="E229" s="310" t="s">
        <v>816</v>
      </c>
      <c r="F229" s="310">
        <v>822</v>
      </c>
      <c r="G229" s="130">
        <f>ведомственная!G248</f>
        <v>0</v>
      </c>
    </row>
    <row r="230" spans="1:7" ht="94.5" hidden="1" customHeight="1">
      <c r="A230" s="569"/>
      <c r="B230" s="542" t="s">
        <v>391</v>
      </c>
      <c r="C230" s="185" t="str">
        <f t="shared" si="17"/>
        <v>07</v>
      </c>
      <c r="D230" s="185" t="str">
        <f t="shared" si="18"/>
        <v>02</v>
      </c>
      <c r="E230" s="310" t="s">
        <v>2071</v>
      </c>
      <c r="F230" s="310"/>
      <c r="G230" s="130">
        <f>G231+G232</f>
        <v>0</v>
      </c>
    </row>
    <row r="231" spans="1:7" ht="77.25" hidden="1" customHeight="1">
      <c r="A231" s="569"/>
      <c r="B231" s="542" t="s">
        <v>467</v>
      </c>
      <c r="C231" s="185" t="str">
        <f t="shared" si="17"/>
        <v>07</v>
      </c>
      <c r="D231" s="185" t="str">
        <f t="shared" si="18"/>
        <v>02</v>
      </c>
      <c r="E231" s="310" t="s">
        <v>774</v>
      </c>
      <c r="F231" s="310">
        <v>821</v>
      </c>
      <c r="G231" s="130">
        <f>ведомственная!G250</f>
        <v>0</v>
      </c>
    </row>
    <row r="232" spans="1:7" ht="48" hidden="1" customHeight="1">
      <c r="A232" s="569"/>
      <c r="B232" s="545" t="s">
        <v>2000</v>
      </c>
      <c r="C232" s="185" t="str">
        <f t="shared" si="17"/>
        <v>07</v>
      </c>
      <c r="D232" s="185" t="str">
        <f t="shared" si="18"/>
        <v>02</v>
      </c>
      <c r="E232" s="310" t="s">
        <v>2071</v>
      </c>
      <c r="F232" s="310">
        <v>600</v>
      </c>
      <c r="G232" s="130">
        <f>ведомственная!G251</f>
        <v>0</v>
      </c>
    </row>
    <row r="233" spans="1:7" ht="39.75" hidden="1" customHeight="1">
      <c r="A233" s="569"/>
      <c r="B233" s="40" t="s">
        <v>2005</v>
      </c>
      <c r="C233" s="185" t="str">
        <f t="shared" si="17"/>
        <v>07</v>
      </c>
      <c r="D233" s="185" t="str">
        <f t="shared" si="18"/>
        <v>02</v>
      </c>
      <c r="E233" s="310" t="s">
        <v>818</v>
      </c>
      <c r="F233" s="310"/>
      <c r="G233" s="130">
        <f>G234+G235</f>
        <v>0</v>
      </c>
    </row>
    <row r="234" spans="1:7" ht="45.75" hidden="1" customHeight="1">
      <c r="A234" s="569"/>
      <c r="B234" s="545" t="s">
        <v>2000</v>
      </c>
      <c r="C234" s="185" t="str">
        <f t="shared" si="17"/>
        <v>07</v>
      </c>
      <c r="D234" s="185" t="str">
        <f t="shared" si="18"/>
        <v>02</v>
      </c>
      <c r="E234" s="310" t="s">
        <v>818</v>
      </c>
      <c r="F234" s="310">
        <v>600</v>
      </c>
      <c r="G234" s="130">
        <f>ведомственная!G253+ведомственная!G344</f>
        <v>0</v>
      </c>
    </row>
    <row r="235" spans="1:7" ht="42" hidden="1" customHeight="1">
      <c r="A235" s="569"/>
      <c r="B235" s="542" t="s">
        <v>468</v>
      </c>
      <c r="C235" s="185" t="str">
        <f t="shared" si="17"/>
        <v>07</v>
      </c>
      <c r="D235" s="185" t="str">
        <f t="shared" si="18"/>
        <v>02</v>
      </c>
      <c r="E235" s="310" t="s">
        <v>818</v>
      </c>
      <c r="F235" s="310">
        <v>822</v>
      </c>
      <c r="G235" s="130">
        <f>ведомственная!G345+ведомственная!G254</f>
        <v>0</v>
      </c>
    </row>
    <row r="236" spans="1:7" ht="49.5" hidden="1" customHeight="1">
      <c r="A236" s="569"/>
      <c r="B236" s="208" t="s">
        <v>573</v>
      </c>
      <c r="C236" s="185" t="str">
        <f t="shared" si="17"/>
        <v>07</v>
      </c>
      <c r="D236" s="185" t="str">
        <f t="shared" si="18"/>
        <v>02</v>
      </c>
      <c r="E236" s="310" t="s">
        <v>575</v>
      </c>
      <c r="F236" s="310"/>
      <c r="G236" s="130">
        <f>ведомственная!G255</f>
        <v>0</v>
      </c>
    </row>
    <row r="237" spans="1:7" ht="42" hidden="1" customHeight="1">
      <c r="A237" s="569"/>
      <c r="B237" s="542" t="s">
        <v>468</v>
      </c>
      <c r="C237" s="185" t="str">
        <f t="shared" si="17"/>
        <v>07</v>
      </c>
      <c r="D237" s="185" t="str">
        <f t="shared" si="18"/>
        <v>02</v>
      </c>
      <c r="E237" s="310" t="s">
        <v>575</v>
      </c>
      <c r="F237" s="310">
        <v>822</v>
      </c>
      <c r="G237" s="130">
        <f>ведомственная!G256</f>
        <v>0</v>
      </c>
    </row>
    <row r="238" spans="1:7" ht="25.5" hidden="1" customHeight="1">
      <c r="A238" s="569"/>
      <c r="B238" s="211" t="s">
        <v>574</v>
      </c>
      <c r="C238" s="185" t="str">
        <f t="shared" si="17"/>
        <v>07</v>
      </c>
      <c r="D238" s="185" t="str">
        <f t="shared" si="18"/>
        <v>02</v>
      </c>
      <c r="E238" s="310" t="s">
        <v>576</v>
      </c>
      <c r="F238" s="310"/>
      <c r="G238" s="130">
        <f>ведомственная!G257</f>
        <v>0</v>
      </c>
    </row>
    <row r="239" spans="1:7" ht="42" hidden="1" customHeight="1">
      <c r="A239" s="569"/>
      <c r="B239" s="542" t="s">
        <v>468</v>
      </c>
      <c r="C239" s="185" t="str">
        <f t="shared" si="17"/>
        <v>07</v>
      </c>
      <c r="D239" s="185" t="str">
        <f t="shared" si="18"/>
        <v>02</v>
      </c>
      <c r="E239" s="310" t="s">
        <v>576</v>
      </c>
      <c r="F239" s="310">
        <v>822</v>
      </c>
      <c r="G239" s="130">
        <f>ведомственная!G258</f>
        <v>0</v>
      </c>
    </row>
    <row r="240" spans="1:7" ht="39" hidden="1" customHeight="1">
      <c r="A240" s="569"/>
      <c r="B240" s="542" t="s">
        <v>819</v>
      </c>
      <c r="C240" s="185" t="str">
        <f t="shared" si="17"/>
        <v>07</v>
      </c>
      <c r="D240" s="185" t="str">
        <f t="shared" si="18"/>
        <v>02</v>
      </c>
      <c r="E240" s="310" t="s">
        <v>820</v>
      </c>
      <c r="F240" s="310"/>
      <c r="G240" s="130">
        <f>G241+G242</f>
        <v>0</v>
      </c>
    </row>
    <row r="241" spans="1:9" ht="75.75" hidden="1" customHeight="1">
      <c r="A241" s="569"/>
      <c r="B241" s="542" t="s">
        <v>467</v>
      </c>
      <c r="C241" s="185" t="str">
        <f t="shared" si="17"/>
        <v>07</v>
      </c>
      <c r="D241" s="185" t="str">
        <f t="shared" si="18"/>
        <v>02</v>
      </c>
      <c r="E241" s="310" t="s">
        <v>820</v>
      </c>
      <c r="F241" s="310">
        <v>821</v>
      </c>
      <c r="G241" s="130">
        <f>ведомственная!G260</f>
        <v>0</v>
      </c>
    </row>
    <row r="242" spans="1:9" ht="44.25" hidden="1" customHeight="1">
      <c r="A242" s="569"/>
      <c r="B242" s="545" t="s">
        <v>2000</v>
      </c>
      <c r="C242" s="185" t="str">
        <f t="shared" si="17"/>
        <v>07</v>
      </c>
      <c r="D242" s="185" t="str">
        <f t="shared" si="18"/>
        <v>02</v>
      </c>
      <c r="E242" s="310" t="s">
        <v>820</v>
      </c>
      <c r="F242" s="310">
        <v>600</v>
      </c>
      <c r="G242" s="196">
        <f>ведомственная!G261</f>
        <v>0</v>
      </c>
    </row>
    <row r="243" spans="1:9" ht="57" hidden="1" customHeight="1">
      <c r="A243" s="569"/>
      <c r="B243" s="542" t="s">
        <v>1984</v>
      </c>
      <c r="C243" s="185" t="str">
        <f t="shared" si="17"/>
        <v>07</v>
      </c>
      <c r="D243" s="185" t="str">
        <f t="shared" si="18"/>
        <v>02</v>
      </c>
      <c r="E243" s="310" t="s">
        <v>1673</v>
      </c>
      <c r="F243" s="310"/>
      <c r="G243" s="130">
        <f>G244+G245</f>
        <v>0</v>
      </c>
    </row>
    <row r="244" spans="1:9" ht="75.75" hidden="1" customHeight="1">
      <c r="A244" s="569"/>
      <c r="B244" s="542" t="s">
        <v>467</v>
      </c>
      <c r="C244" s="185" t="str">
        <f t="shared" si="17"/>
        <v>07</v>
      </c>
      <c r="D244" s="185" t="str">
        <f t="shared" si="18"/>
        <v>02</v>
      </c>
      <c r="E244" s="310" t="s">
        <v>1673</v>
      </c>
      <c r="F244" s="310">
        <v>821</v>
      </c>
      <c r="G244" s="130">
        <f>ведомственная!G263</f>
        <v>0</v>
      </c>
    </row>
    <row r="245" spans="1:9" ht="43.5" hidden="1" customHeight="1">
      <c r="A245" s="569"/>
      <c r="B245" s="545" t="s">
        <v>2000</v>
      </c>
      <c r="C245" s="185" t="str">
        <f t="shared" si="17"/>
        <v>07</v>
      </c>
      <c r="D245" s="185" t="str">
        <f t="shared" si="18"/>
        <v>02</v>
      </c>
      <c r="E245" s="310" t="s">
        <v>1673</v>
      </c>
      <c r="F245" s="310">
        <v>600</v>
      </c>
      <c r="G245" s="130">
        <f>ведомственная!G264</f>
        <v>0</v>
      </c>
    </row>
    <row r="246" spans="1:9" ht="45" hidden="1" customHeight="1">
      <c r="A246" s="569"/>
      <c r="B246" s="542" t="s">
        <v>1987</v>
      </c>
      <c r="C246" s="185" t="str">
        <f t="shared" si="17"/>
        <v>07</v>
      </c>
      <c r="D246" s="185" t="str">
        <f t="shared" si="18"/>
        <v>02</v>
      </c>
      <c r="E246" s="310" t="s">
        <v>1442</v>
      </c>
      <c r="F246" s="310"/>
      <c r="G246" s="130">
        <f>G247</f>
        <v>0</v>
      </c>
    </row>
    <row r="247" spans="1:9" ht="42" hidden="1" customHeight="1">
      <c r="A247" s="569"/>
      <c r="B247" s="545" t="s">
        <v>2000</v>
      </c>
      <c r="C247" s="185" t="str">
        <f t="shared" si="17"/>
        <v>07</v>
      </c>
      <c r="D247" s="185" t="str">
        <f t="shared" si="18"/>
        <v>02</v>
      </c>
      <c r="E247" s="310" t="s">
        <v>1442</v>
      </c>
      <c r="F247" s="310">
        <v>600</v>
      </c>
      <c r="G247" s="130">
        <f>ведомственная!G347</f>
        <v>0</v>
      </c>
    </row>
    <row r="248" spans="1:9" ht="58.5" hidden="1" customHeight="1">
      <c r="A248" s="569"/>
      <c r="B248" s="545" t="s">
        <v>479</v>
      </c>
      <c r="C248" s="185" t="str">
        <f t="shared" si="17"/>
        <v>07</v>
      </c>
      <c r="D248" s="185" t="str">
        <f t="shared" si="18"/>
        <v>02</v>
      </c>
      <c r="E248" s="310" t="s">
        <v>480</v>
      </c>
      <c r="F248" s="64"/>
      <c r="G248" s="130">
        <f>G249</f>
        <v>0</v>
      </c>
    </row>
    <row r="249" spans="1:9" ht="30" hidden="1" customHeight="1">
      <c r="A249" s="569"/>
      <c r="B249" s="542" t="s">
        <v>1610</v>
      </c>
      <c r="C249" s="185" t="str">
        <f t="shared" si="17"/>
        <v>07</v>
      </c>
      <c r="D249" s="185" t="str">
        <f t="shared" si="18"/>
        <v>02</v>
      </c>
      <c r="E249" s="310" t="s">
        <v>480</v>
      </c>
      <c r="F249" s="64" t="s">
        <v>566</v>
      </c>
      <c r="G249" s="130">
        <f>ведомственная!G266+ведомственная!G349</f>
        <v>0</v>
      </c>
    </row>
    <row r="250" spans="1:9" s="247" customFormat="1" ht="64.5" hidden="1" customHeight="1">
      <c r="A250" s="569"/>
      <c r="B250" s="560" t="s">
        <v>1967</v>
      </c>
      <c r="C250" s="185" t="str">
        <f t="shared" ref="C250:C264" si="19">"07"</f>
        <v>07</v>
      </c>
      <c r="D250" s="185" t="str">
        <f t="shared" ref="D250:D263" si="20">"02"</f>
        <v>02</v>
      </c>
      <c r="E250" s="310" t="s">
        <v>985</v>
      </c>
      <c r="F250" s="310"/>
      <c r="G250" s="197">
        <f>G251+G252</f>
        <v>0</v>
      </c>
      <c r="H250" s="244"/>
      <c r="I250" s="246"/>
    </row>
    <row r="251" spans="1:9" s="247" customFormat="1" ht="75.75" hidden="1" customHeight="1">
      <c r="A251" s="569"/>
      <c r="B251" s="542" t="s">
        <v>467</v>
      </c>
      <c r="C251" s="185" t="str">
        <f t="shared" si="19"/>
        <v>07</v>
      </c>
      <c r="D251" s="185" t="str">
        <f t="shared" si="20"/>
        <v>02</v>
      </c>
      <c r="E251" s="310" t="s">
        <v>985</v>
      </c>
      <c r="F251" s="310">
        <v>821</v>
      </c>
      <c r="G251" s="197">
        <f>ведомственная!G268</f>
        <v>0</v>
      </c>
      <c r="H251" s="244"/>
      <c r="I251" s="246"/>
    </row>
    <row r="252" spans="1:9" s="247" customFormat="1" ht="49.5" hidden="1" customHeight="1">
      <c r="A252" s="569"/>
      <c r="B252" s="545" t="s">
        <v>2000</v>
      </c>
      <c r="C252" s="185" t="str">
        <f t="shared" si="19"/>
        <v>07</v>
      </c>
      <c r="D252" s="185" t="str">
        <f t="shared" si="20"/>
        <v>02</v>
      </c>
      <c r="E252" s="310" t="s">
        <v>985</v>
      </c>
      <c r="F252" s="310">
        <v>600</v>
      </c>
      <c r="G252" s="197">
        <f>ведомственная!G269</f>
        <v>0</v>
      </c>
      <c r="H252" s="244"/>
      <c r="I252" s="246"/>
    </row>
    <row r="253" spans="1:9" s="247" customFormat="1" ht="74.25" hidden="1" customHeight="1">
      <c r="A253" s="569"/>
      <c r="B253" s="556" t="s">
        <v>30</v>
      </c>
      <c r="C253" s="185" t="str">
        <f t="shared" si="19"/>
        <v>07</v>
      </c>
      <c r="D253" s="185" t="str">
        <f t="shared" si="20"/>
        <v>02</v>
      </c>
      <c r="E253" s="310" t="s">
        <v>2062</v>
      </c>
      <c r="F253" s="310"/>
      <c r="G253" s="197">
        <f>G254+G255</f>
        <v>0</v>
      </c>
      <c r="H253" s="244"/>
      <c r="I253" s="246"/>
    </row>
    <row r="254" spans="1:9" s="247" customFormat="1" ht="79.5" hidden="1" customHeight="1">
      <c r="A254" s="569"/>
      <c r="B254" s="542" t="s">
        <v>467</v>
      </c>
      <c r="C254" s="185" t="str">
        <f t="shared" si="19"/>
        <v>07</v>
      </c>
      <c r="D254" s="185" t="str">
        <f t="shared" si="20"/>
        <v>02</v>
      </c>
      <c r="E254" s="310" t="s">
        <v>1682</v>
      </c>
      <c r="F254" s="310">
        <v>821</v>
      </c>
      <c r="G254" s="197">
        <f>ведомственная!G271</f>
        <v>0</v>
      </c>
      <c r="H254" s="244"/>
      <c r="I254" s="246"/>
    </row>
    <row r="255" spans="1:9" s="247" customFormat="1" ht="48" hidden="1" customHeight="1">
      <c r="A255" s="569"/>
      <c r="B255" s="545" t="s">
        <v>2000</v>
      </c>
      <c r="C255" s="185" t="str">
        <f t="shared" si="19"/>
        <v>07</v>
      </c>
      <c r="D255" s="185" t="str">
        <f t="shared" si="20"/>
        <v>02</v>
      </c>
      <c r="E255" s="310" t="s">
        <v>2062</v>
      </c>
      <c r="F255" s="310">
        <v>600</v>
      </c>
      <c r="G255" s="197">
        <f>ведомственная!G272</f>
        <v>0</v>
      </c>
      <c r="H255" s="244"/>
      <c r="I255" s="246"/>
    </row>
    <row r="256" spans="1:9" s="247" customFormat="1" ht="57.75" hidden="1" customHeight="1">
      <c r="A256" s="569"/>
      <c r="B256" s="559" t="s">
        <v>1980</v>
      </c>
      <c r="C256" s="185" t="str">
        <f t="shared" si="19"/>
        <v>07</v>
      </c>
      <c r="D256" s="185" t="str">
        <f t="shared" si="20"/>
        <v>02</v>
      </c>
      <c r="E256" s="310" t="s">
        <v>2057</v>
      </c>
      <c r="F256" s="310"/>
      <c r="G256" s="130">
        <f>G257</f>
        <v>0</v>
      </c>
      <c r="I256" s="246"/>
    </row>
    <row r="257" spans="1:9" s="247" customFormat="1" ht="48" hidden="1" customHeight="1">
      <c r="A257" s="569"/>
      <c r="B257" s="545" t="s">
        <v>2000</v>
      </c>
      <c r="C257" s="185" t="str">
        <f t="shared" si="19"/>
        <v>07</v>
      </c>
      <c r="D257" s="185" t="str">
        <f t="shared" si="20"/>
        <v>02</v>
      </c>
      <c r="E257" s="310" t="s">
        <v>2057</v>
      </c>
      <c r="F257" s="310">
        <v>600</v>
      </c>
      <c r="G257" s="130">
        <f>ведомственная!G274</f>
        <v>0</v>
      </c>
      <c r="I257" s="246"/>
    </row>
    <row r="258" spans="1:9" s="247" customFormat="1" ht="95.25" hidden="1" customHeight="1">
      <c r="A258" s="569"/>
      <c r="B258" s="560" t="s">
        <v>1957</v>
      </c>
      <c r="C258" s="185" t="str">
        <f t="shared" si="19"/>
        <v>07</v>
      </c>
      <c r="D258" s="185" t="str">
        <f t="shared" si="20"/>
        <v>02</v>
      </c>
      <c r="E258" s="310" t="s">
        <v>2060</v>
      </c>
      <c r="F258" s="310"/>
      <c r="G258" s="130">
        <f>G259</f>
        <v>0</v>
      </c>
      <c r="I258" s="246"/>
    </row>
    <row r="259" spans="1:9" s="247" customFormat="1" ht="48" hidden="1" customHeight="1">
      <c r="A259" s="569"/>
      <c r="B259" s="545" t="s">
        <v>2000</v>
      </c>
      <c r="C259" s="185" t="str">
        <f t="shared" si="19"/>
        <v>07</v>
      </c>
      <c r="D259" s="185" t="str">
        <f t="shared" si="20"/>
        <v>02</v>
      </c>
      <c r="E259" s="310" t="s">
        <v>2060</v>
      </c>
      <c r="F259" s="310">
        <v>600</v>
      </c>
      <c r="G259" s="130">
        <f>ведомственная!G276</f>
        <v>0</v>
      </c>
      <c r="I259" s="246"/>
    </row>
    <row r="260" spans="1:9" s="247" customFormat="1" ht="61.5" hidden="1" customHeight="1">
      <c r="A260" s="569"/>
      <c r="B260" s="560" t="s">
        <v>1966</v>
      </c>
      <c r="C260" s="185" t="str">
        <f t="shared" si="19"/>
        <v>07</v>
      </c>
      <c r="D260" s="185" t="str">
        <f t="shared" si="20"/>
        <v>02</v>
      </c>
      <c r="E260" s="310" t="s">
        <v>2059</v>
      </c>
      <c r="F260" s="64"/>
      <c r="G260" s="130">
        <f>G261</f>
        <v>0</v>
      </c>
      <c r="H260" s="244"/>
      <c r="I260" s="246"/>
    </row>
    <row r="261" spans="1:9" s="247" customFormat="1" ht="48" hidden="1" customHeight="1">
      <c r="A261" s="569"/>
      <c r="B261" s="545" t="s">
        <v>2000</v>
      </c>
      <c r="C261" s="185" t="str">
        <f t="shared" si="19"/>
        <v>07</v>
      </c>
      <c r="D261" s="185" t="str">
        <f t="shared" si="20"/>
        <v>02</v>
      </c>
      <c r="E261" s="310" t="s">
        <v>2059</v>
      </c>
      <c r="F261" s="310">
        <v>600</v>
      </c>
      <c r="G261" s="130">
        <f>ведомственная!G278</f>
        <v>0</v>
      </c>
      <c r="H261" s="244"/>
      <c r="I261" s="246"/>
    </row>
    <row r="262" spans="1:9" s="247" customFormat="1" ht="69" hidden="1" customHeight="1">
      <c r="A262" s="569"/>
      <c r="B262" s="548" t="s">
        <v>1975</v>
      </c>
      <c r="C262" s="185" t="str">
        <f t="shared" si="19"/>
        <v>07</v>
      </c>
      <c r="D262" s="185" t="str">
        <f t="shared" si="20"/>
        <v>02</v>
      </c>
      <c r="E262" s="310" t="s">
        <v>1352</v>
      </c>
      <c r="F262" s="64"/>
      <c r="G262" s="130">
        <f>G263+G264</f>
        <v>0</v>
      </c>
      <c r="H262" s="244"/>
      <c r="I262" s="246"/>
    </row>
    <row r="263" spans="1:9" s="247" customFormat="1" ht="36.75" hidden="1" customHeight="1">
      <c r="A263" s="569"/>
      <c r="B263" s="545" t="s">
        <v>1995</v>
      </c>
      <c r="C263" s="185" t="str">
        <f t="shared" si="19"/>
        <v>07</v>
      </c>
      <c r="D263" s="185" t="str">
        <f t="shared" si="20"/>
        <v>02</v>
      </c>
      <c r="E263" s="310" t="s">
        <v>1352</v>
      </c>
      <c r="F263" s="64" t="s">
        <v>1998</v>
      </c>
      <c r="G263" s="130">
        <f>ведомственная!G89</f>
        <v>0</v>
      </c>
      <c r="H263" s="244"/>
      <c r="I263" s="246"/>
    </row>
    <row r="264" spans="1:9" s="247" customFormat="1" ht="42.75" hidden="1" customHeight="1">
      <c r="A264" s="569"/>
      <c r="B264" s="545" t="s">
        <v>2000</v>
      </c>
      <c r="C264" s="185" t="str">
        <f t="shared" si="19"/>
        <v>07</v>
      </c>
      <c r="D264" s="64" t="s">
        <v>1753</v>
      </c>
      <c r="E264" s="310" t="s">
        <v>1352</v>
      </c>
      <c r="F264" s="310">
        <v>600</v>
      </c>
      <c r="G264" s="263">
        <f>ведомственная!G280</f>
        <v>0</v>
      </c>
      <c r="H264" s="244"/>
      <c r="I264" s="246"/>
    </row>
    <row r="265" spans="1:9" ht="105" hidden="1" customHeight="1">
      <c r="A265" s="569"/>
      <c r="B265" s="542" t="s">
        <v>1493</v>
      </c>
      <c r="C265" s="185" t="str">
        <f t="shared" ref="C265:C296" si="21">"07"</f>
        <v>07</v>
      </c>
      <c r="D265" s="185" t="str">
        <f t="shared" si="18"/>
        <v>02</v>
      </c>
      <c r="E265" s="310" t="s">
        <v>2063</v>
      </c>
      <c r="F265" s="310"/>
      <c r="G265" s="130">
        <f>ведомственная!G281</f>
        <v>0</v>
      </c>
    </row>
    <row r="266" spans="1:9" ht="39.75" hidden="1" customHeight="1">
      <c r="A266" s="569"/>
      <c r="B266" s="542" t="s">
        <v>467</v>
      </c>
      <c r="C266" s="185" t="str">
        <f t="shared" si="21"/>
        <v>07</v>
      </c>
      <c r="D266" s="185" t="str">
        <f t="shared" si="18"/>
        <v>02</v>
      </c>
      <c r="E266" s="310" t="s">
        <v>1494</v>
      </c>
      <c r="F266" s="310">
        <v>821</v>
      </c>
      <c r="G266" s="130">
        <f>ведомственная!G282</f>
        <v>0</v>
      </c>
    </row>
    <row r="267" spans="1:9" ht="39.75" hidden="1" customHeight="1">
      <c r="A267" s="569"/>
      <c r="B267" s="545" t="s">
        <v>2000</v>
      </c>
      <c r="C267" s="185" t="str">
        <f t="shared" si="21"/>
        <v>07</v>
      </c>
      <c r="D267" s="185" t="str">
        <f t="shared" si="18"/>
        <v>02</v>
      </c>
      <c r="E267" s="310" t="s">
        <v>2063</v>
      </c>
      <c r="F267" s="310">
        <v>600</v>
      </c>
      <c r="G267" s="130">
        <f>ведомственная!G283</f>
        <v>0</v>
      </c>
    </row>
    <row r="268" spans="1:9" ht="39.75" hidden="1" customHeight="1">
      <c r="A268" s="569"/>
      <c r="B268" s="562" t="s">
        <v>1974</v>
      </c>
      <c r="C268" s="333" t="str">
        <f t="shared" si="21"/>
        <v>07</v>
      </c>
      <c r="D268" s="333" t="str">
        <f t="shared" si="18"/>
        <v>02</v>
      </c>
      <c r="E268" s="334" t="s">
        <v>2052</v>
      </c>
      <c r="F268" s="334"/>
      <c r="G268" s="337">
        <f>G269</f>
        <v>0</v>
      </c>
    </row>
    <row r="269" spans="1:9" ht="39.75" hidden="1" customHeight="1">
      <c r="A269" s="569"/>
      <c r="B269" s="563" t="s">
        <v>2000</v>
      </c>
      <c r="C269" s="333" t="str">
        <f t="shared" si="21"/>
        <v>07</v>
      </c>
      <c r="D269" s="333" t="str">
        <f t="shared" si="18"/>
        <v>02</v>
      </c>
      <c r="E269" s="334" t="s">
        <v>2052</v>
      </c>
      <c r="F269" s="332">
        <v>600</v>
      </c>
      <c r="G269" s="335">
        <f>ведомственная!G285</f>
        <v>0</v>
      </c>
    </row>
    <row r="270" spans="1:9" ht="39.75" hidden="1" customHeight="1">
      <c r="A270" s="569"/>
      <c r="B270" s="542" t="s">
        <v>1573</v>
      </c>
      <c r="C270" s="185" t="str">
        <f t="shared" si="21"/>
        <v>07</v>
      </c>
      <c r="D270" s="185" t="str">
        <f t="shared" si="18"/>
        <v>02</v>
      </c>
      <c r="E270" s="310" t="s">
        <v>1574</v>
      </c>
      <c r="F270" s="310"/>
      <c r="G270" s="130">
        <f>G271</f>
        <v>0</v>
      </c>
    </row>
    <row r="271" spans="1:9" ht="39.75" hidden="1" customHeight="1">
      <c r="A271" s="569"/>
      <c r="B271" s="545" t="s">
        <v>2000</v>
      </c>
      <c r="C271" s="185" t="str">
        <f t="shared" si="21"/>
        <v>07</v>
      </c>
      <c r="D271" s="185" t="str">
        <f t="shared" si="18"/>
        <v>02</v>
      </c>
      <c r="E271" s="310" t="s">
        <v>1574</v>
      </c>
      <c r="F271" s="310">
        <v>600</v>
      </c>
      <c r="G271" s="130">
        <f>ведомственная!G287</f>
        <v>0</v>
      </c>
    </row>
    <row r="272" spans="1:9" ht="79.5" hidden="1" customHeight="1">
      <c r="A272" s="569"/>
      <c r="B272" s="542" t="s">
        <v>1924</v>
      </c>
      <c r="C272" s="185" t="str">
        <f t="shared" si="21"/>
        <v>07</v>
      </c>
      <c r="D272" s="185" t="str">
        <f>"02"</f>
        <v>02</v>
      </c>
      <c r="E272" s="1" t="s">
        <v>2032</v>
      </c>
      <c r="F272" s="310"/>
      <c r="G272" s="130">
        <f>G273</f>
        <v>0</v>
      </c>
    </row>
    <row r="273" spans="1:8" ht="39.75" hidden="1" customHeight="1">
      <c r="A273" s="569"/>
      <c r="B273" s="545" t="s">
        <v>2000</v>
      </c>
      <c r="C273" s="185" t="str">
        <f t="shared" si="21"/>
        <v>07</v>
      </c>
      <c r="D273" s="185" t="str">
        <f>"02"</f>
        <v>02</v>
      </c>
      <c r="E273" s="1" t="s">
        <v>2032</v>
      </c>
      <c r="F273" s="310">
        <v>600</v>
      </c>
      <c r="G273" s="130">
        <f>ведомственная!G289+ведомственная!G351</f>
        <v>0</v>
      </c>
    </row>
    <row r="274" spans="1:8" ht="58.5" hidden="1" customHeight="1">
      <c r="A274" s="569"/>
      <c r="B274" s="542" t="s">
        <v>2015</v>
      </c>
      <c r="C274" s="185" t="str">
        <f t="shared" si="21"/>
        <v>07</v>
      </c>
      <c r="D274" s="185" t="str">
        <f t="shared" ref="D274:D275" si="22">"02"</f>
        <v>02</v>
      </c>
      <c r="E274" s="310" t="s">
        <v>2061</v>
      </c>
      <c r="F274" s="310"/>
      <c r="G274" s="130">
        <f>G275</f>
        <v>0</v>
      </c>
    </row>
    <row r="275" spans="1:8" ht="39.75" hidden="1" customHeight="1">
      <c r="A275" s="569"/>
      <c r="B275" s="545" t="s">
        <v>2000</v>
      </c>
      <c r="C275" s="185" t="str">
        <f t="shared" si="21"/>
        <v>07</v>
      </c>
      <c r="D275" s="185" t="str">
        <f t="shared" si="22"/>
        <v>02</v>
      </c>
      <c r="E275" s="310" t="s">
        <v>2061</v>
      </c>
      <c r="F275" s="310">
        <v>600</v>
      </c>
      <c r="G275" s="130">
        <f>ведомственная!G291</f>
        <v>0</v>
      </c>
    </row>
    <row r="276" spans="1:8" ht="39.75" hidden="1" customHeight="1">
      <c r="A276" s="569"/>
      <c r="B276" s="556" t="s">
        <v>1965</v>
      </c>
      <c r="C276" s="185" t="str">
        <f t="shared" si="21"/>
        <v>07</v>
      </c>
      <c r="D276" s="185" t="str">
        <f t="shared" ref="D276:D277" si="23">"02"</f>
        <v>02</v>
      </c>
      <c r="E276" s="310" t="s">
        <v>2048</v>
      </c>
      <c r="F276" s="64"/>
      <c r="G276" s="130">
        <f>G277</f>
        <v>0</v>
      </c>
    </row>
    <row r="277" spans="1:8" ht="37.5" hidden="1" customHeight="1">
      <c r="A277" s="569"/>
      <c r="B277" s="545" t="s">
        <v>2000</v>
      </c>
      <c r="C277" s="185" t="str">
        <f t="shared" si="21"/>
        <v>07</v>
      </c>
      <c r="D277" s="185" t="str">
        <f t="shared" si="23"/>
        <v>02</v>
      </c>
      <c r="E277" s="310" t="s">
        <v>2048</v>
      </c>
      <c r="F277" s="310">
        <v>600</v>
      </c>
      <c r="G277" s="130">
        <f>ведомственная!G353</f>
        <v>0</v>
      </c>
    </row>
    <row r="278" spans="1:8" ht="39.75" hidden="1" customHeight="1">
      <c r="A278" s="569"/>
      <c r="B278" s="542" t="s">
        <v>1886</v>
      </c>
      <c r="C278" s="185" t="str">
        <f t="shared" si="21"/>
        <v>07</v>
      </c>
      <c r="D278" s="185" t="str">
        <f t="shared" si="18"/>
        <v>02</v>
      </c>
      <c r="E278" s="310" t="s">
        <v>1538</v>
      </c>
      <c r="F278" s="310"/>
      <c r="G278" s="130">
        <f>ведомственная!G292</f>
        <v>0</v>
      </c>
    </row>
    <row r="279" spans="1:8" ht="39.75" hidden="1" customHeight="1">
      <c r="A279" s="569"/>
      <c r="B279" s="545" t="s">
        <v>2000</v>
      </c>
      <c r="C279" s="185" t="str">
        <f t="shared" si="21"/>
        <v>07</v>
      </c>
      <c r="D279" s="185" t="str">
        <f t="shared" si="18"/>
        <v>02</v>
      </c>
      <c r="E279" s="310" t="s">
        <v>1538</v>
      </c>
      <c r="F279" s="310">
        <v>600</v>
      </c>
      <c r="G279" s="130">
        <f>ведомственная!G293</f>
        <v>0</v>
      </c>
    </row>
    <row r="280" spans="1:8" ht="25.5" hidden="1" customHeight="1">
      <c r="A280" s="569"/>
      <c r="B280" s="542" t="s">
        <v>706</v>
      </c>
      <c r="C280" s="185" t="str">
        <f t="shared" si="21"/>
        <v>07</v>
      </c>
      <c r="D280" s="185" t="str">
        <f t="shared" ref="D280:D295" si="24">"07"</f>
        <v>07</v>
      </c>
      <c r="E280" s="160"/>
      <c r="F280" s="310"/>
      <c r="G280" s="130">
        <f>G281+G283+G286+G291+G294+G289</f>
        <v>0</v>
      </c>
    </row>
    <row r="281" spans="1:8" ht="20.25" hidden="1" customHeight="1">
      <c r="A281" s="569"/>
      <c r="B281" s="546" t="s">
        <v>775</v>
      </c>
      <c r="C281" s="185" t="str">
        <f t="shared" si="21"/>
        <v>07</v>
      </c>
      <c r="D281" s="185" t="str">
        <f t="shared" si="24"/>
        <v>07</v>
      </c>
      <c r="E281" s="1" t="s">
        <v>778</v>
      </c>
      <c r="F281" s="310"/>
      <c r="G281" s="130">
        <f>G282</f>
        <v>0</v>
      </c>
    </row>
    <row r="282" spans="1:8" ht="40.5" hidden="1" customHeight="1">
      <c r="A282" s="569"/>
      <c r="B282" s="545" t="s">
        <v>1995</v>
      </c>
      <c r="C282" s="185" t="str">
        <f t="shared" si="21"/>
        <v>07</v>
      </c>
      <c r="D282" s="185" t="str">
        <f t="shared" si="24"/>
        <v>07</v>
      </c>
      <c r="E282" s="1" t="s">
        <v>778</v>
      </c>
      <c r="F282" s="310" t="str">
        <f>"200"</f>
        <v>200</v>
      </c>
      <c r="G282" s="130">
        <f>ведомственная!G356</f>
        <v>0</v>
      </c>
    </row>
    <row r="283" spans="1:8" ht="38.25" hidden="1" customHeight="1">
      <c r="A283" s="569"/>
      <c r="B283" s="546" t="s">
        <v>776</v>
      </c>
      <c r="C283" s="185" t="str">
        <f t="shared" si="21"/>
        <v>07</v>
      </c>
      <c r="D283" s="185" t="str">
        <f t="shared" si="24"/>
        <v>07</v>
      </c>
      <c r="E283" s="1" t="s">
        <v>777</v>
      </c>
      <c r="F283" s="310"/>
      <c r="G283" s="130">
        <f>G284+G285</f>
        <v>0</v>
      </c>
    </row>
    <row r="284" spans="1:8" ht="24" hidden="1" customHeight="1">
      <c r="A284" s="569"/>
      <c r="B284" s="19" t="s">
        <v>1999</v>
      </c>
      <c r="C284" s="185" t="str">
        <f t="shared" si="21"/>
        <v>07</v>
      </c>
      <c r="D284" s="185" t="str">
        <f t="shared" si="24"/>
        <v>07</v>
      </c>
      <c r="E284" s="1" t="s">
        <v>777</v>
      </c>
      <c r="F284" s="310">
        <v>300</v>
      </c>
      <c r="G284" s="130">
        <f>ведомственная!G296</f>
        <v>0</v>
      </c>
    </row>
    <row r="285" spans="1:8" ht="37.5" hidden="1" customHeight="1">
      <c r="A285" s="569"/>
      <c r="B285" s="545" t="s">
        <v>2000</v>
      </c>
      <c r="C285" s="185" t="str">
        <f t="shared" si="21"/>
        <v>07</v>
      </c>
      <c r="D285" s="185" t="str">
        <f t="shared" si="24"/>
        <v>07</v>
      </c>
      <c r="E285" s="1" t="s">
        <v>777</v>
      </c>
      <c r="F285" s="310">
        <v>600</v>
      </c>
      <c r="G285" s="130">
        <f>ведомственная!G297</f>
        <v>0</v>
      </c>
      <c r="H285" s="244"/>
    </row>
    <row r="286" spans="1:8" ht="57.75" hidden="1" customHeight="1">
      <c r="A286" s="569"/>
      <c r="B286" s="545" t="s">
        <v>1986</v>
      </c>
      <c r="C286" s="185" t="str">
        <f t="shared" si="21"/>
        <v>07</v>
      </c>
      <c r="D286" s="185" t="str">
        <f t="shared" si="24"/>
        <v>07</v>
      </c>
      <c r="E286" s="310" t="s">
        <v>1444</v>
      </c>
      <c r="F286" s="310"/>
      <c r="G286" s="130">
        <f>G287+G288</f>
        <v>0</v>
      </c>
    </row>
    <row r="287" spans="1:8" ht="31.5" hidden="1" customHeight="1">
      <c r="A287" s="569"/>
      <c r="B287" s="19" t="s">
        <v>1999</v>
      </c>
      <c r="C287" s="185" t="str">
        <f t="shared" si="21"/>
        <v>07</v>
      </c>
      <c r="D287" s="185" t="str">
        <f t="shared" si="24"/>
        <v>07</v>
      </c>
      <c r="E287" s="310" t="s">
        <v>1444</v>
      </c>
      <c r="F287" s="310">
        <v>300</v>
      </c>
      <c r="G287" s="196">
        <f>ведомственная!G299</f>
        <v>0</v>
      </c>
    </row>
    <row r="288" spans="1:8" ht="45" hidden="1" customHeight="1">
      <c r="A288" s="569"/>
      <c r="B288" s="545" t="s">
        <v>2000</v>
      </c>
      <c r="C288" s="185" t="str">
        <f t="shared" si="21"/>
        <v>07</v>
      </c>
      <c r="D288" s="185" t="str">
        <f t="shared" si="24"/>
        <v>07</v>
      </c>
      <c r="E288" s="310" t="s">
        <v>1444</v>
      </c>
      <c r="F288" s="310">
        <v>600</v>
      </c>
      <c r="G288" s="196">
        <f>ведомственная!G300</f>
        <v>0</v>
      </c>
    </row>
    <row r="289" spans="1:9" ht="31.5" hidden="1" customHeight="1">
      <c r="A289" s="569"/>
      <c r="B289" s="547" t="s">
        <v>67</v>
      </c>
      <c r="C289" s="185" t="str">
        <f t="shared" si="21"/>
        <v>07</v>
      </c>
      <c r="D289" s="185" t="str">
        <f t="shared" si="24"/>
        <v>07</v>
      </c>
      <c r="E289" s="310" t="s">
        <v>1443</v>
      </c>
      <c r="F289" s="310"/>
      <c r="G289" s="196">
        <f>ведомственная!G357</f>
        <v>0</v>
      </c>
    </row>
    <row r="290" spans="1:9" ht="39.75" hidden="1" customHeight="1">
      <c r="A290" s="569"/>
      <c r="B290" s="545" t="s">
        <v>1995</v>
      </c>
      <c r="C290" s="185" t="str">
        <f t="shared" si="21"/>
        <v>07</v>
      </c>
      <c r="D290" s="185" t="str">
        <f t="shared" si="24"/>
        <v>07</v>
      </c>
      <c r="E290" s="310" t="s">
        <v>1443</v>
      </c>
      <c r="F290" s="310">
        <v>200</v>
      </c>
      <c r="G290" s="196">
        <f>ведомственная!G358</f>
        <v>0</v>
      </c>
    </row>
    <row r="291" spans="1:9" s="320" customFormat="1" ht="45" hidden="1" customHeight="1">
      <c r="A291" s="569"/>
      <c r="B291" s="560" t="s">
        <v>32</v>
      </c>
      <c r="C291" s="185" t="str">
        <f t="shared" si="21"/>
        <v>07</v>
      </c>
      <c r="D291" s="185" t="str">
        <f t="shared" si="24"/>
        <v>07</v>
      </c>
      <c r="E291" s="1" t="s">
        <v>345</v>
      </c>
      <c r="F291" s="1"/>
      <c r="G291" s="130">
        <f>G293+G292</f>
        <v>0</v>
      </c>
      <c r="H291" s="244"/>
      <c r="I291" s="319"/>
    </row>
    <row r="292" spans="1:9" s="320" customFormat="1" ht="48" hidden="1" customHeight="1">
      <c r="A292" s="569"/>
      <c r="B292" s="542" t="s">
        <v>468</v>
      </c>
      <c r="C292" s="185" t="str">
        <f t="shared" si="21"/>
        <v>07</v>
      </c>
      <c r="D292" s="185" t="str">
        <f t="shared" si="24"/>
        <v>07</v>
      </c>
      <c r="E292" s="1" t="s">
        <v>345</v>
      </c>
      <c r="F292" s="310">
        <v>822</v>
      </c>
      <c r="G292" s="130">
        <f>ведомственная!G304</f>
        <v>0</v>
      </c>
      <c r="H292" s="244"/>
      <c r="I292" s="319"/>
    </row>
    <row r="293" spans="1:9" s="320" customFormat="1" ht="37.5" hidden="1" customHeight="1">
      <c r="A293" s="569"/>
      <c r="B293" s="545" t="s">
        <v>1995</v>
      </c>
      <c r="C293" s="185" t="str">
        <f t="shared" si="21"/>
        <v>07</v>
      </c>
      <c r="D293" s="185" t="str">
        <f t="shared" si="24"/>
        <v>07</v>
      </c>
      <c r="E293" s="1" t="s">
        <v>345</v>
      </c>
      <c r="F293" s="310">
        <v>200</v>
      </c>
      <c r="G293" s="130">
        <f>ведомственная!G360</f>
        <v>0</v>
      </c>
      <c r="H293" s="244"/>
      <c r="I293" s="319"/>
    </row>
    <row r="294" spans="1:9" s="320" customFormat="1" ht="76.5" hidden="1" customHeight="1">
      <c r="A294" s="569"/>
      <c r="B294" s="564" t="s">
        <v>1971</v>
      </c>
      <c r="C294" s="185" t="str">
        <f t="shared" si="21"/>
        <v>07</v>
      </c>
      <c r="D294" s="185" t="str">
        <f t="shared" si="24"/>
        <v>07</v>
      </c>
      <c r="E294" s="1" t="s">
        <v>2049</v>
      </c>
      <c r="F294" s="310"/>
      <c r="G294" s="130">
        <f>G295</f>
        <v>0</v>
      </c>
      <c r="H294" s="244"/>
      <c r="I294" s="319"/>
    </row>
    <row r="295" spans="1:9" s="320" customFormat="1" ht="45" hidden="1" customHeight="1">
      <c r="A295" s="569"/>
      <c r="B295" s="545" t="s">
        <v>1995</v>
      </c>
      <c r="C295" s="185" t="str">
        <f t="shared" si="21"/>
        <v>07</v>
      </c>
      <c r="D295" s="185" t="str">
        <f t="shared" si="24"/>
        <v>07</v>
      </c>
      <c r="E295" s="1" t="s">
        <v>2049</v>
      </c>
      <c r="F295" s="310">
        <v>200</v>
      </c>
      <c r="G295" s="130">
        <f>ведомственная!G362+ведомственная!G302</f>
        <v>0</v>
      </c>
      <c r="H295" s="244"/>
      <c r="I295" s="319"/>
    </row>
    <row r="296" spans="1:9" ht="24" hidden="1" customHeight="1">
      <c r="A296" s="569"/>
      <c r="B296" s="542" t="s">
        <v>707</v>
      </c>
      <c r="C296" s="185" t="str">
        <f t="shared" si="21"/>
        <v>07</v>
      </c>
      <c r="D296" s="185" t="str">
        <f>"09"</f>
        <v>09</v>
      </c>
      <c r="E296" s="160"/>
      <c r="F296" s="310"/>
      <c r="G296" s="130">
        <f>G297+G300+G303+G306+G309</f>
        <v>0</v>
      </c>
    </row>
    <row r="297" spans="1:9" ht="20.25" hidden="1" customHeight="1">
      <c r="A297" s="569"/>
      <c r="B297" s="542" t="s">
        <v>964</v>
      </c>
      <c r="C297" s="185" t="str">
        <f t="shared" ref="C297:C310" si="25">"07"</f>
        <v>07</v>
      </c>
      <c r="D297" s="185" t="str">
        <f t="shared" ref="D297:D310" si="26">"09"</f>
        <v>09</v>
      </c>
      <c r="E297" s="310" t="s">
        <v>567</v>
      </c>
      <c r="F297" s="310"/>
      <c r="G297" s="130">
        <f>G298+G299</f>
        <v>0</v>
      </c>
    </row>
    <row r="298" spans="1:9" ht="99" hidden="1" customHeight="1">
      <c r="A298" s="569"/>
      <c r="B298" s="545" t="s">
        <v>1992</v>
      </c>
      <c r="C298" s="185" t="str">
        <f t="shared" si="25"/>
        <v>07</v>
      </c>
      <c r="D298" s="185" t="str">
        <f t="shared" si="26"/>
        <v>09</v>
      </c>
      <c r="E298" s="310" t="s">
        <v>567</v>
      </c>
      <c r="F298" s="310" t="str">
        <f>"100"</f>
        <v>100</v>
      </c>
      <c r="G298" s="130">
        <f>ведомственная!G307</f>
        <v>0</v>
      </c>
    </row>
    <row r="299" spans="1:9" ht="39" hidden="1" customHeight="1">
      <c r="A299" s="569"/>
      <c r="B299" s="545" t="s">
        <v>1995</v>
      </c>
      <c r="C299" s="185" t="str">
        <f t="shared" si="25"/>
        <v>07</v>
      </c>
      <c r="D299" s="185" t="str">
        <f t="shared" si="26"/>
        <v>09</v>
      </c>
      <c r="E299" s="310" t="s">
        <v>567</v>
      </c>
      <c r="F299" s="181">
        <v>200</v>
      </c>
      <c r="G299" s="248">
        <f>ведомственная!G308</f>
        <v>0</v>
      </c>
    </row>
    <row r="300" spans="1:9" ht="21" hidden="1" customHeight="1">
      <c r="A300" s="569"/>
      <c r="B300" s="565" t="s">
        <v>708</v>
      </c>
      <c r="C300" s="195" t="str">
        <f t="shared" si="25"/>
        <v>07</v>
      </c>
      <c r="D300" s="195" t="str">
        <f t="shared" si="26"/>
        <v>09</v>
      </c>
      <c r="E300" s="181" t="s">
        <v>709</v>
      </c>
      <c r="F300" s="181"/>
      <c r="G300" s="248">
        <f>G301+G302</f>
        <v>0</v>
      </c>
    </row>
    <row r="301" spans="1:9" ht="40.5" hidden="1" customHeight="1">
      <c r="A301" s="569"/>
      <c r="B301" s="545" t="s">
        <v>1995</v>
      </c>
      <c r="C301" s="185" t="str">
        <f t="shared" si="25"/>
        <v>07</v>
      </c>
      <c r="D301" s="185" t="str">
        <f t="shared" si="26"/>
        <v>09</v>
      </c>
      <c r="E301" s="310" t="s">
        <v>709</v>
      </c>
      <c r="F301" s="310" t="str">
        <f>"200"</f>
        <v>200</v>
      </c>
      <c r="G301" s="130">
        <f>ведомственная!G310</f>
        <v>0</v>
      </c>
    </row>
    <row r="302" spans="1:9" ht="40.5" hidden="1" customHeight="1">
      <c r="A302" s="569"/>
      <c r="B302" s="542" t="s">
        <v>468</v>
      </c>
      <c r="C302" s="185" t="str">
        <f t="shared" si="25"/>
        <v>07</v>
      </c>
      <c r="D302" s="185" t="str">
        <f t="shared" si="26"/>
        <v>09</v>
      </c>
      <c r="E302" s="310" t="s">
        <v>709</v>
      </c>
      <c r="F302" s="310">
        <v>822</v>
      </c>
      <c r="G302" s="130">
        <f>ведомственная!G311</f>
        <v>0</v>
      </c>
    </row>
    <row r="303" spans="1:9" ht="60.75" hidden="1" customHeight="1">
      <c r="A303" s="569"/>
      <c r="B303" s="40" t="s">
        <v>2006</v>
      </c>
      <c r="C303" s="185" t="str">
        <f t="shared" si="25"/>
        <v>07</v>
      </c>
      <c r="D303" s="185" t="str">
        <f t="shared" si="26"/>
        <v>09</v>
      </c>
      <c r="E303" s="310" t="s">
        <v>710</v>
      </c>
      <c r="F303" s="310"/>
      <c r="G303" s="130">
        <f>G304+G305</f>
        <v>0</v>
      </c>
    </row>
    <row r="304" spans="1:9" ht="96.75" hidden="1" customHeight="1">
      <c r="A304" s="569"/>
      <c r="B304" s="545" t="s">
        <v>1992</v>
      </c>
      <c r="C304" s="185" t="str">
        <f t="shared" si="25"/>
        <v>07</v>
      </c>
      <c r="D304" s="185" t="str">
        <f>"09"</f>
        <v>09</v>
      </c>
      <c r="E304" s="310" t="s">
        <v>710</v>
      </c>
      <c r="F304" s="64" t="s">
        <v>2017</v>
      </c>
      <c r="G304" s="130">
        <f>ведомственная!G313</f>
        <v>0</v>
      </c>
    </row>
    <row r="305" spans="1:9" ht="51.75" hidden="1" customHeight="1">
      <c r="A305" s="569"/>
      <c r="B305" s="545" t="s">
        <v>1995</v>
      </c>
      <c r="C305" s="185" t="str">
        <f t="shared" si="25"/>
        <v>07</v>
      </c>
      <c r="D305" s="185" t="str">
        <f t="shared" si="26"/>
        <v>09</v>
      </c>
      <c r="E305" s="310" t="s">
        <v>710</v>
      </c>
      <c r="F305" s="64" t="s">
        <v>1998</v>
      </c>
      <c r="G305" s="130">
        <f>ведомственная!G314</f>
        <v>0</v>
      </c>
    </row>
    <row r="306" spans="1:9" ht="92.25" hidden="1" customHeight="1">
      <c r="A306" s="569"/>
      <c r="B306" s="542" t="s">
        <v>411</v>
      </c>
      <c r="C306" s="185" t="str">
        <f t="shared" si="25"/>
        <v>07</v>
      </c>
      <c r="D306" s="185" t="str">
        <f t="shared" si="26"/>
        <v>09</v>
      </c>
      <c r="E306" s="185"/>
      <c r="F306" s="310"/>
      <c r="G306" s="130">
        <f>ведомственная!G315</f>
        <v>0</v>
      </c>
    </row>
    <row r="307" spans="1:9" ht="40.5" hidden="1" customHeight="1">
      <c r="A307" s="569"/>
      <c r="B307" s="542" t="s">
        <v>467</v>
      </c>
      <c r="C307" s="185" t="str">
        <f t="shared" si="25"/>
        <v>07</v>
      </c>
      <c r="D307" s="185" t="str">
        <f t="shared" si="26"/>
        <v>09</v>
      </c>
      <c r="E307" s="1" t="s">
        <v>370</v>
      </c>
      <c r="F307" s="1">
        <v>821</v>
      </c>
      <c r="G307" s="197">
        <f>ведомственная!G316</f>
        <v>0</v>
      </c>
    </row>
    <row r="308" spans="1:9" ht="40.5" hidden="1" customHeight="1">
      <c r="A308" s="569"/>
      <c r="B308" s="542" t="s">
        <v>468</v>
      </c>
      <c r="C308" s="185" t="str">
        <f t="shared" si="25"/>
        <v>07</v>
      </c>
      <c r="D308" s="185" t="str">
        <f t="shared" si="26"/>
        <v>09</v>
      </c>
      <c r="E308" s="1" t="s">
        <v>370</v>
      </c>
      <c r="F308" s="1">
        <v>822</v>
      </c>
      <c r="G308" s="197">
        <f>ведомственная!G317</f>
        <v>0</v>
      </c>
    </row>
    <row r="309" spans="1:9" ht="40.5" hidden="1" customHeight="1">
      <c r="A309" s="569"/>
      <c r="B309" s="556" t="s">
        <v>1965</v>
      </c>
      <c r="C309" s="185" t="str">
        <f t="shared" si="25"/>
        <v>07</v>
      </c>
      <c r="D309" s="185" t="str">
        <f t="shared" si="26"/>
        <v>09</v>
      </c>
      <c r="E309" s="310" t="s">
        <v>2048</v>
      </c>
      <c r="F309" s="310"/>
      <c r="G309" s="130">
        <f>ведомственная!G364</f>
        <v>0</v>
      </c>
    </row>
    <row r="310" spans="1:9" ht="40.5" hidden="1" customHeight="1">
      <c r="A310" s="569"/>
      <c r="B310" s="545" t="s">
        <v>1995</v>
      </c>
      <c r="C310" s="185" t="str">
        <f t="shared" si="25"/>
        <v>07</v>
      </c>
      <c r="D310" s="185" t="str">
        <f t="shared" si="26"/>
        <v>09</v>
      </c>
      <c r="E310" s="310" t="s">
        <v>2048</v>
      </c>
      <c r="F310" s="64" t="s">
        <v>1998</v>
      </c>
      <c r="G310" s="130">
        <f>ведомственная!G365</f>
        <v>0</v>
      </c>
    </row>
    <row r="311" spans="1:9" ht="99.6" customHeight="1">
      <c r="A311" s="569"/>
      <c r="B311" s="544" t="s">
        <v>2613</v>
      </c>
      <c r="C311" s="504" t="str">
        <f>"05"</f>
        <v>05</v>
      </c>
      <c r="D311" s="185" t="str">
        <f>"03"</f>
        <v>03</v>
      </c>
      <c r="E311" s="7">
        <v>100024051</v>
      </c>
      <c r="F311" s="64" t="s">
        <v>2688</v>
      </c>
      <c r="G311" s="130">
        <v>15</v>
      </c>
    </row>
    <row r="312" spans="1:9" ht="107.45" customHeight="1">
      <c r="A312" s="569"/>
      <c r="B312" s="544" t="s">
        <v>2558</v>
      </c>
      <c r="C312" s="504" t="str">
        <f>"05"</f>
        <v>05</v>
      </c>
      <c r="D312" s="185" t="str">
        <f>"03"</f>
        <v>03</v>
      </c>
      <c r="E312" s="514" t="s">
        <v>2578</v>
      </c>
      <c r="F312" s="64" t="s">
        <v>1998</v>
      </c>
      <c r="G312" s="130">
        <v>50</v>
      </c>
    </row>
    <row r="313" spans="1:9" ht="113.25" customHeight="1">
      <c r="A313" s="569" t="s">
        <v>2651</v>
      </c>
      <c r="B313" s="566" t="s">
        <v>2826</v>
      </c>
      <c r="C313" s="504" t="str">
        <f>"05"</f>
        <v>05</v>
      </c>
      <c r="D313" s="185" t="str">
        <f>"03"</f>
        <v>03</v>
      </c>
      <c r="E313" s="573" t="s">
        <v>2585</v>
      </c>
      <c r="F313" s="64" t="s">
        <v>1998</v>
      </c>
      <c r="G313" s="130">
        <v>3819.2</v>
      </c>
    </row>
    <row r="314" spans="1:9" ht="99.75" customHeight="1">
      <c r="A314" s="569" t="s">
        <v>2652</v>
      </c>
      <c r="B314" s="566" t="s">
        <v>2635</v>
      </c>
      <c r="C314" s="504" t="str">
        <f>"05"</f>
        <v>05</v>
      </c>
      <c r="D314" s="185" t="str">
        <f>"03"</f>
        <v>03</v>
      </c>
      <c r="E314" s="573" t="s">
        <v>2585</v>
      </c>
      <c r="F314" s="64" t="s">
        <v>1998</v>
      </c>
      <c r="G314" s="130">
        <v>38.200000000000003</v>
      </c>
    </row>
    <row r="315" spans="1:9" ht="83.25" hidden="1" customHeight="1">
      <c r="A315" s="569"/>
      <c r="B315" s="566" t="s">
        <v>2588</v>
      </c>
      <c r="C315" s="504" t="str">
        <f>"05"</f>
        <v>05</v>
      </c>
      <c r="D315" s="185" t="str">
        <f>"03"</f>
        <v>03</v>
      </c>
      <c r="E315" s="525" t="s">
        <v>2587</v>
      </c>
      <c r="F315" s="64" t="s">
        <v>1998</v>
      </c>
      <c r="G315" s="130"/>
    </row>
    <row r="316" spans="1:9" s="168" customFormat="1" ht="27.75" customHeight="1">
      <c r="A316" s="568" t="s">
        <v>2653</v>
      </c>
      <c r="B316" s="541" t="s">
        <v>99</v>
      </c>
      <c r="C316" s="193" t="str">
        <f>"08"</f>
        <v>08</v>
      </c>
      <c r="D316" s="178"/>
      <c r="E316" s="169"/>
      <c r="F316" s="14"/>
      <c r="G316" s="241">
        <v>3718.3</v>
      </c>
      <c r="I316" s="167"/>
    </row>
    <row r="317" spans="1:9" ht="26.25" hidden="1" customHeight="1">
      <c r="A317" s="569"/>
      <c r="B317" s="542" t="s">
        <v>100</v>
      </c>
      <c r="C317" s="185" t="str">
        <f>"08"</f>
        <v>08</v>
      </c>
      <c r="D317" s="185" t="str">
        <f>"01"</f>
        <v>01</v>
      </c>
      <c r="E317" s="160"/>
      <c r="F317" s="310"/>
      <c r="G317" s="130">
        <f>G318+G323+G326+G329+G335+G320+G341+G337+G339+G333</f>
        <v>3718.3</v>
      </c>
    </row>
    <row r="318" spans="1:9" ht="60" hidden="1" customHeight="1">
      <c r="A318" s="569"/>
      <c r="B318" s="542" t="s">
        <v>101</v>
      </c>
      <c r="C318" s="185" t="str">
        <f t="shared" ref="C318:C349" si="27">"08"</f>
        <v>08</v>
      </c>
      <c r="D318" s="185" t="str">
        <f t="shared" ref="D318:D340" si="28">"01"</f>
        <v>01</v>
      </c>
      <c r="E318" s="310" t="s">
        <v>2072</v>
      </c>
      <c r="F318" s="310"/>
      <c r="G318" s="130">
        <f>G319</f>
        <v>0</v>
      </c>
    </row>
    <row r="319" spans="1:9" ht="40.5" hidden="1" customHeight="1">
      <c r="A319" s="569"/>
      <c r="B319" s="545" t="s">
        <v>1995</v>
      </c>
      <c r="C319" s="185" t="str">
        <f t="shared" si="27"/>
        <v>08</v>
      </c>
      <c r="D319" s="185" t="str">
        <f t="shared" si="28"/>
        <v>01</v>
      </c>
      <c r="E319" s="310" t="s">
        <v>2072</v>
      </c>
      <c r="F319" s="64" t="s">
        <v>1998</v>
      </c>
      <c r="G319" s="130">
        <f>ведомственная!G369</f>
        <v>0</v>
      </c>
    </row>
    <row r="320" spans="1:9" ht="44.25" customHeight="1">
      <c r="A320" s="569" t="s">
        <v>2654</v>
      </c>
      <c r="B320" s="542" t="s">
        <v>2009</v>
      </c>
      <c r="C320" s="185" t="str">
        <f t="shared" si="27"/>
        <v>08</v>
      </c>
      <c r="D320" s="185" t="str">
        <f t="shared" si="28"/>
        <v>01</v>
      </c>
      <c r="E320" s="310"/>
      <c r="F320" s="310"/>
      <c r="G320" s="130">
        <v>3718.3</v>
      </c>
    </row>
    <row r="321" spans="1:9" ht="243" customHeight="1">
      <c r="A321" s="569" t="s">
        <v>2655</v>
      </c>
      <c r="B321" s="544" t="s">
        <v>2618</v>
      </c>
      <c r="C321" s="185" t="str">
        <f t="shared" si="27"/>
        <v>08</v>
      </c>
      <c r="D321" s="185" t="str">
        <f t="shared" si="28"/>
        <v>01</v>
      </c>
      <c r="E321" s="520" t="s">
        <v>2584</v>
      </c>
      <c r="F321" s="64" t="s">
        <v>2583</v>
      </c>
      <c r="G321" s="130">
        <v>3718.3</v>
      </c>
    </row>
    <row r="322" spans="1:9" ht="169.5" customHeight="1">
      <c r="A322" s="569" t="s">
        <v>2656</v>
      </c>
      <c r="B322" s="544" t="s">
        <v>2617</v>
      </c>
      <c r="C322" s="185" t="str">
        <f t="shared" si="27"/>
        <v>08</v>
      </c>
      <c r="D322" s="185" t="str">
        <f t="shared" si="28"/>
        <v>01</v>
      </c>
      <c r="E322" s="519" t="s">
        <v>2579</v>
      </c>
      <c r="F322" s="64" t="s">
        <v>1998</v>
      </c>
      <c r="G322" s="130">
        <v>3718.3</v>
      </c>
    </row>
    <row r="323" spans="1:9" ht="39" hidden="1" customHeight="1">
      <c r="A323" s="569"/>
      <c r="B323" s="40" t="s">
        <v>2010</v>
      </c>
      <c r="C323" s="185" t="str">
        <f t="shared" si="27"/>
        <v>08</v>
      </c>
      <c r="D323" s="185" t="str">
        <f t="shared" si="28"/>
        <v>01</v>
      </c>
      <c r="E323" s="310" t="s">
        <v>103</v>
      </c>
      <c r="F323" s="310"/>
      <c r="G323" s="130">
        <f>G324+G325</f>
        <v>0</v>
      </c>
    </row>
    <row r="324" spans="1:9" ht="93" hidden="1" customHeight="1">
      <c r="A324" s="569"/>
      <c r="B324" s="545" t="s">
        <v>1992</v>
      </c>
      <c r="C324" s="185" t="str">
        <f t="shared" si="27"/>
        <v>08</v>
      </c>
      <c r="D324" s="185" t="str">
        <f t="shared" si="28"/>
        <v>01</v>
      </c>
      <c r="E324" s="310" t="s">
        <v>103</v>
      </c>
      <c r="F324" s="64" t="s">
        <v>2017</v>
      </c>
      <c r="G324" s="130">
        <f>ведомственная!G374</f>
        <v>0</v>
      </c>
    </row>
    <row r="325" spans="1:9" ht="42" hidden="1" customHeight="1">
      <c r="A325" s="569"/>
      <c r="B325" s="545" t="s">
        <v>1995</v>
      </c>
      <c r="C325" s="185" t="str">
        <f t="shared" si="27"/>
        <v>08</v>
      </c>
      <c r="D325" s="185" t="str">
        <f t="shared" si="28"/>
        <v>01</v>
      </c>
      <c r="E325" s="310" t="s">
        <v>103</v>
      </c>
      <c r="F325" s="64" t="s">
        <v>1998</v>
      </c>
      <c r="G325" s="130">
        <f>ведомственная!G375</f>
        <v>0</v>
      </c>
    </row>
    <row r="326" spans="1:9" ht="39.75" hidden="1" customHeight="1">
      <c r="A326" s="569"/>
      <c r="B326" s="545" t="s">
        <v>1412</v>
      </c>
      <c r="C326" s="185" t="str">
        <f t="shared" si="27"/>
        <v>08</v>
      </c>
      <c r="D326" s="185" t="str">
        <f t="shared" si="28"/>
        <v>01</v>
      </c>
      <c r="E326" s="310" t="s">
        <v>788</v>
      </c>
      <c r="F326" s="310"/>
      <c r="G326" s="130">
        <f>G327+G328</f>
        <v>0</v>
      </c>
    </row>
    <row r="327" spans="1:9" ht="100.5" hidden="1" customHeight="1">
      <c r="A327" s="569"/>
      <c r="B327" s="545" t="s">
        <v>1992</v>
      </c>
      <c r="C327" s="185" t="str">
        <f t="shared" si="27"/>
        <v>08</v>
      </c>
      <c r="D327" s="185" t="str">
        <f t="shared" si="28"/>
        <v>01</v>
      </c>
      <c r="E327" s="310" t="s">
        <v>788</v>
      </c>
      <c r="F327" s="310">
        <v>100</v>
      </c>
      <c r="G327" s="130">
        <f>ведомственная!G377</f>
        <v>0</v>
      </c>
    </row>
    <row r="328" spans="1:9" ht="38.25" hidden="1" customHeight="1">
      <c r="A328" s="569"/>
      <c r="B328" s="545" t="s">
        <v>1995</v>
      </c>
      <c r="C328" s="185" t="str">
        <f t="shared" si="27"/>
        <v>08</v>
      </c>
      <c r="D328" s="185" t="str">
        <f t="shared" si="28"/>
        <v>01</v>
      </c>
      <c r="E328" s="310" t="s">
        <v>788</v>
      </c>
      <c r="F328" s="64" t="s">
        <v>1998</v>
      </c>
      <c r="G328" s="130">
        <f>ведомственная!G378</f>
        <v>0</v>
      </c>
    </row>
    <row r="329" spans="1:9" s="320" customFormat="1" ht="39.75" hidden="1" customHeight="1">
      <c r="A329" s="569"/>
      <c r="B329" s="542" t="s">
        <v>1987</v>
      </c>
      <c r="C329" s="185" t="str">
        <f t="shared" si="27"/>
        <v>08</v>
      </c>
      <c r="D329" s="185" t="str">
        <f t="shared" si="28"/>
        <v>01</v>
      </c>
      <c r="E329" s="310" t="s">
        <v>2055</v>
      </c>
      <c r="F329" s="310"/>
      <c r="G329" s="130">
        <f>G331+G330+G332</f>
        <v>0</v>
      </c>
      <c r="H329" s="244"/>
      <c r="I329" s="319"/>
    </row>
    <row r="330" spans="1:9" s="320" customFormat="1" ht="45" hidden="1" customHeight="1">
      <c r="A330" s="569"/>
      <c r="B330" s="545" t="s">
        <v>1995</v>
      </c>
      <c r="C330" s="185" t="str">
        <f t="shared" si="27"/>
        <v>08</v>
      </c>
      <c r="D330" s="185" t="str">
        <f t="shared" si="28"/>
        <v>01</v>
      </c>
      <c r="E330" s="331" t="s">
        <v>2055</v>
      </c>
      <c r="F330" s="64" t="s">
        <v>1998</v>
      </c>
      <c r="G330" s="130">
        <f>ведомственная!G380</f>
        <v>0</v>
      </c>
      <c r="H330" s="244"/>
      <c r="I330" s="319"/>
    </row>
    <row r="331" spans="1:9" s="320" customFormat="1" ht="23.25" hidden="1" customHeight="1">
      <c r="A331" s="569"/>
      <c r="B331" s="539" t="s">
        <v>1402</v>
      </c>
      <c r="C331" s="185" t="str">
        <f t="shared" si="27"/>
        <v>08</v>
      </c>
      <c r="D331" s="185" t="str">
        <f t="shared" si="28"/>
        <v>01</v>
      </c>
      <c r="E331" s="331" t="s">
        <v>2055</v>
      </c>
      <c r="F331" s="310" t="str">
        <f>"010"</f>
        <v>010</v>
      </c>
      <c r="G331" s="130">
        <f>ведомственная!G438</f>
        <v>0</v>
      </c>
      <c r="H331" s="244"/>
      <c r="I331" s="319"/>
    </row>
    <row r="332" spans="1:9" s="320" customFormat="1" ht="96.75" hidden="1" customHeight="1">
      <c r="A332" s="569"/>
      <c r="B332" s="542" t="s">
        <v>1194</v>
      </c>
      <c r="C332" s="185" t="str">
        <f t="shared" si="27"/>
        <v>08</v>
      </c>
      <c r="D332" s="185" t="str">
        <f t="shared" si="28"/>
        <v>01</v>
      </c>
      <c r="E332" s="310" t="s">
        <v>1442</v>
      </c>
      <c r="F332" s="64" t="s">
        <v>1883</v>
      </c>
      <c r="G332" s="130">
        <f>ведомственная!G439</f>
        <v>0</v>
      </c>
      <c r="H332" s="244"/>
      <c r="I332" s="319"/>
    </row>
    <row r="333" spans="1:9" s="320" customFormat="1" ht="57.75" hidden="1" customHeight="1">
      <c r="A333" s="569"/>
      <c r="B333" s="562" t="s">
        <v>1974</v>
      </c>
      <c r="C333" s="333" t="str">
        <f t="shared" si="27"/>
        <v>08</v>
      </c>
      <c r="D333" s="333" t="str">
        <f t="shared" si="28"/>
        <v>01</v>
      </c>
      <c r="E333" s="334" t="s">
        <v>2052</v>
      </c>
      <c r="F333" s="334"/>
      <c r="G333" s="336">
        <f>G334</f>
        <v>0</v>
      </c>
      <c r="H333" s="244"/>
      <c r="I333" s="319"/>
    </row>
    <row r="334" spans="1:9" s="320" customFormat="1" ht="44.25" hidden="1" customHeight="1">
      <c r="A334" s="569"/>
      <c r="B334" s="563" t="s">
        <v>1995</v>
      </c>
      <c r="C334" s="333" t="str">
        <f t="shared" si="27"/>
        <v>08</v>
      </c>
      <c r="D334" s="333" t="str">
        <f t="shared" si="28"/>
        <v>01</v>
      </c>
      <c r="E334" s="334" t="s">
        <v>2052</v>
      </c>
      <c r="F334" s="334">
        <v>200</v>
      </c>
      <c r="G334" s="336">
        <f>ведомственная!G382</f>
        <v>0</v>
      </c>
      <c r="H334" s="244"/>
      <c r="I334" s="319"/>
    </row>
    <row r="335" spans="1:9" s="320" customFormat="1" ht="83.25" hidden="1" customHeight="1">
      <c r="A335" s="569"/>
      <c r="B335" s="544" t="s">
        <v>1712</v>
      </c>
      <c r="C335" s="185" t="str">
        <f t="shared" si="27"/>
        <v>08</v>
      </c>
      <c r="D335" s="185" t="str">
        <f t="shared" si="28"/>
        <v>01</v>
      </c>
      <c r="E335" s="310" t="s">
        <v>2051</v>
      </c>
      <c r="F335" s="64"/>
      <c r="G335" s="130">
        <f>G336</f>
        <v>0</v>
      </c>
      <c r="H335" s="244"/>
      <c r="I335" s="319"/>
    </row>
    <row r="336" spans="1:9" s="320" customFormat="1" ht="47.25" hidden="1" customHeight="1">
      <c r="A336" s="569"/>
      <c r="B336" s="545" t="s">
        <v>1995</v>
      </c>
      <c r="C336" s="185" t="str">
        <f t="shared" si="27"/>
        <v>08</v>
      </c>
      <c r="D336" s="185" t="str">
        <f t="shared" si="28"/>
        <v>01</v>
      </c>
      <c r="E336" s="310" t="s">
        <v>2051</v>
      </c>
      <c r="F336" s="64" t="s">
        <v>1998</v>
      </c>
      <c r="G336" s="130">
        <f>ведомственная!G386</f>
        <v>0</v>
      </c>
      <c r="H336" s="244"/>
      <c r="I336" s="319"/>
    </row>
    <row r="337" spans="1:9" s="320" customFormat="1" ht="83.25" hidden="1" customHeight="1">
      <c r="A337" s="569"/>
      <c r="B337" s="542" t="s">
        <v>1924</v>
      </c>
      <c r="C337" s="185" t="str">
        <f t="shared" si="27"/>
        <v>08</v>
      </c>
      <c r="D337" s="185" t="str">
        <f t="shared" si="28"/>
        <v>01</v>
      </c>
      <c r="E337" s="1" t="s">
        <v>2032</v>
      </c>
      <c r="F337" s="310"/>
      <c r="G337" s="130">
        <f>G338</f>
        <v>0</v>
      </c>
      <c r="H337" s="244"/>
      <c r="I337" s="319"/>
    </row>
    <row r="338" spans="1:9" s="320" customFormat="1" ht="40.5" hidden="1" customHeight="1">
      <c r="A338" s="569"/>
      <c r="B338" s="545" t="s">
        <v>1995</v>
      </c>
      <c r="C338" s="185" t="str">
        <f t="shared" si="27"/>
        <v>08</v>
      </c>
      <c r="D338" s="185" t="str">
        <f t="shared" si="28"/>
        <v>01</v>
      </c>
      <c r="E338" s="1" t="s">
        <v>2032</v>
      </c>
      <c r="F338" s="64" t="s">
        <v>1998</v>
      </c>
      <c r="G338" s="130">
        <f>ведомственная!G388</f>
        <v>0</v>
      </c>
      <c r="H338" s="244"/>
      <c r="I338" s="319"/>
    </row>
    <row r="339" spans="1:9" s="320" customFormat="1" ht="40.5" hidden="1" customHeight="1">
      <c r="A339" s="569"/>
      <c r="B339" s="556" t="s">
        <v>1965</v>
      </c>
      <c r="C339" s="185" t="str">
        <f t="shared" si="27"/>
        <v>08</v>
      </c>
      <c r="D339" s="185" t="str">
        <f t="shared" si="28"/>
        <v>01</v>
      </c>
      <c r="E339" s="310" t="s">
        <v>2048</v>
      </c>
      <c r="F339" s="64"/>
      <c r="G339" s="130">
        <f>G340</f>
        <v>0</v>
      </c>
      <c r="H339" s="244"/>
      <c r="I339" s="319"/>
    </row>
    <row r="340" spans="1:9" s="320" customFormat="1" ht="40.5" hidden="1" customHeight="1">
      <c r="A340" s="569"/>
      <c r="B340" s="545" t="s">
        <v>1995</v>
      </c>
      <c r="C340" s="185" t="str">
        <f t="shared" si="27"/>
        <v>08</v>
      </c>
      <c r="D340" s="185" t="str">
        <f t="shared" si="28"/>
        <v>01</v>
      </c>
      <c r="E340" s="310" t="s">
        <v>2048</v>
      </c>
      <c r="F340" s="64" t="s">
        <v>1998</v>
      </c>
      <c r="G340" s="130">
        <f>ведомственная!G384</f>
        <v>0</v>
      </c>
      <c r="H340" s="244"/>
      <c r="I340" s="319"/>
    </row>
    <row r="341" spans="1:9" s="320" customFormat="1" ht="45.75" hidden="1" customHeight="1">
      <c r="A341" s="569"/>
      <c r="B341" s="542" t="s">
        <v>1886</v>
      </c>
      <c r="C341" s="185" t="str">
        <f>"08"</f>
        <v>08</v>
      </c>
      <c r="D341" s="185" t="str">
        <f>"01"</f>
        <v>01</v>
      </c>
      <c r="E341" s="310" t="s">
        <v>1538</v>
      </c>
      <c r="F341" s="310"/>
      <c r="G341" s="130">
        <f>G342</f>
        <v>0</v>
      </c>
      <c r="I341" s="319"/>
    </row>
    <row r="342" spans="1:9" s="320" customFormat="1" ht="34.5" hidden="1" customHeight="1">
      <c r="A342" s="569"/>
      <c r="B342" s="545" t="s">
        <v>1995</v>
      </c>
      <c r="C342" s="185" t="str">
        <f>"08"</f>
        <v>08</v>
      </c>
      <c r="D342" s="185" t="str">
        <f>"01"</f>
        <v>01</v>
      </c>
      <c r="E342" s="310" t="s">
        <v>1538</v>
      </c>
      <c r="F342" s="64" t="s">
        <v>1998</v>
      </c>
      <c r="G342" s="130">
        <f>ведомственная!G390</f>
        <v>0</v>
      </c>
      <c r="I342" s="319"/>
    </row>
    <row r="343" spans="1:9" ht="23.25" hidden="1" customHeight="1">
      <c r="A343" s="569"/>
      <c r="B343" s="542" t="s">
        <v>771</v>
      </c>
      <c r="C343" s="185" t="str">
        <f t="shared" si="27"/>
        <v>08</v>
      </c>
      <c r="D343" s="185" t="str">
        <f t="shared" ref="D343:D349" si="29">"04"</f>
        <v>04</v>
      </c>
      <c r="E343" s="160"/>
      <c r="F343" s="310"/>
      <c r="G343" s="130">
        <f>G344+G347</f>
        <v>0</v>
      </c>
    </row>
    <row r="344" spans="1:9" ht="21.75" hidden="1" customHeight="1">
      <c r="A344" s="569"/>
      <c r="B344" s="542" t="s">
        <v>964</v>
      </c>
      <c r="C344" s="185" t="str">
        <f t="shared" si="27"/>
        <v>08</v>
      </c>
      <c r="D344" s="185" t="str">
        <f t="shared" si="29"/>
        <v>04</v>
      </c>
      <c r="E344" s="310" t="s">
        <v>567</v>
      </c>
      <c r="F344" s="310"/>
      <c r="G344" s="130">
        <f>G345+G346</f>
        <v>0</v>
      </c>
    </row>
    <row r="345" spans="1:9" ht="98.25" hidden="1" customHeight="1">
      <c r="A345" s="569"/>
      <c r="B345" s="545" t="s">
        <v>1992</v>
      </c>
      <c r="C345" s="185" t="str">
        <f t="shared" si="27"/>
        <v>08</v>
      </c>
      <c r="D345" s="185" t="str">
        <f t="shared" si="29"/>
        <v>04</v>
      </c>
      <c r="E345" s="310" t="s">
        <v>567</v>
      </c>
      <c r="F345" s="310" t="str">
        <f>"100"</f>
        <v>100</v>
      </c>
      <c r="G345" s="130">
        <f>ведомственная!G393</f>
        <v>0</v>
      </c>
    </row>
    <row r="346" spans="1:9" ht="42" hidden="1" customHeight="1">
      <c r="A346" s="569"/>
      <c r="B346" s="545" t="s">
        <v>1995</v>
      </c>
      <c r="C346" s="185" t="str">
        <f t="shared" si="27"/>
        <v>08</v>
      </c>
      <c r="D346" s="185" t="str">
        <f t="shared" si="29"/>
        <v>04</v>
      </c>
      <c r="E346" s="310" t="s">
        <v>567</v>
      </c>
      <c r="F346" s="310" t="str">
        <f>"200"</f>
        <v>200</v>
      </c>
      <c r="G346" s="130">
        <f>ведомственная!G394</f>
        <v>0</v>
      </c>
    </row>
    <row r="347" spans="1:9" ht="29.25" hidden="1" customHeight="1">
      <c r="A347" s="569"/>
      <c r="B347" s="40" t="s">
        <v>2011</v>
      </c>
      <c r="C347" s="185" t="str">
        <f t="shared" si="27"/>
        <v>08</v>
      </c>
      <c r="D347" s="185" t="str">
        <f t="shared" si="29"/>
        <v>04</v>
      </c>
      <c r="E347" s="310" t="s">
        <v>710</v>
      </c>
      <c r="F347" s="310"/>
      <c r="G347" s="130">
        <f>G348+G349</f>
        <v>0</v>
      </c>
    </row>
    <row r="348" spans="1:9" ht="108" hidden="1" customHeight="1">
      <c r="A348" s="569"/>
      <c r="B348" s="545" t="s">
        <v>1992</v>
      </c>
      <c r="C348" s="185" t="str">
        <f t="shared" si="27"/>
        <v>08</v>
      </c>
      <c r="D348" s="185" t="str">
        <f t="shared" si="29"/>
        <v>04</v>
      </c>
      <c r="E348" s="310" t="s">
        <v>710</v>
      </c>
      <c r="F348" s="64" t="s">
        <v>2017</v>
      </c>
      <c r="G348" s="130">
        <f>ведомственная!G396</f>
        <v>0</v>
      </c>
    </row>
    <row r="349" spans="1:9" ht="42.75" hidden="1" customHeight="1">
      <c r="A349" s="569"/>
      <c r="B349" s="545" t="s">
        <v>1995</v>
      </c>
      <c r="C349" s="185" t="str">
        <f t="shared" si="27"/>
        <v>08</v>
      </c>
      <c r="D349" s="185" t="str">
        <f t="shared" si="29"/>
        <v>04</v>
      </c>
      <c r="E349" s="310" t="s">
        <v>710</v>
      </c>
      <c r="F349" s="64" t="s">
        <v>1998</v>
      </c>
      <c r="G349" s="130">
        <f>ведомственная!G397</f>
        <v>0</v>
      </c>
    </row>
    <row r="350" spans="1:9" s="320" customFormat="1" ht="35.25" hidden="1" customHeight="1">
      <c r="A350" s="569"/>
      <c r="B350" s="542" t="s">
        <v>1474</v>
      </c>
      <c r="C350" s="185" t="str">
        <f>"09"</f>
        <v>09</v>
      </c>
      <c r="D350" s="192" t="str">
        <f>"01"</f>
        <v>01</v>
      </c>
      <c r="E350" s="185"/>
      <c r="F350" s="310"/>
      <c r="G350" s="130">
        <f>G351</f>
        <v>0</v>
      </c>
      <c r="H350" s="244"/>
      <c r="I350" s="319"/>
    </row>
    <row r="351" spans="1:9" s="320" customFormat="1" ht="42.75" hidden="1" customHeight="1">
      <c r="A351" s="569"/>
      <c r="B351" s="542" t="s">
        <v>812</v>
      </c>
      <c r="C351" s="185" t="str">
        <f>"09"</f>
        <v>09</v>
      </c>
      <c r="D351" s="192" t="str">
        <f>"01"</f>
        <v>01</v>
      </c>
      <c r="E351" s="310" t="s">
        <v>813</v>
      </c>
      <c r="F351" s="310"/>
      <c r="G351" s="130">
        <f>G352</f>
        <v>0</v>
      </c>
      <c r="H351" s="244"/>
      <c r="I351" s="319"/>
    </row>
    <row r="352" spans="1:9" s="320" customFormat="1" ht="42.75" hidden="1" customHeight="1">
      <c r="A352" s="569"/>
      <c r="B352" s="539" t="s">
        <v>1150</v>
      </c>
      <c r="C352" s="185" t="str">
        <f>"09"</f>
        <v>09</v>
      </c>
      <c r="D352" s="192" t="str">
        <f>"01"</f>
        <v>01</v>
      </c>
      <c r="E352" s="310" t="s">
        <v>813</v>
      </c>
      <c r="F352" s="310" t="str">
        <f>"003"</f>
        <v>003</v>
      </c>
      <c r="G352" s="130">
        <f>ведомственная!G92</f>
        <v>0</v>
      </c>
      <c r="H352" s="244"/>
      <c r="I352" s="319"/>
    </row>
    <row r="353" spans="1:9" s="168" customFormat="1" ht="27.75" customHeight="1">
      <c r="A353" s="568" t="s">
        <v>2657</v>
      </c>
      <c r="B353" s="541" t="s">
        <v>772</v>
      </c>
      <c r="C353" s="193" t="str">
        <f>"10"</f>
        <v>10</v>
      </c>
      <c r="D353" s="178"/>
      <c r="E353" s="169"/>
      <c r="F353" s="14"/>
      <c r="G353" s="241">
        <v>180</v>
      </c>
      <c r="I353" s="167"/>
    </row>
    <row r="354" spans="1:9" ht="21.75" customHeight="1">
      <c r="A354" s="569" t="s">
        <v>2658</v>
      </c>
      <c r="B354" s="542" t="s">
        <v>773</v>
      </c>
      <c r="C354" s="185">
        <v>10</v>
      </c>
      <c r="D354" s="185" t="str">
        <f>"01"</f>
        <v>01</v>
      </c>
      <c r="E354" s="160"/>
      <c r="F354" s="310"/>
      <c r="G354" s="130">
        <v>180</v>
      </c>
    </row>
    <row r="355" spans="1:9" ht="60" hidden="1" customHeight="1">
      <c r="A355" s="569"/>
      <c r="B355" s="542" t="s">
        <v>1564</v>
      </c>
      <c r="C355" s="185">
        <v>10</v>
      </c>
      <c r="D355" s="185" t="str">
        <f>"01"</f>
        <v>01</v>
      </c>
      <c r="E355" s="373" t="s">
        <v>2246</v>
      </c>
      <c r="F355" s="310"/>
      <c r="G355" s="130">
        <f>G356</f>
        <v>180</v>
      </c>
    </row>
    <row r="356" spans="1:9" ht="134.44999999999999" customHeight="1">
      <c r="A356" s="569" t="s">
        <v>2659</v>
      </c>
      <c r="B356" s="544" t="s">
        <v>2614</v>
      </c>
      <c r="C356" s="185">
        <v>10</v>
      </c>
      <c r="D356" s="185" t="str">
        <f>"01"</f>
        <v>01</v>
      </c>
      <c r="E356" s="528" t="s">
        <v>2580</v>
      </c>
      <c r="F356" s="310" t="str">
        <f>"300"</f>
        <v>300</v>
      </c>
      <c r="G356" s="130">
        <v>180</v>
      </c>
    </row>
    <row r="357" spans="1:9" ht="21.75" hidden="1" customHeight="1">
      <c r="A357" s="569"/>
      <c r="B357" s="542" t="s">
        <v>1565</v>
      </c>
      <c r="C357" s="185">
        <v>10</v>
      </c>
      <c r="D357" s="185" t="str">
        <f>"03"</f>
        <v>03</v>
      </c>
      <c r="E357" s="160"/>
      <c r="F357" s="310"/>
      <c r="G357" s="130">
        <f>G362+G368+G370+G360+G358+G366+G364</f>
        <v>0</v>
      </c>
    </row>
    <row r="358" spans="1:9" ht="50.25" hidden="1" customHeight="1">
      <c r="A358" s="569"/>
      <c r="B358" s="542" t="s">
        <v>2019</v>
      </c>
      <c r="C358" s="185">
        <v>10</v>
      </c>
      <c r="D358" s="185" t="str">
        <f>"03"</f>
        <v>03</v>
      </c>
      <c r="E358" s="310" t="s">
        <v>967</v>
      </c>
      <c r="F358" s="310"/>
      <c r="G358" s="130">
        <f>G359</f>
        <v>0</v>
      </c>
    </row>
    <row r="359" spans="1:9" ht="33.75" hidden="1" customHeight="1">
      <c r="A359" s="569"/>
      <c r="B359" s="19" t="s">
        <v>1999</v>
      </c>
      <c r="C359" s="185">
        <v>10</v>
      </c>
      <c r="D359" s="185" t="str">
        <f>"03"</f>
        <v>03</v>
      </c>
      <c r="E359" s="310" t="s">
        <v>967</v>
      </c>
      <c r="F359" s="310" t="str">
        <f>"300"</f>
        <v>300</v>
      </c>
      <c r="G359" s="130">
        <f>ведомственная!G99</f>
        <v>0</v>
      </c>
    </row>
    <row r="360" spans="1:9" s="320" customFormat="1" ht="44.25" hidden="1" customHeight="1">
      <c r="A360" s="569"/>
      <c r="B360" s="545" t="s">
        <v>188</v>
      </c>
      <c r="C360" s="185">
        <v>10</v>
      </c>
      <c r="D360" s="185" t="str">
        <f>"03"</f>
        <v>03</v>
      </c>
      <c r="E360" s="15" t="s">
        <v>1398</v>
      </c>
      <c r="F360" s="15"/>
      <c r="G360" s="239">
        <f>G361</f>
        <v>0</v>
      </c>
      <c r="H360" s="244"/>
      <c r="I360" s="319"/>
    </row>
    <row r="361" spans="1:9" s="320" customFormat="1" ht="25.5" hidden="1" customHeight="1">
      <c r="A361" s="569"/>
      <c r="B361" s="539" t="s">
        <v>1999</v>
      </c>
      <c r="C361" s="185">
        <v>10</v>
      </c>
      <c r="D361" s="185" t="str">
        <f>"03"</f>
        <v>03</v>
      </c>
      <c r="E361" s="15" t="s">
        <v>1398</v>
      </c>
      <c r="F361" s="310" t="str">
        <f>"300"</f>
        <v>300</v>
      </c>
      <c r="G361" s="130">
        <f>ведомственная!G101</f>
        <v>0</v>
      </c>
      <c r="H361" s="244"/>
      <c r="I361" s="319"/>
    </row>
    <row r="362" spans="1:9" ht="41.25" hidden="1" customHeight="1">
      <c r="A362" s="569"/>
      <c r="B362" s="542" t="s">
        <v>1713</v>
      </c>
      <c r="C362" s="185">
        <v>10</v>
      </c>
      <c r="D362" s="195" t="str">
        <f t="shared" ref="D362:D371" si="30">"03"</f>
        <v>03</v>
      </c>
      <c r="E362" s="373" t="s">
        <v>2246</v>
      </c>
      <c r="F362" s="181"/>
      <c r="G362" s="248">
        <f>G363</f>
        <v>0</v>
      </c>
    </row>
    <row r="363" spans="1:9" ht="26.25" hidden="1" customHeight="1">
      <c r="A363" s="569"/>
      <c r="B363" s="19" t="s">
        <v>1999</v>
      </c>
      <c r="C363" s="185">
        <v>10</v>
      </c>
      <c r="D363" s="185" t="str">
        <f t="shared" si="30"/>
        <v>03</v>
      </c>
      <c r="E363" s="373" t="s">
        <v>2246</v>
      </c>
      <c r="F363" s="310" t="str">
        <f>"300"</f>
        <v>300</v>
      </c>
      <c r="G363" s="130">
        <f>ведомственная!G103</f>
        <v>0</v>
      </c>
    </row>
    <row r="364" spans="1:9" ht="26.25" hidden="1" customHeight="1">
      <c r="A364" s="569"/>
      <c r="B364" s="539" t="s">
        <v>2008</v>
      </c>
      <c r="C364" s="185">
        <v>10</v>
      </c>
      <c r="D364" s="185" t="str">
        <f t="shared" ref="D364:D365" si="31">"03"</f>
        <v>03</v>
      </c>
      <c r="E364" s="310" t="s">
        <v>2007</v>
      </c>
      <c r="F364" s="181"/>
      <c r="G364" s="248">
        <f>G365</f>
        <v>0</v>
      </c>
    </row>
    <row r="365" spans="1:9" ht="26.25" hidden="1" customHeight="1">
      <c r="A365" s="569"/>
      <c r="B365" s="539" t="s">
        <v>1999</v>
      </c>
      <c r="C365" s="185">
        <v>10</v>
      </c>
      <c r="D365" s="185" t="str">
        <f t="shared" si="31"/>
        <v>03</v>
      </c>
      <c r="E365" s="310" t="s">
        <v>2007</v>
      </c>
      <c r="F365" s="181">
        <v>300</v>
      </c>
      <c r="G365" s="248">
        <f>ведомственная!G320</f>
        <v>0</v>
      </c>
    </row>
    <row r="366" spans="1:9" ht="26.25" hidden="1" customHeight="1">
      <c r="A366" s="569"/>
      <c r="B366" s="545" t="s">
        <v>1190</v>
      </c>
      <c r="C366" s="185">
        <v>10</v>
      </c>
      <c r="D366" s="185" t="str">
        <f>"03"</f>
        <v>03</v>
      </c>
      <c r="E366" s="15" t="s">
        <v>1191</v>
      </c>
      <c r="F366" s="210"/>
      <c r="G366" s="130">
        <f>G367</f>
        <v>0</v>
      </c>
    </row>
    <row r="367" spans="1:9" ht="24" hidden="1" customHeight="1">
      <c r="A367" s="569"/>
      <c r="B367" s="19" t="s">
        <v>1999</v>
      </c>
      <c r="C367" s="185">
        <v>10</v>
      </c>
      <c r="D367" s="185" t="str">
        <f>"03"</f>
        <v>03</v>
      </c>
      <c r="E367" s="15" t="s">
        <v>1191</v>
      </c>
      <c r="F367" s="310" t="str">
        <f>"300"</f>
        <v>300</v>
      </c>
      <c r="G367" s="130">
        <f>ведомственная!G105</f>
        <v>0</v>
      </c>
    </row>
    <row r="368" spans="1:9" ht="40.5" hidden="1" customHeight="1">
      <c r="A368" s="569"/>
      <c r="B368" s="542" t="s">
        <v>2018</v>
      </c>
      <c r="C368" s="185">
        <v>10</v>
      </c>
      <c r="D368" s="185" t="str">
        <f t="shared" si="30"/>
        <v>03</v>
      </c>
      <c r="E368" s="310" t="s">
        <v>813</v>
      </c>
      <c r="F368" s="310"/>
      <c r="G368" s="130">
        <f>G369</f>
        <v>0</v>
      </c>
    </row>
    <row r="369" spans="1:9" ht="21.75" hidden="1" customHeight="1">
      <c r="A369" s="569"/>
      <c r="B369" s="19" t="s">
        <v>1999</v>
      </c>
      <c r="C369" s="185">
        <v>10</v>
      </c>
      <c r="D369" s="185" t="str">
        <f t="shared" si="30"/>
        <v>03</v>
      </c>
      <c r="E369" s="310" t="s">
        <v>813</v>
      </c>
      <c r="F369" s="310" t="str">
        <f>"300"</f>
        <v>300</v>
      </c>
      <c r="G369" s="130">
        <f>ведомственная!G107</f>
        <v>0</v>
      </c>
    </row>
    <row r="370" spans="1:9" ht="58.5" hidden="1" customHeight="1">
      <c r="A370" s="569"/>
      <c r="B370" s="559" t="s">
        <v>1983</v>
      </c>
      <c r="C370" s="185">
        <v>10</v>
      </c>
      <c r="D370" s="185" t="str">
        <f t="shared" si="30"/>
        <v>03</v>
      </c>
      <c r="E370" s="310" t="s">
        <v>2056</v>
      </c>
      <c r="F370" s="310"/>
      <c r="G370" s="130">
        <f>G371</f>
        <v>0</v>
      </c>
    </row>
    <row r="371" spans="1:9" ht="26.25" hidden="1" customHeight="1">
      <c r="A371" s="569"/>
      <c r="B371" s="19" t="s">
        <v>1999</v>
      </c>
      <c r="C371" s="185">
        <v>10</v>
      </c>
      <c r="D371" s="185" t="str">
        <f t="shared" si="30"/>
        <v>03</v>
      </c>
      <c r="E371" s="310" t="s">
        <v>2056</v>
      </c>
      <c r="F371" s="310" t="str">
        <f>"300"</f>
        <v>300</v>
      </c>
      <c r="G371" s="130">
        <f>ведомственная!G109</f>
        <v>0</v>
      </c>
    </row>
    <row r="372" spans="1:9" ht="19.5" hidden="1" customHeight="1">
      <c r="A372" s="569"/>
      <c r="B372" s="542" t="s">
        <v>1114</v>
      </c>
      <c r="C372" s="185">
        <v>10</v>
      </c>
      <c r="D372" s="185" t="str">
        <f>"04"</f>
        <v>04</v>
      </c>
      <c r="E372" s="160"/>
      <c r="F372" s="310"/>
      <c r="G372" s="130">
        <f>G373</f>
        <v>0</v>
      </c>
    </row>
    <row r="373" spans="1:9" ht="95.25" hidden="1" customHeight="1">
      <c r="A373" s="569"/>
      <c r="B373" s="542" t="s">
        <v>2020</v>
      </c>
      <c r="C373" s="185">
        <v>10</v>
      </c>
      <c r="D373" s="185" t="str">
        <f>"04"</f>
        <v>04</v>
      </c>
      <c r="E373" s="310" t="s">
        <v>1115</v>
      </c>
      <c r="F373" s="310"/>
      <c r="G373" s="130">
        <f>G374</f>
        <v>0</v>
      </c>
    </row>
    <row r="374" spans="1:9" ht="27.75" hidden="1" customHeight="1">
      <c r="A374" s="569"/>
      <c r="B374" s="19" t="s">
        <v>1999</v>
      </c>
      <c r="C374" s="185">
        <v>10</v>
      </c>
      <c r="D374" s="185" t="str">
        <f>"04"</f>
        <v>04</v>
      </c>
      <c r="E374" s="310" t="s">
        <v>1115</v>
      </c>
      <c r="F374" s="310" t="str">
        <f>"300"</f>
        <v>300</v>
      </c>
      <c r="G374" s="130">
        <f>ведомственная!G324</f>
        <v>0</v>
      </c>
    </row>
    <row r="375" spans="1:9" s="168" customFormat="1" ht="24" hidden="1" customHeight="1">
      <c r="A375" s="568"/>
      <c r="B375" s="541" t="s">
        <v>1116</v>
      </c>
      <c r="C375" s="193">
        <v>11</v>
      </c>
      <c r="D375" s="178"/>
      <c r="E375" s="169"/>
      <c r="F375" s="14"/>
      <c r="G375" s="241">
        <f>G376</f>
        <v>0</v>
      </c>
      <c r="I375" s="167"/>
    </row>
    <row r="376" spans="1:9" ht="23.25" hidden="1" customHeight="1">
      <c r="A376" s="569"/>
      <c r="B376" s="542" t="s">
        <v>1117</v>
      </c>
      <c r="C376" s="185">
        <v>11</v>
      </c>
      <c r="D376" s="185" t="str">
        <f>"01"</f>
        <v>01</v>
      </c>
      <c r="E376" s="160"/>
      <c r="F376" s="310"/>
      <c r="G376" s="130">
        <f>G377+G379</f>
        <v>0</v>
      </c>
    </row>
    <row r="377" spans="1:9" ht="38.25" hidden="1" customHeight="1">
      <c r="A377" s="569"/>
      <c r="B377" s="542" t="s">
        <v>1195</v>
      </c>
      <c r="C377" s="185">
        <v>11</v>
      </c>
      <c r="D377" s="185" t="str">
        <f t="shared" ref="D377:D391" si="32">"01"</f>
        <v>01</v>
      </c>
      <c r="E377" s="310" t="s">
        <v>1118</v>
      </c>
      <c r="F377" s="310"/>
      <c r="G377" s="130">
        <f>G378</f>
        <v>0</v>
      </c>
    </row>
    <row r="378" spans="1:9" ht="40.5" hidden="1" customHeight="1">
      <c r="A378" s="569"/>
      <c r="B378" s="545" t="s">
        <v>1995</v>
      </c>
      <c r="C378" s="185">
        <v>11</v>
      </c>
      <c r="D378" s="185" t="str">
        <f t="shared" si="32"/>
        <v>01</v>
      </c>
      <c r="E378" s="310" t="s">
        <v>1118</v>
      </c>
      <c r="F378" s="310" t="str">
        <f>"200"</f>
        <v>200</v>
      </c>
      <c r="G378" s="130">
        <f>ведомственная!G401+ведомственная!G113</f>
        <v>0</v>
      </c>
    </row>
    <row r="379" spans="1:9" ht="42.75" hidden="1" customHeight="1">
      <c r="A379" s="569"/>
      <c r="B379" s="550" t="s">
        <v>1063</v>
      </c>
      <c r="C379" s="185">
        <v>11</v>
      </c>
      <c r="D379" s="185" t="str">
        <f t="shared" si="32"/>
        <v>01</v>
      </c>
      <c r="E379" s="310" t="s">
        <v>2050</v>
      </c>
      <c r="F379" s="64"/>
      <c r="G379" s="130">
        <f>G380</f>
        <v>0</v>
      </c>
    </row>
    <row r="380" spans="1:9" ht="40.5" hidden="1" customHeight="1">
      <c r="A380" s="569"/>
      <c r="B380" s="545" t="s">
        <v>1995</v>
      </c>
      <c r="C380" s="185">
        <v>11</v>
      </c>
      <c r="D380" s="185" t="str">
        <f t="shared" si="32"/>
        <v>01</v>
      </c>
      <c r="E380" s="368" t="s">
        <v>1118</v>
      </c>
      <c r="F380" s="64" t="s">
        <v>1998</v>
      </c>
      <c r="G380" s="130">
        <f>ведомственная!G403</f>
        <v>0</v>
      </c>
    </row>
    <row r="381" spans="1:9" ht="143.25" customHeight="1">
      <c r="A381" s="569" t="s">
        <v>2660</v>
      </c>
      <c r="B381" s="542" t="s">
        <v>2615</v>
      </c>
      <c r="C381" s="185">
        <v>11</v>
      </c>
      <c r="D381" s="185" t="str">
        <f>"01"</f>
        <v>01</v>
      </c>
      <c r="E381" s="519"/>
      <c r="F381" s="64"/>
      <c r="G381" s="241">
        <f>G382+G383</f>
        <v>409.2</v>
      </c>
    </row>
    <row r="382" spans="1:9" ht="143.25" customHeight="1">
      <c r="A382" s="569"/>
      <c r="B382" s="542" t="s">
        <v>2615</v>
      </c>
      <c r="C382" s="185">
        <v>11</v>
      </c>
      <c r="D382" s="185" t="str">
        <f>"01"</f>
        <v>01</v>
      </c>
      <c r="E382" s="169" t="s">
        <v>2576</v>
      </c>
      <c r="F382" s="64" t="s">
        <v>2017</v>
      </c>
      <c r="G382" s="130">
        <v>209.2</v>
      </c>
    </row>
    <row r="383" spans="1:9" ht="153.75" customHeight="1">
      <c r="A383" s="569" t="s">
        <v>2661</v>
      </c>
      <c r="B383" s="542" t="s">
        <v>2615</v>
      </c>
      <c r="C383" s="185">
        <v>11</v>
      </c>
      <c r="D383" s="185" t="str">
        <f>"01"</f>
        <v>01</v>
      </c>
      <c r="E383" s="169" t="s">
        <v>2576</v>
      </c>
      <c r="F383" s="64" t="s">
        <v>1998</v>
      </c>
      <c r="G383" s="130">
        <v>200</v>
      </c>
    </row>
    <row r="384" spans="1:9" s="168" customFormat="1" ht="42" hidden="1" customHeight="1">
      <c r="A384" s="570"/>
      <c r="B384" s="199" t="s">
        <v>795</v>
      </c>
      <c r="C384" s="193">
        <v>13</v>
      </c>
      <c r="D384" s="185" t="str">
        <f t="shared" si="32"/>
        <v>01</v>
      </c>
      <c r="E384" s="169"/>
      <c r="F384" s="14"/>
      <c r="G384" s="241"/>
      <c r="I384" s="167"/>
    </row>
    <row r="385" spans="1:9" ht="34.5" hidden="1" customHeight="1">
      <c r="A385" s="571"/>
      <c r="B385" s="32" t="s">
        <v>796</v>
      </c>
      <c r="C385" s="185">
        <v>13</v>
      </c>
      <c r="D385" s="185" t="str">
        <f t="shared" si="32"/>
        <v>01</v>
      </c>
      <c r="E385" s="160"/>
      <c r="F385" s="310"/>
      <c r="G385" s="130">
        <f>G386</f>
        <v>0</v>
      </c>
    </row>
    <row r="386" spans="1:9" ht="26.25" hidden="1" customHeight="1">
      <c r="A386" s="571"/>
      <c r="B386" s="2" t="s">
        <v>189</v>
      </c>
      <c r="C386" s="185">
        <v>13</v>
      </c>
      <c r="D386" s="185" t="str">
        <f t="shared" si="32"/>
        <v>01</v>
      </c>
      <c r="E386" s="373" t="s">
        <v>2248</v>
      </c>
      <c r="F386" s="310"/>
      <c r="G386" s="130">
        <f>G387</f>
        <v>0</v>
      </c>
    </row>
    <row r="387" spans="1:9" ht="148.5" hidden="1" customHeight="1">
      <c r="A387" s="571"/>
      <c r="B387" s="322" t="s">
        <v>2616</v>
      </c>
      <c r="C387" s="185">
        <v>13</v>
      </c>
      <c r="D387" s="185" t="str">
        <f t="shared" si="32"/>
        <v>01</v>
      </c>
      <c r="E387" s="528" t="s">
        <v>2248</v>
      </c>
      <c r="F387" s="310" t="str">
        <f>"700"</f>
        <v>700</v>
      </c>
      <c r="G387" s="130"/>
    </row>
    <row r="388" spans="1:9" s="168" customFormat="1" ht="54" hidden="1" customHeight="1">
      <c r="A388" s="570"/>
      <c r="B388" s="199" t="s">
        <v>366</v>
      </c>
      <c r="C388" s="193">
        <v>14</v>
      </c>
      <c r="D388" s="178"/>
      <c r="E388" s="169"/>
      <c r="F388" s="14"/>
      <c r="G388" s="241">
        <f>G389+G392+G395</f>
        <v>0</v>
      </c>
      <c r="I388" s="167"/>
    </row>
    <row r="389" spans="1:9" ht="40.5" hidden="1" customHeight="1">
      <c r="A389" s="571"/>
      <c r="B389" s="32" t="s">
        <v>1272</v>
      </c>
      <c r="C389" s="185">
        <v>14</v>
      </c>
      <c r="D389" s="185" t="str">
        <f t="shared" si="32"/>
        <v>01</v>
      </c>
      <c r="E389" s="160"/>
      <c r="F389" s="310"/>
      <c r="G389" s="130">
        <f>G390</f>
        <v>0</v>
      </c>
    </row>
    <row r="390" spans="1:9" ht="40.5" hidden="1" customHeight="1">
      <c r="A390" s="571"/>
      <c r="B390" s="32" t="s">
        <v>1273</v>
      </c>
      <c r="C390" s="185">
        <v>14</v>
      </c>
      <c r="D390" s="185" t="str">
        <f t="shared" si="32"/>
        <v>01</v>
      </c>
      <c r="E390" s="310" t="s">
        <v>2073</v>
      </c>
      <c r="F390" s="310"/>
      <c r="G390" s="130">
        <f>G391</f>
        <v>0</v>
      </c>
    </row>
    <row r="391" spans="1:9" ht="22.5" hidden="1" customHeight="1">
      <c r="A391" s="571"/>
      <c r="B391" s="201" t="s">
        <v>2012</v>
      </c>
      <c r="C391" s="185">
        <v>14</v>
      </c>
      <c r="D391" s="185" t="str">
        <f t="shared" si="32"/>
        <v>01</v>
      </c>
      <c r="E391" s="310" t="s">
        <v>2073</v>
      </c>
      <c r="F391" s="310" t="str">
        <f>"500"</f>
        <v>500</v>
      </c>
      <c r="G391" s="130">
        <f>ведомственная!G450</f>
        <v>0</v>
      </c>
    </row>
    <row r="392" spans="1:9" ht="19.5" hidden="1" customHeight="1">
      <c r="A392" s="571"/>
      <c r="B392" s="32" t="s">
        <v>1274</v>
      </c>
      <c r="C392" s="185">
        <v>14</v>
      </c>
      <c r="D392" s="185" t="str">
        <f>"02"</f>
        <v>02</v>
      </c>
      <c r="E392" s="160"/>
      <c r="F392" s="310"/>
      <c r="G392" s="130">
        <f>G393</f>
        <v>0</v>
      </c>
    </row>
    <row r="393" spans="1:9" ht="40.5" hidden="1" customHeight="1">
      <c r="A393" s="571"/>
      <c r="B393" s="32" t="s">
        <v>866</v>
      </c>
      <c r="C393" s="185">
        <v>14</v>
      </c>
      <c r="D393" s="185" t="str">
        <f>"02"</f>
        <v>02</v>
      </c>
      <c r="E393" s="310" t="s">
        <v>867</v>
      </c>
      <c r="F393" s="310"/>
      <c r="G393" s="130">
        <f>G394</f>
        <v>0</v>
      </c>
    </row>
    <row r="394" spans="1:9" ht="21.75" hidden="1" customHeight="1">
      <c r="A394" s="571"/>
      <c r="B394" s="201" t="s">
        <v>2012</v>
      </c>
      <c r="C394" s="185">
        <v>14</v>
      </c>
      <c r="D394" s="185" t="str">
        <f>"02"</f>
        <v>02</v>
      </c>
      <c r="E394" s="310" t="s">
        <v>867</v>
      </c>
      <c r="F394" s="310" t="str">
        <f>"500"</f>
        <v>500</v>
      </c>
      <c r="G394" s="130">
        <f>ведомственная!G453</f>
        <v>0</v>
      </c>
    </row>
    <row r="395" spans="1:9" ht="22.5" hidden="1" customHeight="1">
      <c r="A395" s="571"/>
      <c r="B395" s="32" t="s">
        <v>868</v>
      </c>
      <c r="C395" s="185">
        <v>14</v>
      </c>
      <c r="D395" s="185" t="str">
        <f t="shared" ref="D395:D401" si="33">"03"</f>
        <v>03</v>
      </c>
      <c r="E395" s="160"/>
      <c r="F395" s="310"/>
      <c r="G395" s="130">
        <f>G398+G396+G400</f>
        <v>0</v>
      </c>
    </row>
    <row r="396" spans="1:9" ht="55.5" hidden="1" customHeight="1">
      <c r="A396" s="571"/>
      <c r="B396" s="5" t="s">
        <v>1396</v>
      </c>
      <c r="C396" s="185">
        <v>14</v>
      </c>
      <c r="D396" s="185" t="str">
        <f t="shared" si="33"/>
        <v>03</v>
      </c>
      <c r="E396" s="61" t="s">
        <v>1400</v>
      </c>
      <c r="F396" s="310"/>
      <c r="G396" s="130">
        <f>G397</f>
        <v>0</v>
      </c>
    </row>
    <row r="397" spans="1:9" ht="26.25" hidden="1" customHeight="1">
      <c r="A397" s="571"/>
      <c r="B397" s="32" t="s">
        <v>102</v>
      </c>
      <c r="C397" s="185">
        <v>14</v>
      </c>
      <c r="D397" s="185" t="str">
        <f t="shared" si="33"/>
        <v>03</v>
      </c>
      <c r="E397" s="61" t="s">
        <v>1400</v>
      </c>
      <c r="F397" s="61" t="s">
        <v>789</v>
      </c>
      <c r="G397" s="130">
        <f>ведомственная!G456</f>
        <v>0</v>
      </c>
    </row>
    <row r="398" spans="1:9" ht="111" hidden="1" customHeight="1">
      <c r="A398" s="571"/>
      <c r="B398" s="5" t="s">
        <v>1401</v>
      </c>
      <c r="C398" s="185">
        <v>14</v>
      </c>
      <c r="D398" s="185" t="str">
        <f t="shared" si="33"/>
        <v>03</v>
      </c>
      <c r="E398" s="61" t="s">
        <v>788</v>
      </c>
      <c r="F398" s="61"/>
      <c r="G398" s="130">
        <f>G399</f>
        <v>0</v>
      </c>
    </row>
    <row r="399" spans="1:9" ht="21.75" hidden="1" customHeight="1">
      <c r="A399" s="571"/>
      <c r="B399" s="201" t="s">
        <v>2012</v>
      </c>
      <c r="C399" s="185">
        <v>14</v>
      </c>
      <c r="D399" s="185" t="str">
        <f t="shared" si="33"/>
        <v>03</v>
      </c>
      <c r="E399" s="61" t="s">
        <v>788</v>
      </c>
      <c r="F399" s="310" t="str">
        <f>"500"</f>
        <v>500</v>
      </c>
      <c r="G399" s="130">
        <f>ведомственная!G458</f>
        <v>0</v>
      </c>
    </row>
    <row r="400" spans="1:9" ht="56.25" hidden="1" customHeight="1">
      <c r="A400" s="571"/>
      <c r="B400" s="5" t="s">
        <v>895</v>
      </c>
      <c r="C400" s="185">
        <v>14</v>
      </c>
      <c r="D400" s="185" t="str">
        <f t="shared" si="33"/>
        <v>03</v>
      </c>
      <c r="E400" s="61" t="s">
        <v>1538</v>
      </c>
      <c r="F400" s="61"/>
      <c r="G400" s="224">
        <f>ведомственная!G459</f>
        <v>0</v>
      </c>
    </row>
    <row r="401" spans="1:7" ht="23.25" hidden="1" customHeight="1">
      <c r="A401" s="571"/>
      <c r="B401" s="201" t="s">
        <v>2012</v>
      </c>
      <c r="C401" s="185">
        <v>14</v>
      </c>
      <c r="D401" s="185" t="str">
        <f t="shared" si="33"/>
        <v>03</v>
      </c>
      <c r="E401" s="61" t="s">
        <v>1538</v>
      </c>
      <c r="F401" s="310" t="str">
        <f>"500"</f>
        <v>500</v>
      </c>
      <c r="G401" s="224">
        <f>ведомственная!G460</f>
        <v>0</v>
      </c>
    </row>
    <row r="402" spans="1:7" ht="23.25" customHeight="1">
      <c r="A402" s="571"/>
      <c r="B402" s="201"/>
      <c r="C402" s="185"/>
      <c r="D402" s="185"/>
      <c r="E402" s="61"/>
      <c r="F402" s="580"/>
      <c r="G402" s="224"/>
    </row>
    <row r="403" spans="1:7" ht="27.75" customHeight="1">
      <c r="A403" s="571"/>
      <c r="B403" s="40" t="s">
        <v>1570</v>
      </c>
    </row>
    <row r="404" spans="1:7" ht="27.75" customHeight="1"/>
    <row r="405" spans="1:7" ht="27.75" customHeight="1"/>
    <row r="406" spans="1:7" ht="27.75" customHeight="1"/>
    <row r="407" spans="1:7" ht="27.75" customHeight="1"/>
    <row r="408" spans="1:7" ht="27.75" customHeight="1"/>
    <row r="409" spans="1:7" ht="27.75" customHeight="1"/>
    <row r="410" spans="1:7" ht="27.75" customHeight="1"/>
    <row r="411" spans="1:7" ht="27.75" customHeight="1"/>
    <row r="412" spans="1:7" ht="27.75" customHeight="1"/>
    <row r="413" spans="1:7" ht="27.75" customHeight="1"/>
    <row r="414" spans="1:7" ht="27.75" customHeight="1"/>
    <row r="415" spans="1:7" ht="27.75" customHeight="1"/>
    <row r="416" spans="1:7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3"/>
  <dimension ref="A1:E40"/>
  <sheetViews>
    <sheetView zoomScale="75" zoomScaleNormal="75" workbookViewId="0">
      <selection activeCell="A5" sqref="A5:C5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5" ht="27" customHeight="1">
      <c r="C1" s="81" t="s">
        <v>1913</v>
      </c>
    </row>
    <row r="2" spans="1:5" ht="54" customHeight="1">
      <c r="C2" s="578" t="s">
        <v>2687</v>
      </c>
      <c r="D2" s="578"/>
      <c r="E2" s="578"/>
    </row>
    <row r="3" spans="1:5" ht="18.75" customHeight="1">
      <c r="C3" s="530" t="s">
        <v>2600</v>
      </c>
    </row>
    <row r="4" spans="1:5" ht="18.75" customHeight="1">
      <c r="C4" s="60"/>
    </row>
    <row r="5" spans="1:5" ht="70.900000000000006" customHeight="1">
      <c r="A5" s="677" t="s">
        <v>2705</v>
      </c>
      <c r="B5" s="677"/>
      <c r="C5" s="677"/>
    </row>
    <row r="6" spans="1:5" ht="47.25" customHeight="1">
      <c r="A6" s="330" t="s">
        <v>556</v>
      </c>
      <c r="B6" s="330" t="s">
        <v>1743</v>
      </c>
      <c r="C6" s="330" t="s">
        <v>557</v>
      </c>
    </row>
    <row r="7" spans="1:5" ht="35.25" customHeight="1">
      <c r="A7" s="45" t="s">
        <v>2189</v>
      </c>
      <c r="B7" s="41"/>
      <c r="C7" s="4" t="s">
        <v>2548</v>
      </c>
    </row>
    <row r="8" spans="1:5" ht="30" customHeight="1">
      <c r="A8" s="45" t="s">
        <v>2189</v>
      </c>
      <c r="B8" s="41" t="s">
        <v>1586</v>
      </c>
      <c r="C8" s="4" t="s">
        <v>2088</v>
      </c>
    </row>
    <row r="9" spans="1:5" ht="33" customHeight="1">
      <c r="A9" s="45" t="s">
        <v>2189</v>
      </c>
      <c r="B9" s="47" t="s">
        <v>2087</v>
      </c>
      <c r="C9" s="4" t="s">
        <v>2074</v>
      </c>
    </row>
    <row r="10" spans="1:5" ht="39" customHeight="1">
      <c r="A10" s="45" t="s">
        <v>2189</v>
      </c>
      <c r="B10" s="47" t="s">
        <v>2089</v>
      </c>
      <c r="C10" s="4" t="s">
        <v>2090</v>
      </c>
    </row>
    <row r="11" spans="1:5" ht="36.75" customHeight="1">
      <c r="A11" s="45" t="s">
        <v>2189</v>
      </c>
      <c r="B11" s="47" t="s">
        <v>2212</v>
      </c>
      <c r="C11" s="41" t="s">
        <v>2211</v>
      </c>
    </row>
    <row r="12" spans="1:5" ht="36.75" hidden="1" customHeight="1">
      <c r="A12" s="45" t="s">
        <v>2189</v>
      </c>
      <c r="B12" s="47" t="s">
        <v>334</v>
      </c>
      <c r="C12" s="41" t="s">
        <v>2092</v>
      </c>
    </row>
    <row r="13" spans="1:5" ht="43.5" hidden="1" customHeight="1">
      <c r="A13" s="45" t="s">
        <v>2189</v>
      </c>
      <c r="B13" s="47" t="s">
        <v>2091</v>
      </c>
      <c r="C13" s="41" t="s">
        <v>2084</v>
      </c>
    </row>
    <row r="14" spans="1:5" ht="43.5" hidden="1" customHeight="1">
      <c r="A14" s="45" t="s">
        <v>2189</v>
      </c>
      <c r="B14" s="47" t="s">
        <v>2075</v>
      </c>
      <c r="C14" s="41" t="s">
        <v>2076</v>
      </c>
    </row>
    <row r="15" spans="1:5" ht="43.5" hidden="1" customHeight="1">
      <c r="A15" s="45" t="s">
        <v>2189</v>
      </c>
      <c r="B15" s="47" t="s">
        <v>2086</v>
      </c>
      <c r="C15" s="41" t="s">
        <v>1709</v>
      </c>
    </row>
    <row r="16" spans="1:5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3"/>
  <sheetViews>
    <sheetView zoomScale="75" zoomScaleNormal="75" workbookViewId="0">
      <selection activeCell="F16" sqref="F16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3" t="s">
        <v>555</v>
      </c>
    </row>
    <row r="2" spans="1:4" ht="56.25">
      <c r="C2" s="578" t="s">
        <v>2687</v>
      </c>
    </row>
    <row r="3" spans="1:4">
      <c r="C3" s="650" t="s">
        <v>2597</v>
      </c>
      <c r="D3" s="650"/>
    </row>
    <row r="4" spans="1:4" ht="15.75" customHeight="1">
      <c r="A4" s="347"/>
    </row>
    <row r="5" spans="1:4" hidden="1">
      <c r="A5" s="347"/>
    </row>
    <row r="6" spans="1:4" ht="37.9" customHeight="1">
      <c r="A6" s="678" t="s">
        <v>2704</v>
      </c>
      <c r="B6" s="678"/>
      <c r="C6" s="678"/>
    </row>
    <row r="7" spans="1:4" ht="15" customHeight="1">
      <c r="A7" s="347"/>
    </row>
    <row r="8" spans="1:4" ht="17.25" customHeight="1">
      <c r="A8" s="666" t="s">
        <v>532</v>
      </c>
      <c r="B8" s="666"/>
      <c r="C8" s="666" t="s">
        <v>533</v>
      </c>
    </row>
    <row r="9" spans="1:4" ht="17.25" customHeight="1">
      <c r="A9" s="666" t="s">
        <v>534</v>
      </c>
      <c r="B9" s="666"/>
      <c r="C9" s="666"/>
    </row>
    <row r="10" spans="1:4" ht="18.75" customHeight="1">
      <c r="A10" s="666" t="s">
        <v>535</v>
      </c>
      <c r="B10" s="666" t="s">
        <v>536</v>
      </c>
      <c r="C10" s="666"/>
    </row>
    <row r="11" spans="1:4" ht="43.15" customHeight="1">
      <c r="A11" s="666"/>
      <c r="B11" s="666"/>
      <c r="C11" s="666"/>
    </row>
    <row r="12" spans="1:4" ht="42.75" customHeight="1">
      <c r="A12" s="14">
        <v>400</v>
      </c>
      <c r="B12" s="344"/>
      <c r="C12" s="13" t="s">
        <v>2549</v>
      </c>
    </row>
    <row r="13" spans="1:4" ht="42.75" hidden="1" customHeight="1">
      <c r="A13" s="14">
        <v>400</v>
      </c>
      <c r="B13" s="369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3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2571</v>
      </c>
      <c r="C16" s="111" t="s">
        <v>2572</v>
      </c>
    </row>
    <row r="17" spans="1:3" ht="44.25" customHeight="1">
      <c r="A17" s="344">
        <v>400</v>
      </c>
      <c r="B17" s="64" t="s">
        <v>2674</v>
      </c>
      <c r="C17" s="4" t="s">
        <v>2675</v>
      </c>
    </row>
    <row r="18" spans="1:3" ht="54.75" hidden="1" customHeight="1">
      <c r="A18" s="344">
        <v>300</v>
      </c>
      <c r="B18" s="61" t="s">
        <v>2192</v>
      </c>
      <c r="C18" s="5" t="s">
        <v>537</v>
      </c>
    </row>
    <row r="19" spans="1:3" ht="54.75" hidden="1" customHeight="1">
      <c r="A19" s="364">
        <v>400</v>
      </c>
      <c r="B19" s="9" t="s">
        <v>2198</v>
      </c>
      <c r="C19" s="365" t="s">
        <v>2199</v>
      </c>
    </row>
    <row r="20" spans="1:3" ht="44.25" hidden="1" customHeight="1">
      <c r="A20" s="344">
        <v>400</v>
      </c>
      <c r="B20" s="61" t="s">
        <v>2193</v>
      </c>
      <c r="C20" s="5" t="s">
        <v>1270</v>
      </c>
    </row>
    <row r="21" spans="1:3" ht="44.25" customHeight="1">
      <c r="A21" s="579">
        <v>400</v>
      </c>
      <c r="B21" s="61" t="s">
        <v>2693</v>
      </c>
      <c r="C21" s="5" t="s">
        <v>2692</v>
      </c>
    </row>
    <row r="22" spans="1:3" ht="65.25" customHeight="1">
      <c r="A22" s="515">
        <v>400</v>
      </c>
      <c r="B22" s="61" t="s">
        <v>2568</v>
      </c>
      <c r="C22" s="5" t="s">
        <v>2567</v>
      </c>
    </row>
    <row r="23" spans="1:3" ht="36.75" customHeight="1">
      <c r="A23" s="344">
        <v>400</v>
      </c>
      <c r="B23" s="61" t="s">
        <v>2200</v>
      </c>
      <c r="C23" s="5" t="s">
        <v>751</v>
      </c>
    </row>
    <row r="24" spans="1:3" ht="36.75" hidden="1" customHeight="1">
      <c r="A24" s="364">
        <v>400</v>
      </c>
      <c r="B24" s="9" t="s">
        <v>2201</v>
      </c>
      <c r="C24" s="365" t="s">
        <v>2202</v>
      </c>
    </row>
    <row r="25" spans="1:3" ht="36.75" customHeight="1">
      <c r="A25" s="508">
        <v>400</v>
      </c>
      <c r="B25" s="531" t="s">
        <v>2556</v>
      </c>
      <c r="C25" s="532" t="s">
        <v>2557</v>
      </c>
    </row>
    <row r="26" spans="1:3" ht="36.75" hidden="1" customHeight="1">
      <c r="A26" s="515">
        <v>400</v>
      </c>
      <c r="B26" s="510"/>
      <c r="C26" s="365"/>
    </row>
    <row r="27" spans="1:3" ht="21" customHeight="1">
      <c r="A27" s="344">
        <v>400</v>
      </c>
      <c r="B27" s="62" t="s">
        <v>2560</v>
      </c>
      <c r="C27" s="5" t="s">
        <v>1125</v>
      </c>
    </row>
    <row r="28" spans="1:3" ht="39.75" hidden="1" customHeight="1">
      <c r="A28" s="344">
        <v>400</v>
      </c>
      <c r="B28" s="62" t="s">
        <v>2184</v>
      </c>
      <c r="C28" s="16" t="s">
        <v>1185</v>
      </c>
    </row>
    <row r="29" spans="1:3" ht="30" hidden="1" customHeight="1">
      <c r="A29" s="344">
        <v>300</v>
      </c>
      <c r="B29" s="61" t="s">
        <v>1006</v>
      </c>
      <c r="C29" s="5" t="s">
        <v>208</v>
      </c>
    </row>
    <row r="30" spans="1:3" ht="39.75" hidden="1" customHeight="1">
      <c r="A30" s="344">
        <v>300</v>
      </c>
      <c r="B30" s="61" t="s">
        <v>1026</v>
      </c>
      <c r="C30" s="5" t="s">
        <v>1732</v>
      </c>
    </row>
    <row r="31" spans="1:3" ht="39.75" hidden="1" customHeight="1">
      <c r="A31" s="344">
        <v>300</v>
      </c>
      <c r="B31" s="61" t="s">
        <v>1027</v>
      </c>
      <c r="C31" s="5" t="s">
        <v>1227</v>
      </c>
    </row>
    <row r="32" spans="1:3" ht="24" hidden="1" customHeight="1">
      <c r="A32" s="344">
        <v>300</v>
      </c>
      <c r="B32" s="61" t="s">
        <v>1028</v>
      </c>
      <c r="C32" s="5" t="s">
        <v>236</v>
      </c>
    </row>
    <row r="33" spans="1:3" ht="39.75" hidden="1" customHeight="1">
      <c r="A33" s="344">
        <v>300</v>
      </c>
      <c r="B33" s="61" t="s">
        <v>1029</v>
      </c>
      <c r="C33" s="5" t="s">
        <v>237</v>
      </c>
    </row>
    <row r="34" spans="1:3" ht="57.75" hidden="1" customHeight="1">
      <c r="A34" s="344">
        <v>300</v>
      </c>
      <c r="B34" s="61" t="s">
        <v>1030</v>
      </c>
      <c r="C34" s="5" t="s">
        <v>244</v>
      </c>
    </row>
    <row r="35" spans="1:3" ht="39.75" hidden="1" customHeight="1">
      <c r="A35" s="344">
        <v>300</v>
      </c>
      <c r="B35" s="61" t="s">
        <v>1007</v>
      </c>
      <c r="C35" s="33" t="s">
        <v>1228</v>
      </c>
    </row>
    <row r="36" spans="1:3" ht="58.5" hidden="1" customHeight="1">
      <c r="A36" s="344">
        <v>300</v>
      </c>
      <c r="B36" s="61" t="s">
        <v>1927</v>
      </c>
      <c r="C36" s="33" t="s">
        <v>1928</v>
      </c>
    </row>
    <row r="37" spans="1:3" ht="22.5" hidden="1" customHeight="1">
      <c r="A37" s="344">
        <v>300</v>
      </c>
      <c r="B37" s="61" t="s">
        <v>1502</v>
      </c>
      <c r="C37" s="5" t="s">
        <v>1741</v>
      </c>
    </row>
    <row r="38" spans="1:3" ht="35.25" hidden="1" customHeight="1">
      <c r="A38" s="344">
        <v>300</v>
      </c>
      <c r="B38" s="61" t="s">
        <v>1930</v>
      </c>
      <c r="C38" s="5" t="s">
        <v>1931</v>
      </c>
    </row>
    <row r="39" spans="1:3" ht="55.5" hidden="1" customHeight="1">
      <c r="A39" s="344">
        <v>300</v>
      </c>
      <c r="B39" s="61" t="s">
        <v>1008</v>
      </c>
      <c r="C39" s="5" t="s">
        <v>1527</v>
      </c>
    </row>
    <row r="40" spans="1:3" ht="39.75" hidden="1" customHeight="1">
      <c r="A40" s="344">
        <v>300</v>
      </c>
      <c r="B40" s="61" t="s">
        <v>1008</v>
      </c>
      <c r="C40" s="5" t="s">
        <v>238</v>
      </c>
    </row>
    <row r="41" spans="1:3" ht="39.75" hidden="1" customHeight="1">
      <c r="A41" s="344">
        <v>300</v>
      </c>
      <c r="B41" s="61" t="s">
        <v>1008</v>
      </c>
      <c r="C41" s="5" t="s">
        <v>239</v>
      </c>
    </row>
    <row r="42" spans="1:3" ht="39.75" hidden="1" customHeight="1">
      <c r="A42" s="344">
        <v>300</v>
      </c>
      <c r="B42" s="61" t="s">
        <v>1008</v>
      </c>
      <c r="C42" s="33" t="s">
        <v>240</v>
      </c>
    </row>
    <row r="43" spans="1:3" ht="23.25" hidden="1" customHeight="1">
      <c r="A43" s="344">
        <v>300</v>
      </c>
      <c r="B43" s="61" t="s">
        <v>1008</v>
      </c>
      <c r="C43" s="33" t="s">
        <v>241</v>
      </c>
    </row>
    <row r="44" spans="1:3" ht="23.25" customHeight="1">
      <c r="A44" s="573">
        <v>400</v>
      </c>
      <c r="B44" s="61" t="s">
        <v>2673</v>
      </c>
      <c r="C44" s="33" t="s">
        <v>2672</v>
      </c>
    </row>
    <row r="45" spans="1:3" ht="41.25" customHeight="1">
      <c r="A45" s="573">
        <v>400</v>
      </c>
      <c r="B45" s="61" t="s">
        <v>2561</v>
      </c>
      <c r="C45" s="33" t="s">
        <v>2555</v>
      </c>
    </row>
    <row r="46" spans="1:3" ht="70.150000000000006" customHeight="1">
      <c r="A46" s="344">
        <v>400</v>
      </c>
      <c r="B46" s="61" t="s">
        <v>2606</v>
      </c>
      <c r="C46" s="5" t="s">
        <v>2596</v>
      </c>
    </row>
    <row r="47" spans="1:3" ht="58.5" hidden="1" customHeight="1">
      <c r="A47" s="253">
        <v>300</v>
      </c>
      <c r="B47" s="67" t="s">
        <v>1005</v>
      </c>
      <c r="C47" s="256" t="s">
        <v>1187</v>
      </c>
    </row>
    <row r="48" spans="1:3" ht="57.75" hidden="1" customHeight="1">
      <c r="A48" s="344">
        <v>300</v>
      </c>
      <c r="B48" s="61" t="s">
        <v>2185</v>
      </c>
      <c r="C48" s="5" t="s">
        <v>228</v>
      </c>
    </row>
    <row r="49" spans="1:3" ht="54.75" hidden="1" customHeight="1">
      <c r="A49" s="344">
        <v>300</v>
      </c>
      <c r="B49" s="64" t="s">
        <v>29</v>
      </c>
      <c r="C49" s="32" t="s">
        <v>483</v>
      </c>
    </row>
    <row r="50" spans="1:3" ht="21.75" hidden="1" customHeight="1">
      <c r="A50" s="344">
        <v>300</v>
      </c>
      <c r="B50" s="61" t="s">
        <v>1710</v>
      </c>
      <c r="C50" s="30" t="s">
        <v>229</v>
      </c>
    </row>
    <row r="51" spans="1:3" ht="81.75" hidden="1" customHeight="1">
      <c r="A51" s="344">
        <v>300</v>
      </c>
      <c r="B51" s="61" t="s">
        <v>1023</v>
      </c>
      <c r="C51" s="5" t="s">
        <v>230</v>
      </c>
    </row>
    <row r="52" spans="1:3" ht="81" hidden="1" customHeight="1">
      <c r="A52" s="344">
        <v>300</v>
      </c>
      <c r="B52" s="61" t="s">
        <v>1024</v>
      </c>
      <c r="C52" s="355" t="s">
        <v>231</v>
      </c>
    </row>
    <row r="53" spans="1:3" ht="42" hidden="1" customHeight="1">
      <c r="A53" s="344">
        <v>300</v>
      </c>
      <c r="B53" s="61" t="s">
        <v>1521</v>
      </c>
      <c r="C53" s="63" t="s">
        <v>221</v>
      </c>
    </row>
    <row r="54" spans="1:3" ht="133.5" hidden="1" customHeight="1">
      <c r="A54" s="344">
        <v>300</v>
      </c>
      <c r="B54" s="61" t="s">
        <v>426</v>
      </c>
      <c r="C54" s="340" t="s">
        <v>2175</v>
      </c>
    </row>
    <row r="55" spans="1:3" ht="139.5" hidden="1" customHeight="1">
      <c r="A55" s="344">
        <v>300</v>
      </c>
      <c r="B55" s="61" t="s">
        <v>496</v>
      </c>
      <c r="C55" s="340" t="s">
        <v>2160</v>
      </c>
    </row>
    <row r="56" spans="1:3" ht="153" hidden="1" customHeight="1">
      <c r="A56" s="344">
        <v>300</v>
      </c>
      <c r="B56" s="341" t="s">
        <v>497</v>
      </c>
      <c r="C56" s="340" t="s">
        <v>2174</v>
      </c>
    </row>
    <row r="57" spans="1:3" ht="158.25" hidden="1" customHeight="1">
      <c r="A57" s="344">
        <v>300</v>
      </c>
      <c r="B57" s="61" t="s">
        <v>502</v>
      </c>
      <c r="C57" s="340" t="s">
        <v>2165</v>
      </c>
    </row>
    <row r="58" spans="1:3" ht="145.5" hidden="1" customHeight="1">
      <c r="A58" s="344">
        <v>300</v>
      </c>
      <c r="B58" s="61" t="s">
        <v>1359</v>
      </c>
      <c r="C58" s="340" t="s">
        <v>2161</v>
      </c>
    </row>
    <row r="59" spans="1:3" ht="115.5" hidden="1" customHeight="1">
      <c r="A59" s="344">
        <v>300</v>
      </c>
      <c r="B59" s="61" t="s">
        <v>495</v>
      </c>
      <c r="C59" s="340" t="s">
        <v>2162</v>
      </c>
    </row>
    <row r="60" spans="1:3" ht="116.25" hidden="1" customHeight="1">
      <c r="A60" s="344">
        <v>300</v>
      </c>
      <c r="B60" s="61" t="s">
        <v>1358</v>
      </c>
      <c r="C60" s="340" t="s">
        <v>2163</v>
      </c>
    </row>
    <row r="61" spans="1:3" ht="123" hidden="1" customHeight="1">
      <c r="A61" s="344">
        <v>300</v>
      </c>
      <c r="B61" s="61" t="s">
        <v>425</v>
      </c>
      <c r="C61" s="342" t="s">
        <v>2164</v>
      </c>
    </row>
    <row r="62" spans="1:3" ht="135" hidden="1" customHeight="1">
      <c r="A62" s="344">
        <v>300</v>
      </c>
      <c r="B62" s="61" t="s">
        <v>498</v>
      </c>
      <c r="C62" s="340" t="s">
        <v>2166</v>
      </c>
    </row>
    <row r="63" spans="1:3" ht="149.25" hidden="1" customHeight="1">
      <c r="A63" s="344">
        <v>300</v>
      </c>
      <c r="B63" s="61" t="s">
        <v>1360</v>
      </c>
      <c r="C63" s="342" t="s">
        <v>2167</v>
      </c>
    </row>
    <row r="64" spans="1:3" ht="157.5" hidden="1" customHeight="1">
      <c r="A64" s="344">
        <v>300</v>
      </c>
      <c r="B64" s="61" t="s">
        <v>500</v>
      </c>
      <c r="C64" s="340" t="s">
        <v>2168</v>
      </c>
    </row>
    <row r="65" spans="1:3" ht="159" hidden="1" customHeight="1">
      <c r="A65" s="344">
        <v>300</v>
      </c>
      <c r="B65" s="61" t="s">
        <v>501</v>
      </c>
      <c r="C65" s="5" t="s">
        <v>2169</v>
      </c>
    </row>
    <row r="66" spans="1:3" ht="94.5" hidden="1" customHeight="1">
      <c r="A66" s="344">
        <v>300</v>
      </c>
      <c r="B66" s="61" t="s">
        <v>1357</v>
      </c>
      <c r="C66" s="342" t="s">
        <v>2170</v>
      </c>
    </row>
    <row r="67" spans="1:3" ht="126" hidden="1" customHeight="1">
      <c r="A67" s="344">
        <v>300</v>
      </c>
      <c r="B67" s="61" t="s">
        <v>1809</v>
      </c>
      <c r="C67" s="340" t="s">
        <v>2171</v>
      </c>
    </row>
    <row r="68" spans="1:3" ht="117.75" hidden="1" customHeight="1">
      <c r="A68" s="344">
        <v>300</v>
      </c>
      <c r="B68" s="61" t="s">
        <v>499</v>
      </c>
      <c r="C68" s="340" t="s">
        <v>2172</v>
      </c>
    </row>
    <row r="69" spans="1:3" ht="140.25" hidden="1" customHeight="1">
      <c r="A69" s="344">
        <v>300</v>
      </c>
      <c r="B69" s="61" t="s">
        <v>1361</v>
      </c>
      <c r="C69" s="342" t="s">
        <v>2173</v>
      </c>
    </row>
    <row r="70" spans="1:3" ht="60" hidden="1" customHeight="1">
      <c r="A70" s="344">
        <v>300</v>
      </c>
      <c r="B70" s="61" t="s">
        <v>1025</v>
      </c>
      <c r="C70" s="5" t="s">
        <v>234</v>
      </c>
    </row>
    <row r="71" spans="1:3" ht="78" hidden="1" customHeight="1">
      <c r="A71" s="344">
        <v>300</v>
      </c>
      <c r="B71" s="61" t="s">
        <v>1025</v>
      </c>
      <c r="C71" s="31" t="s">
        <v>235</v>
      </c>
    </row>
    <row r="72" spans="1:3" ht="27.75" hidden="1" customHeight="1">
      <c r="A72" s="344">
        <v>300</v>
      </c>
      <c r="B72" s="61" t="s">
        <v>1025</v>
      </c>
      <c r="C72" s="30" t="s">
        <v>232</v>
      </c>
    </row>
    <row r="73" spans="1:3" ht="30" hidden="1" customHeight="1">
      <c r="A73" s="344">
        <v>300</v>
      </c>
      <c r="B73" s="61" t="s">
        <v>1025</v>
      </c>
      <c r="C73" s="30" t="s">
        <v>233</v>
      </c>
    </row>
    <row r="74" spans="1:3" ht="57.75" hidden="1" customHeight="1">
      <c r="A74" s="344">
        <v>300</v>
      </c>
      <c r="B74" s="65" t="s">
        <v>1009</v>
      </c>
      <c r="C74" s="5" t="s">
        <v>1353</v>
      </c>
    </row>
    <row r="75" spans="1:3" ht="75.75" hidden="1" customHeight="1">
      <c r="A75" s="344">
        <v>300</v>
      </c>
      <c r="B75" s="61" t="s">
        <v>1010</v>
      </c>
      <c r="C75" s="5" t="s">
        <v>833</v>
      </c>
    </row>
    <row r="76" spans="1:3" ht="38.25" hidden="1" customHeight="1">
      <c r="A76" s="344">
        <v>300</v>
      </c>
      <c r="B76" s="61" t="s">
        <v>1031</v>
      </c>
      <c r="C76" s="5" t="s">
        <v>1034</v>
      </c>
    </row>
    <row r="77" spans="1:3" ht="57.75" hidden="1" customHeight="1">
      <c r="A77" s="344">
        <v>300</v>
      </c>
      <c r="B77" s="61" t="s">
        <v>1032</v>
      </c>
      <c r="C77" s="5" t="s">
        <v>196</v>
      </c>
    </row>
    <row r="78" spans="1:3" ht="36" hidden="1" customHeight="1">
      <c r="A78" s="344">
        <v>300</v>
      </c>
      <c r="B78" s="61" t="s">
        <v>1011</v>
      </c>
      <c r="C78" s="5" t="s">
        <v>1033</v>
      </c>
    </row>
    <row r="79" spans="1:3" ht="61.9" hidden="1" customHeight="1">
      <c r="A79" s="370">
        <v>400</v>
      </c>
      <c r="B79" s="61" t="s">
        <v>2185</v>
      </c>
      <c r="C79" s="16" t="s">
        <v>2237</v>
      </c>
    </row>
    <row r="80" spans="1:3" ht="36" customHeight="1">
      <c r="A80" s="344">
        <v>400</v>
      </c>
      <c r="B80" s="61" t="s">
        <v>2562</v>
      </c>
      <c r="C80" s="5" t="s">
        <v>2203</v>
      </c>
    </row>
    <row r="81" spans="1:3" ht="22.5" hidden="1" customHeight="1">
      <c r="A81" s="344">
        <v>300</v>
      </c>
      <c r="B81" s="61" t="s">
        <v>1012</v>
      </c>
      <c r="C81" s="33" t="s">
        <v>1380</v>
      </c>
    </row>
    <row r="82" spans="1:3" ht="22.5" hidden="1" customHeight="1">
      <c r="A82" s="344">
        <v>300</v>
      </c>
      <c r="B82" s="65" t="s">
        <v>1929</v>
      </c>
      <c r="C82" s="5" t="s">
        <v>1380</v>
      </c>
    </row>
    <row r="83" spans="1:3" ht="120" hidden="1" customHeight="1">
      <c r="A83" s="344">
        <v>300</v>
      </c>
      <c r="B83" s="61" t="s">
        <v>1014</v>
      </c>
      <c r="C83" s="5" t="s">
        <v>834</v>
      </c>
    </row>
    <row r="84" spans="1:3" ht="61.5" hidden="1" customHeight="1">
      <c r="A84" s="344">
        <v>300</v>
      </c>
      <c r="B84" s="61" t="s">
        <v>1015</v>
      </c>
      <c r="C84" s="5" t="s">
        <v>564</v>
      </c>
    </row>
    <row r="85" spans="1:3" ht="56.25" hidden="1">
      <c r="A85" s="344">
        <v>300</v>
      </c>
      <c r="B85" s="61" t="s">
        <v>1016</v>
      </c>
      <c r="C85" s="5" t="s">
        <v>1621</v>
      </c>
    </row>
    <row r="86" spans="1:3" ht="40.5" hidden="1" customHeight="1">
      <c r="A86" s="150">
        <v>200</v>
      </c>
      <c r="B86" s="61"/>
      <c r="C86" s="13" t="s">
        <v>504</v>
      </c>
    </row>
    <row r="87" spans="1:3" ht="46.5" hidden="1" customHeight="1">
      <c r="A87" s="7">
        <v>200</v>
      </c>
      <c r="B87" s="61" t="s">
        <v>1082</v>
      </c>
      <c r="C87" s="4" t="s">
        <v>1083</v>
      </c>
    </row>
    <row r="88" spans="1:3" ht="74.25" hidden="1" customHeight="1">
      <c r="A88" s="7">
        <v>200</v>
      </c>
      <c r="B88" s="61" t="s">
        <v>1084</v>
      </c>
      <c r="C88" s="5" t="s">
        <v>1085</v>
      </c>
    </row>
    <row r="89" spans="1:3" ht="58.5" hidden="1" customHeight="1">
      <c r="A89" s="7">
        <v>200</v>
      </c>
      <c r="B89" s="61" t="s">
        <v>1086</v>
      </c>
      <c r="C89" s="5" t="s">
        <v>1087</v>
      </c>
    </row>
    <row r="90" spans="1:3" ht="27.75" hidden="1" customHeight="1">
      <c r="A90" s="7">
        <v>200</v>
      </c>
      <c r="B90" s="61" t="s">
        <v>1088</v>
      </c>
      <c r="C90" s="5" t="s">
        <v>1366</v>
      </c>
    </row>
    <row r="91" spans="1:3" ht="42" hidden="1" customHeight="1">
      <c r="A91" s="7">
        <v>200</v>
      </c>
      <c r="B91" s="61" t="s">
        <v>1932</v>
      </c>
      <c r="C91" s="5" t="s">
        <v>1933</v>
      </c>
    </row>
    <row r="92" spans="1:3" ht="48.75" hidden="1" customHeight="1">
      <c r="A92" s="7">
        <v>200</v>
      </c>
      <c r="B92" s="61" t="s">
        <v>371</v>
      </c>
      <c r="C92" s="5" t="s">
        <v>1270</v>
      </c>
    </row>
    <row r="93" spans="1:3" ht="34.5" hidden="1" customHeight="1">
      <c r="A93" s="7">
        <v>200</v>
      </c>
      <c r="B93" s="61" t="s">
        <v>1017</v>
      </c>
      <c r="C93" s="5" t="s">
        <v>749</v>
      </c>
    </row>
    <row r="94" spans="1:3" ht="22.5" hidden="1" customHeight="1">
      <c r="A94" s="7">
        <v>200</v>
      </c>
      <c r="B94" s="61" t="s">
        <v>1013</v>
      </c>
      <c r="C94" s="5" t="s">
        <v>1813</v>
      </c>
    </row>
    <row r="95" spans="1:3" ht="39.75" hidden="1" customHeight="1">
      <c r="A95" s="7">
        <v>200</v>
      </c>
      <c r="B95" s="61" t="s">
        <v>1814</v>
      </c>
      <c r="C95" s="5" t="s">
        <v>1815</v>
      </c>
    </row>
    <row r="96" spans="1:3" ht="75" hidden="1">
      <c r="A96" s="7">
        <v>200</v>
      </c>
      <c r="B96" s="61" t="s">
        <v>1018</v>
      </c>
      <c r="C96" s="5" t="s">
        <v>1816</v>
      </c>
    </row>
    <row r="97" spans="1:3" ht="56.25" hidden="1">
      <c r="A97" s="7">
        <v>200</v>
      </c>
      <c r="B97" s="61" t="s">
        <v>1817</v>
      </c>
      <c r="C97" s="5" t="s">
        <v>1389</v>
      </c>
    </row>
    <row r="98" spans="1:3" ht="56.25" hidden="1">
      <c r="A98" s="7">
        <v>200</v>
      </c>
      <c r="B98" s="61" t="s">
        <v>1390</v>
      </c>
      <c r="C98" s="5" t="s">
        <v>1087</v>
      </c>
    </row>
    <row r="99" spans="1:3" ht="56.25" hidden="1">
      <c r="A99" s="151">
        <v>203</v>
      </c>
      <c r="B99" s="61"/>
      <c r="C99" s="16" t="s">
        <v>146</v>
      </c>
    </row>
    <row r="100" spans="1:3" ht="37.5" hidden="1">
      <c r="A100" s="345">
        <v>203</v>
      </c>
      <c r="B100" s="61" t="s">
        <v>1019</v>
      </c>
      <c r="C100" s="5" t="s">
        <v>1083</v>
      </c>
    </row>
    <row r="101" spans="1:3" ht="72" hidden="1" customHeight="1">
      <c r="A101" s="345">
        <v>203</v>
      </c>
      <c r="B101" s="61" t="s">
        <v>880</v>
      </c>
      <c r="C101" s="5" t="s">
        <v>1354</v>
      </c>
    </row>
    <row r="102" spans="1:3" ht="79.5" hidden="1" customHeight="1">
      <c r="A102" s="345">
        <v>203</v>
      </c>
      <c r="B102" s="61" t="s">
        <v>1263</v>
      </c>
      <c r="C102" s="5" t="s">
        <v>1354</v>
      </c>
    </row>
    <row r="103" spans="1:3" ht="93.75" hidden="1">
      <c r="A103" s="345">
        <v>203</v>
      </c>
      <c r="B103" s="61" t="s">
        <v>1097</v>
      </c>
      <c r="C103" s="5" t="s">
        <v>552</v>
      </c>
    </row>
    <row r="104" spans="1:3" ht="93.75" hidden="1">
      <c r="A104" s="345">
        <v>203</v>
      </c>
      <c r="B104" s="61" t="s">
        <v>1020</v>
      </c>
      <c r="C104" s="5" t="s">
        <v>552</v>
      </c>
    </row>
    <row r="105" spans="1:3" ht="112.5" hidden="1">
      <c r="A105" s="345">
        <v>203</v>
      </c>
      <c r="B105" s="61" t="s">
        <v>129</v>
      </c>
      <c r="C105" s="5" t="s">
        <v>553</v>
      </c>
    </row>
    <row r="106" spans="1:3" ht="94.5" hidden="1" customHeight="1">
      <c r="A106" s="345">
        <v>203</v>
      </c>
      <c r="B106" s="61" t="s">
        <v>1088</v>
      </c>
      <c r="C106" s="5" t="s">
        <v>553</v>
      </c>
    </row>
    <row r="107" spans="1:3" ht="40.5" hidden="1" customHeight="1">
      <c r="A107" s="345">
        <v>203</v>
      </c>
      <c r="B107" s="61" t="s">
        <v>1021</v>
      </c>
      <c r="C107" s="5" t="s">
        <v>554</v>
      </c>
    </row>
    <row r="108" spans="1:3" ht="40.5" hidden="1" customHeight="1">
      <c r="A108" s="7">
        <v>203</v>
      </c>
      <c r="B108" s="61" t="s">
        <v>1017</v>
      </c>
      <c r="C108" s="5" t="s">
        <v>749</v>
      </c>
    </row>
    <row r="109" spans="1:3" ht="43.5" hidden="1" customHeight="1">
      <c r="A109" s="150">
        <v>207</v>
      </c>
      <c r="B109" s="61"/>
      <c r="C109" s="13" t="s">
        <v>505</v>
      </c>
    </row>
    <row r="110" spans="1:3" ht="80.25" hidden="1" customHeight="1">
      <c r="A110" s="7">
        <v>207</v>
      </c>
      <c r="B110" s="61" t="s">
        <v>1391</v>
      </c>
      <c r="C110" s="4" t="s">
        <v>1087</v>
      </c>
    </row>
    <row r="111" spans="1:3" ht="32.25" hidden="1" customHeight="1">
      <c r="A111" s="7">
        <v>207</v>
      </c>
      <c r="B111" s="61" t="s">
        <v>1392</v>
      </c>
      <c r="C111" s="4" t="s">
        <v>1378</v>
      </c>
    </row>
    <row r="112" spans="1:3" ht="21" hidden="1" customHeight="1">
      <c r="A112" s="7">
        <v>207</v>
      </c>
      <c r="B112" s="61" t="s">
        <v>1013</v>
      </c>
      <c r="C112" s="4" t="s">
        <v>1380</v>
      </c>
    </row>
    <row r="113" spans="1:11" ht="45" hidden="1" customHeight="1">
      <c r="A113" s="7">
        <v>207</v>
      </c>
      <c r="B113" s="61" t="s">
        <v>1814</v>
      </c>
      <c r="C113" s="5" t="s">
        <v>1815</v>
      </c>
    </row>
    <row r="114" spans="1:11" ht="33" hidden="1" customHeight="1">
      <c r="A114" s="7">
        <v>207</v>
      </c>
      <c r="B114" s="61" t="s">
        <v>1393</v>
      </c>
      <c r="C114" s="5" t="s">
        <v>1394</v>
      </c>
    </row>
    <row r="115" spans="1:11" ht="33" hidden="1" customHeight="1">
      <c r="A115" s="7">
        <v>207</v>
      </c>
      <c r="B115" s="61" t="s">
        <v>1395</v>
      </c>
      <c r="C115" s="5" t="s">
        <v>1581</v>
      </c>
    </row>
    <row r="116" spans="1:11" ht="57.75" hidden="1" customHeight="1">
      <c r="A116" s="7">
        <v>207</v>
      </c>
      <c r="B116" s="61" t="s">
        <v>1390</v>
      </c>
      <c r="C116" s="5" t="s">
        <v>1087</v>
      </c>
    </row>
    <row r="117" spans="1:11" ht="57.75" hidden="1" customHeight="1">
      <c r="A117" s="7">
        <v>207</v>
      </c>
      <c r="B117" s="61" t="s">
        <v>1582</v>
      </c>
      <c r="C117" s="5" t="s">
        <v>1087</v>
      </c>
    </row>
    <row r="118" spans="1:11" ht="57.75" hidden="1" customHeight="1">
      <c r="A118" s="7">
        <v>207</v>
      </c>
      <c r="B118" s="61" t="s">
        <v>1583</v>
      </c>
      <c r="C118" s="5" t="s">
        <v>1087</v>
      </c>
    </row>
    <row r="119" spans="1:11" ht="36.75" hidden="1" customHeight="1">
      <c r="A119" s="7">
        <v>207</v>
      </c>
      <c r="B119" s="61" t="s">
        <v>1017</v>
      </c>
      <c r="C119" s="5" t="s">
        <v>749</v>
      </c>
    </row>
    <row r="120" spans="1:11" ht="36.75" hidden="1" customHeight="1">
      <c r="A120" s="7">
        <v>207</v>
      </c>
      <c r="B120" s="61" t="s">
        <v>126</v>
      </c>
      <c r="C120" s="5" t="s">
        <v>563</v>
      </c>
    </row>
    <row r="121" spans="1:11" ht="57.75" hidden="1" customHeight="1">
      <c r="A121" s="150">
        <v>208</v>
      </c>
      <c r="B121" s="61"/>
      <c r="C121" s="16" t="s">
        <v>266</v>
      </c>
    </row>
    <row r="122" spans="1:11" ht="57.75" hidden="1" customHeight="1">
      <c r="A122" s="150"/>
      <c r="B122" s="61"/>
      <c r="C122" s="16"/>
    </row>
    <row r="123" spans="1:11" ht="57.75" customHeight="1">
      <c r="A123" s="7">
        <v>400</v>
      </c>
      <c r="B123" s="516" t="s">
        <v>2609</v>
      </c>
      <c r="C123" s="4" t="s">
        <v>2204</v>
      </c>
    </row>
    <row r="124" spans="1:11" ht="59.25" customHeight="1">
      <c r="A124" s="7">
        <v>400</v>
      </c>
      <c r="B124" s="517" t="s">
        <v>2563</v>
      </c>
      <c r="C124" s="5" t="s">
        <v>2564</v>
      </c>
      <c r="D124" s="40"/>
      <c r="E124" s="40"/>
      <c r="F124" s="40"/>
      <c r="G124" s="40"/>
      <c r="H124" s="40"/>
      <c r="I124" s="40"/>
      <c r="J124" s="40"/>
      <c r="K124" s="40"/>
    </row>
    <row r="125" spans="1:11" ht="41.25" hidden="1" customHeight="1">
      <c r="A125" s="7">
        <v>208</v>
      </c>
      <c r="B125" s="61" t="s">
        <v>1814</v>
      </c>
      <c r="C125" s="5" t="s">
        <v>1815</v>
      </c>
    </row>
    <row r="126" spans="1:11" ht="57.75" hidden="1" customHeight="1">
      <c r="A126" s="7">
        <v>208</v>
      </c>
      <c r="B126" s="61" t="s">
        <v>1393</v>
      </c>
      <c r="C126" s="5" t="s">
        <v>1394</v>
      </c>
    </row>
    <row r="127" spans="1:11" ht="42.75" hidden="1" customHeight="1">
      <c r="A127" s="7">
        <v>208</v>
      </c>
      <c r="B127" s="61" t="s">
        <v>1395</v>
      </c>
      <c r="C127" s="5" t="s">
        <v>1581</v>
      </c>
      <c r="K127" s="60"/>
    </row>
    <row r="128" spans="1:11" ht="57.75" hidden="1" customHeight="1">
      <c r="A128" s="7">
        <v>208</v>
      </c>
      <c r="B128" s="61" t="s">
        <v>1390</v>
      </c>
      <c r="C128" s="5" t="s">
        <v>1087</v>
      </c>
    </row>
    <row r="129" spans="1:3" ht="57.75" hidden="1" customHeight="1">
      <c r="A129" s="7">
        <v>208</v>
      </c>
      <c r="B129" s="61" t="s">
        <v>1582</v>
      </c>
      <c r="C129" s="5" t="s">
        <v>1087</v>
      </c>
    </row>
    <row r="130" spans="1:3" ht="38.25" hidden="1" customHeight="1">
      <c r="A130" s="7">
        <v>208</v>
      </c>
      <c r="B130" s="61" t="s">
        <v>1022</v>
      </c>
      <c r="C130" s="5" t="s">
        <v>563</v>
      </c>
    </row>
    <row r="131" spans="1:3" ht="36" hidden="1" customHeight="1">
      <c r="A131" s="7">
        <v>208</v>
      </c>
      <c r="B131" s="61" t="s">
        <v>1017</v>
      </c>
      <c r="C131" s="5" t="s">
        <v>749</v>
      </c>
    </row>
    <row r="132" spans="1:3" ht="44.25" hidden="1" customHeight="1">
      <c r="A132" s="7">
        <v>400</v>
      </c>
      <c r="B132" s="61" t="s">
        <v>2565</v>
      </c>
      <c r="C132" s="5" t="s">
        <v>2566</v>
      </c>
    </row>
    <row r="133" spans="1:3" ht="66.75" customHeight="1">
      <c r="A133" s="7">
        <v>400</v>
      </c>
      <c r="B133" s="516" t="s">
        <v>2574</v>
      </c>
      <c r="C133" s="5" t="s">
        <v>2573</v>
      </c>
    </row>
    <row r="134" spans="1:3" ht="72.75" customHeight="1">
      <c r="A134" s="7">
        <v>400</v>
      </c>
      <c r="B134" s="64" t="s">
        <v>2610</v>
      </c>
      <c r="C134" s="5" t="s">
        <v>2611</v>
      </c>
    </row>
    <row r="135" spans="1:3" ht="93" customHeight="1">
      <c r="A135" s="7">
        <v>400</v>
      </c>
      <c r="B135" s="61" t="s">
        <v>2607</v>
      </c>
      <c r="C135" s="5" t="s">
        <v>2598</v>
      </c>
    </row>
    <row r="136" spans="1:3" ht="69.75" customHeight="1">
      <c r="A136" s="7">
        <v>400</v>
      </c>
      <c r="B136" s="61" t="s">
        <v>2608</v>
      </c>
      <c r="C136" s="5" t="s">
        <v>2599</v>
      </c>
    </row>
    <row r="137" spans="1:3" ht="90" customHeight="1">
      <c r="A137" s="7">
        <v>400</v>
      </c>
      <c r="B137" s="61" t="s">
        <v>2604</v>
      </c>
      <c r="C137" s="5" t="s">
        <v>2605</v>
      </c>
    </row>
    <row r="138" spans="1:3" ht="35.25" customHeight="1">
      <c r="B138" s="40" t="s">
        <v>1570</v>
      </c>
    </row>
    <row r="139" spans="1:3" ht="48" customHeight="1"/>
    <row r="140" spans="1:3" ht="48" customHeight="1"/>
    <row r="141" spans="1:3" ht="58.5" customHeight="1"/>
    <row r="142" spans="1:3" ht="27" customHeight="1"/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zoomScale="75" zoomScaleNormal="75" workbookViewId="0">
      <selection activeCell="C20" sqref="C20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654" t="s">
        <v>531</v>
      </c>
      <c r="C1" s="654"/>
    </row>
    <row r="2" spans="1:4" ht="17.25" customHeight="1">
      <c r="B2" s="668" t="s">
        <v>2544</v>
      </c>
      <c r="C2" s="668"/>
    </row>
    <row r="3" spans="1:4" ht="18.75" customHeight="1">
      <c r="B3" s="650" t="s">
        <v>2701</v>
      </c>
      <c r="C3" s="650"/>
      <c r="D3" s="42"/>
    </row>
    <row r="4" spans="1:4" ht="19.5" customHeight="1"/>
    <row r="5" spans="1:4" ht="72.75" customHeight="1">
      <c r="A5" s="644" t="s">
        <v>2700</v>
      </c>
      <c r="B5" s="644"/>
      <c r="C5" s="644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/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31"/>
      <c r="D10" s="39"/>
    </row>
    <row r="11" spans="1:4" ht="42.75" customHeight="1">
      <c r="A11" s="41" t="s">
        <v>2210</v>
      </c>
      <c r="B11" s="47" t="s">
        <v>2209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-24325.9</v>
      </c>
      <c r="D20" s="39"/>
    </row>
    <row r="21" spans="1:7" ht="42" customHeight="1">
      <c r="A21" s="41" t="s">
        <v>1239</v>
      </c>
      <c r="B21" s="47" t="s">
        <v>1240</v>
      </c>
      <c r="C21" s="241">
        <v>-24325.9</v>
      </c>
      <c r="D21" s="39"/>
    </row>
    <row r="22" spans="1:7" ht="37.5" customHeight="1">
      <c r="A22" s="41" t="s">
        <v>2205</v>
      </c>
      <c r="B22" s="47" t="s">
        <v>2206</v>
      </c>
      <c r="C22" s="241">
        <v>-24325.9</v>
      </c>
      <c r="D22" s="39"/>
    </row>
    <row r="23" spans="1:7" ht="19.5" customHeight="1">
      <c r="A23" s="41" t="s">
        <v>1241</v>
      </c>
      <c r="B23" s="49" t="s">
        <v>1242</v>
      </c>
      <c r="C23" s="241">
        <v>24325.9</v>
      </c>
      <c r="D23" s="50"/>
    </row>
    <row r="24" spans="1:7" ht="37.5" customHeight="1">
      <c r="A24" s="41" t="s">
        <v>1243</v>
      </c>
      <c r="B24" s="49" t="s">
        <v>1244</v>
      </c>
      <c r="C24" s="241">
        <v>24325.9</v>
      </c>
      <c r="D24" s="39"/>
    </row>
    <row r="25" spans="1:7" ht="37.5" customHeight="1">
      <c r="A25" s="41" t="s">
        <v>2207</v>
      </c>
      <c r="B25" s="49" t="s">
        <v>2208</v>
      </c>
      <c r="C25" s="241">
        <v>24325.9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9"/>
  <sheetViews>
    <sheetView view="pageBreakPreview" topLeftCell="A107" zoomScale="60" zoomScaleNormal="75" workbookViewId="0">
      <selection activeCell="C12" sqref="C12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650" t="s">
        <v>147</v>
      </c>
      <c r="C2" s="650"/>
    </row>
    <row r="3" spans="1:3" ht="81" customHeight="1">
      <c r="B3" s="652" t="s">
        <v>2682</v>
      </c>
      <c r="C3" s="652"/>
    </row>
    <row r="4" spans="1:3" ht="17.25" customHeight="1">
      <c r="B4" s="587" t="s">
        <v>2703</v>
      </c>
      <c r="C4" s="343"/>
    </row>
    <row r="5" spans="1:3" ht="22.5" customHeight="1"/>
    <row r="7" spans="1:3" ht="23.25" customHeight="1">
      <c r="A7" s="678" t="s">
        <v>2667</v>
      </c>
      <c r="B7" s="678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4" t="s">
        <v>1572</v>
      </c>
      <c r="C9" s="586" t="s">
        <v>2702</v>
      </c>
    </row>
    <row r="10" spans="1:3" ht="15" hidden="1" customHeight="1">
      <c r="A10" s="25" t="s">
        <v>652</v>
      </c>
      <c r="B10" s="24" t="s">
        <v>653</v>
      </c>
      <c r="C10" s="26">
        <f>C12+C748+C811</f>
        <v>24325.9</v>
      </c>
    </row>
    <row r="11" spans="1:3" ht="15" customHeight="1">
      <c r="A11" s="538">
        <v>1</v>
      </c>
      <c r="B11" s="24" t="s">
        <v>2636</v>
      </c>
      <c r="C11" s="26"/>
    </row>
    <row r="12" spans="1:3" ht="24" customHeight="1">
      <c r="A12" s="539" t="s">
        <v>1912</v>
      </c>
      <c r="B12" s="24"/>
      <c r="C12" s="126">
        <f>C24+C94+C109+C447+C449+C745+C747</f>
        <v>9866.4000000000015</v>
      </c>
    </row>
    <row r="13" spans="1:3" ht="17.25" customHeight="1">
      <c r="A13" s="25" t="s">
        <v>654</v>
      </c>
      <c r="B13" s="24" t="s">
        <v>999</v>
      </c>
      <c r="C13" s="126">
        <f>C24</f>
        <v>6571</v>
      </c>
    </row>
    <row r="14" spans="1:3" hidden="1">
      <c r="A14" s="25" t="s">
        <v>655</v>
      </c>
      <c r="B14" s="24" t="s">
        <v>656</v>
      </c>
      <c r="C14" s="126">
        <f>C15+C18+C19+C20+C21+C22+C23</f>
        <v>0</v>
      </c>
    </row>
    <row r="15" spans="1:3" ht="56.25" hidden="1">
      <c r="A15" s="25" t="s">
        <v>657</v>
      </c>
      <c r="B15" s="24" t="s">
        <v>1823</v>
      </c>
      <c r="C15" s="126">
        <f>C16+C17+C18+C19+C20+C21+C22+C23</f>
        <v>0</v>
      </c>
    </row>
    <row r="16" spans="1:3" ht="37.5" hidden="1">
      <c r="A16" s="25" t="s">
        <v>1650</v>
      </c>
      <c r="B16" s="24" t="s">
        <v>1651</v>
      </c>
      <c r="C16" s="127"/>
    </row>
    <row r="17" spans="1:4" ht="37.5" hidden="1">
      <c r="A17" s="25" t="s">
        <v>1652</v>
      </c>
      <c r="B17" s="24" t="s">
        <v>1653</v>
      </c>
      <c r="C17" s="127"/>
    </row>
    <row r="18" spans="1:4" ht="112.5" hidden="1">
      <c r="A18" s="25" t="s">
        <v>0</v>
      </c>
      <c r="B18" s="24" t="s">
        <v>1</v>
      </c>
      <c r="C18" s="127"/>
    </row>
    <row r="19" spans="1:4" ht="112.5" hidden="1">
      <c r="A19" s="25" t="s">
        <v>792</v>
      </c>
      <c r="B19" s="24" t="s">
        <v>793</v>
      </c>
      <c r="C19" s="127"/>
    </row>
    <row r="20" spans="1:4" ht="56.25" hidden="1">
      <c r="A20" s="25" t="s">
        <v>492</v>
      </c>
      <c r="B20" s="24" t="s">
        <v>493</v>
      </c>
      <c r="C20" s="127"/>
    </row>
    <row r="21" spans="1:4" ht="56.25" hidden="1">
      <c r="A21" s="25" t="s">
        <v>1068</v>
      </c>
      <c r="B21" s="24" t="s">
        <v>525</v>
      </c>
      <c r="C21" s="127"/>
    </row>
    <row r="22" spans="1:4" ht="56.25" hidden="1">
      <c r="A22" s="25" t="s">
        <v>1718</v>
      </c>
      <c r="B22" s="24" t="s">
        <v>43</v>
      </c>
      <c r="C22" s="127"/>
    </row>
    <row r="23" spans="1:4" ht="56.25" hidden="1">
      <c r="A23" s="25" t="s">
        <v>44</v>
      </c>
      <c r="B23" s="24" t="s">
        <v>45</v>
      </c>
      <c r="C23" s="127"/>
    </row>
    <row r="24" spans="1:4" ht="21" customHeight="1">
      <c r="A24" s="25" t="s">
        <v>46</v>
      </c>
      <c r="B24" s="24" t="s">
        <v>1000</v>
      </c>
      <c r="C24" s="128">
        <f>C25+C27+C28</f>
        <v>6571</v>
      </c>
    </row>
    <row r="25" spans="1:4" ht="76.5" customHeight="1">
      <c r="A25" s="25" t="s">
        <v>677</v>
      </c>
      <c r="B25" s="24" t="s">
        <v>1234</v>
      </c>
      <c r="C25" s="126">
        <v>6500</v>
      </c>
      <c r="D25" s="18">
        <v>83073</v>
      </c>
    </row>
    <row r="26" spans="1:4" ht="99.75" hidden="1" customHeight="1">
      <c r="A26" s="25" t="s">
        <v>951</v>
      </c>
      <c r="B26" s="24" t="s">
        <v>1001</v>
      </c>
      <c r="C26" s="127"/>
    </row>
    <row r="27" spans="1:4" ht="99.75" customHeight="1">
      <c r="A27" s="25" t="s">
        <v>677</v>
      </c>
      <c r="B27" s="24" t="s">
        <v>1001</v>
      </c>
      <c r="C27" s="127">
        <v>45</v>
      </c>
    </row>
    <row r="28" spans="1:4" ht="65.45" customHeight="1">
      <c r="A28" s="25" t="s">
        <v>1206</v>
      </c>
      <c r="B28" s="24" t="s">
        <v>1002</v>
      </c>
      <c r="C28" s="127">
        <v>26</v>
      </c>
    </row>
    <row r="29" spans="1:4" ht="65.25" hidden="1" customHeight="1">
      <c r="A29" s="25" t="s">
        <v>1207</v>
      </c>
      <c r="B29" s="24" t="s">
        <v>1208</v>
      </c>
      <c r="C29" s="127"/>
    </row>
    <row r="30" spans="1:4" ht="81.75" hidden="1" customHeight="1">
      <c r="A30" s="25" t="s">
        <v>518</v>
      </c>
      <c r="B30" s="24" t="s">
        <v>519</v>
      </c>
      <c r="C30" s="127"/>
    </row>
    <row r="31" spans="1:4" hidden="1">
      <c r="A31" s="25" t="s">
        <v>520</v>
      </c>
      <c r="B31" s="24" t="s">
        <v>521</v>
      </c>
      <c r="C31" s="126">
        <f>C32+C37</f>
        <v>0</v>
      </c>
    </row>
    <row r="32" spans="1:4" hidden="1">
      <c r="A32" s="25" t="s">
        <v>522</v>
      </c>
      <c r="B32" s="24" t="s">
        <v>523</v>
      </c>
      <c r="C32" s="126">
        <f>C33+C34+C35+C36</f>
        <v>0</v>
      </c>
    </row>
    <row r="33" spans="1:3" ht="37.5" hidden="1">
      <c r="A33" s="25" t="s">
        <v>524</v>
      </c>
      <c r="B33" s="24" t="s">
        <v>165</v>
      </c>
      <c r="C33" s="127"/>
    </row>
    <row r="34" spans="1:3" ht="37.5" hidden="1">
      <c r="A34" s="25" t="s">
        <v>166</v>
      </c>
      <c r="B34" s="24" t="s">
        <v>167</v>
      </c>
      <c r="C34" s="127"/>
    </row>
    <row r="35" spans="1:3" ht="37.5" hidden="1">
      <c r="A35" s="25" t="s">
        <v>168</v>
      </c>
      <c r="B35" s="24" t="s">
        <v>169</v>
      </c>
      <c r="C35" s="127"/>
    </row>
    <row r="36" spans="1:3" ht="56.25" hidden="1">
      <c r="A36" s="25" t="s">
        <v>170</v>
      </c>
      <c r="B36" s="24" t="s">
        <v>171</v>
      </c>
      <c r="C36" s="127"/>
    </row>
    <row r="37" spans="1:3" hidden="1">
      <c r="A37" s="25" t="s">
        <v>172</v>
      </c>
      <c r="B37" s="24" t="s">
        <v>173</v>
      </c>
      <c r="C37" s="126">
        <f>C38+C39+C40+C41+C42+C43+C44+C45</f>
        <v>0</v>
      </c>
    </row>
    <row r="38" spans="1:3" ht="75" hidden="1">
      <c r="A38" s="25" t="s">
        <v>174</v>
      </c>
      <c r="B38" s="24" t="s">
        <v>175</v>
      </c>
      <c r="C38" s="127"/>
    </row>
    <row r="39" spans="1:3" ht="75" hidden="1">
      <c r="A39" s="25" t="s">
        <v>1308</v>
      </c>
      <c r="B39" s="24" t="s">
        <v>1309</v>
      </c>
      <c r="C39" s="127"/>
    </row>
    <row r="40" spans="1:3" ht="56.25" hidden="1">
      <c r="A40" s="25" t="s">
        <v>1776</v>
      </c>
      <c r="B40" s="24" t="s">
        <v>1777</v>
      </c>
      <c r="C40" s="127"/>
    </row>
    <row r="41" spans="1:3" ht="75" hidden="1">
      <c r="A41" s="25" t="s">
        <v>421</v>
      </c>
      <c r="B41" s="24" t="s">
        <v>422</v>
      </c>
      <c r="C41" s="127"/>
    </row>
    <row r="42" spans="1:3" ht="56.25" hidden="1">
      <c r="A42" s="25" t="s">
        <v>423</v>
      </c>
      <c r="B42" s="24" t="s">
        <v>424</v>
      </c>
      <c r="C42" s="127"/>
    </row>
    <row r="43" spans="1:3" ht="93.75" hidden="1">
      <c r="A43" s="25" t="s">
        <v>1811</v>
      </c>
      <c r="B43" s="24" t="s">
        <v>1812</v>
      </c>
      <c r="C43" s="127"/>
    </row>
    <row r="44" spans="1:3" ht="56.25" hidden="1">
      <c r="A44" s="25" t="s">
        <v>449</v>
      </c>
      <c r="B44" s="24" t="s">
        <v>450</v>
      </c>
      <c r="C44" s="127"/>
    </row>
    <row r="45" spans="1:3" ht="75" hidden="1">
      <c r="A45" s="25" t="s">
        <v>451</v>
      </c>
      <c r="B45" s="24" t="s">
        <v>452</v>
      </c>
      <c r="C45" s="127"/>
    </row>
    <row r="46" spans="1:3" ht="56.25" hidden="1">
      <c r="A46" s="25" t="s">
        <v>986</v>
      </c>
      <c r="B46" s="24" t="s">
        <v>2220</v>
      </c>
      <c r="C46" s="126">
        <f>C47+C48+C54+C66</f>
        <v>0</v>
      </c>
    </row>
    <row r="47" spans="1:3" ht="56.25" hidden="1">
      <c r="A47" s="25" t="s">
        <v>987</v>
      </c>
      <c r="B47" s="24" t="s">
        <v>988</v>
      </c>
      <c r="C47" s="127"/>
    </row>
    <row r="48" spans="1:3" ht="37.5" hidden="1">
      <c r="A48" s="25" t="s">
        <v>989</v>
      </c>
      <c r="B48" s="24" t="s">
        <v>2221</v>
      </c>
      <c r="C48" s="126">
        <f>C49</f>
        <v>0</v>
      </c>
    </row>
    <row r="49" spans="1:4" ht="56.25" hidden="1">
      <c r="A49" s="25" t="s">
        <v>650</v>
      </c>
      <c r="B49" s="24" t="s">
        <v>2222</v>
      </c>
      <c r="C49" s="126">
        <f>C50+C51+C52+C53</f>
        <v>0</v>
      </c>
    </row>
    <row r="50" spans="1:4" ht="93.75" hidden="1">
      <c r="A50" s="25" t="s">
        <v>2176</v>
      </c>
      <c r="B50" s="24" t="s">
        <v>2223</v>
      </c>
      <c r="C50" s="127"/>
    </row>
    <row r="51" spans="1:4" ht="112.5" hidden="1">
      <c r="A51" s="25" t="s">
        <v>2177</v>
      </c>
      <c r="B51" s="24" t="s">
        <v>2224</v>
      </c>
      <c r="C51" s="127"/>
      <c r="D51" s="360">
        <v>1</v>
      </c>
    </row>
    <row r="52" spans="1:4" ht="93.75" hidden="1">
      <c r="A52" s="25" t="s">
        <v>2178</v>
      </c>
      <c r="B52" s="24" t="s">
        <v>2225</v>
      </c>
      <c r="C52" s="127"/>
    </row>
    <row r="53" spans="1:4" ht="93.75" hidden="1">
      <c r="A53" s="25" t="s">
        <v>2179</v>
      </c>
      <c r="B53" s="24" t="s">
        <v>2226</v>
      </c>
      <c r="C53" s="127"/>
    </row>
    <row r="54" spans="1:4" ht="37.5" hidden="1">
      <c r="A54" s="25" t="s">
        <v>247</v>
      </c>
      <c r="B54" s="24" t="s">
        <v>248</v>
      </c>
      <c r="C54" s="126">
        <f>C55+C56+C57+C58+C59+C60+C61+C62+C63+C64+C65</f>
        <v>0</v>
      </c>
    </row>
    <row r="55" spans="1:4" ht="37.5" hidden="1">
      <c r="A55" s="25" t="s">
        <v>249</v>
      </c>
      <c r="B55" s="24" t="s">
        <v>250</v>
      </c>
      <c r="C55" s="127"/>
    </row>
    <row r="56" spans="1:4" ht="37.5" hidden="1">
      <c r="A56" s="25" t="s">
        <v>251</v>
      </c>
      <c r="B56" s="24" t="s">
        <v>252</v>
      </c>
      <c r="C56" s="127"/>
    </row>
    <row r="57" spans="1:4" ht="112.5" hidden="1">
      <c r="A57" s="25" t="s">
        <v>137</v>
      </c>
      <c r="B57" s="24" t="s">
        <v>1546</v>
      </c>
      <c r="C57" s="127"/>
    </row>
    <row r="58" spans="1:4" ht="37.5" hidden="1">
      <c r="A58" s="25" t="s">
        <v>1047</v>
      </c>
      <c r="B58" s="24" t="s">
        <v>1048</v>
      </c>
      <c r="C58" s="127"/>
    </row>
    <row r="59" spans="1:4" ht="37.5" hidden="1">
      <c r="A59" s="25" t="s">
        <v>526</v>
      </c>
      <c r="B59" s="24" t="s">
        <v>527</v>
      </c>
      <c r="C59" s="127"/>
    </row>
    <row r="60" spans="1:4" ht="56.25" hidden="1">
      <c r="A60" s="25" t="s">
        <v>81</v>
      </c>
      <c r="B60" s="24" t="s">
        <v>82</v>
      </c>
      <c r="C60" s="127"/>
    </row>
    <row r="61" spans="1:4" ht="37.5" hidden="1">
      <c r="A61" s="25" t="s">
        <v>83</v>
      </c>
      <c r="B61" s="24" t="s">
        <v>84</v>
      </c>
      <c r="C61" s="127"/>
    </row>
    <row r="62" spans="1:4" ht="37.5" hidden="1">
      <c r="A62" s="25" t="s">
        <v>1146</v>
      </c>
      <c r="B62" s="24" t="s">
        <v>1147</v>
      </c>
      <c r="C62" s="127"/>
    </row>
    <row r="63" spans="1:4" ht="75" hidden="1">
      <c r="A63" s="25" t="s">
        <v>1314</v>
      </c>
      <c r="B63" s="24" t="s">
        <v>1315</v>
      </c>
      <c r="C63" s="127"/>
    </row>
    <row r="64" spans="1:4" ht="75" hidden="1">
      <c r="A64" s="25" t="s">
        <v>1316</v>
      </c>
      <c r="B64" s="24" t="s">
        <v>1317</v>
      </c>
      <c r="C64" s="127"/>
    </row>
    <row r="65" spans="1:3" ht="75" hidden="1">
      <c r="A65" s="25" t="s">
        <v>1318</v>
      </c>
      <c r="B65" s="24" t="s">
        <v>1319</v>
      </c>
      <c r="C65" s="127"/>
    </row>
    <row r="66" spans="1:3" ht="75" hidden="1">
      <c r="A66" s="25" t="s">
        <v>1320</v>
      </c>
      <c r="B66" s="24" t="s">
        <v>1321</v>
      </c>
      <c r="C66" s="126">
        <f>C67+C68+C69+C70+C71+C72+C73+C74+C75</f>
        <v>0</v>
      </c>
    </row>
    <row r="67" spans="1:3" ht="93.75" hidden="1">
      <c r="A67" s="25" t="s">
        <v>1476</v>
      </c>
      <c r="B67" s="24" t="s">
        <v>1477</v>
      </c>
      <c r="C67" s="127"/>
    </row>
    <row r="68" spans="1:3" ht="75" hidden="1">
      <c r="A68" s="25" t="s">
        <v>1478</v>
      </c>
      <c r="B68" s="24" t="s">
        <v>1479</v>
      </c>
      <c r="C68" s="127"/>
    </row>
    <row r="69" spans="1:3" ht="75" hidden="1">
      <c r="A69" s="25" t="s">
        <v>682</v>
      </c>
      <c r="B69" s="24" t="s">
        <v>683</v>
      </c>
      <c r="C69" s="127"/>
    </row>
    <row r="70" spans="1:3" ht="56.25" hidden="1">
      <c r="A70" s="25" t="s">
        <v>684</v>
      </c>
      <c r="B70" s="24" t="s">
        <v>685</v>
      </c>
      <c r="C70" s="127"/>
    </row>
    <row r="71" spans="1:3" ht="93.75" hidden="1">
      <c r="A71" s="25" t="s">
        <v>711</v>
      </c>
      <c r="B71" s="24" t="s">
        <v>712</v>
      </c>
      <c r="C71" s="127"/>
    </row>
    <row r="72" spans="1:3" ht="75" hidden="1">
      <c r="A72" s="25" t="s">
        <v>713</v>
      </c>
      <c r="B72" s="24" t="s">
        <v>714</v>
      </c>
      <c r="C72" s="127"/>
    </row>
    <row r="73" spans="1:3" ht="75" hidden="1">
      <c r="A73" s="25" t="s">
        <v>715</v>
      </c>
      <c r="B73" s="24" t="s">
        <v>716</v>
      </c>
      <c r="C73" s="127"/>
    </row>
    <row r="74" spans="1:3" ht="93.75" hidden="1">
      <c r="A74" s="25" t="s">
        <v>717</v>
      </c>
      <c r="B74" s="24" t="s">
        <v>718</v>
      </c>
      <c r="C74" s="127"/>
    </row>
    <row r="75" spans="1:3" ht="93.75" hidden="1">
      <c r="A75" s="25" t="s">
        <v>719</v>
      </c>
      <c r="B75" s="24" t="s">
        <v>720</v>
      </c>
      <c r="C75" s="127"/>
    </row>
    <row r="76" spans="1:3" ht="37.5" hidden="1">
      <c r="A76" s="25" t="s">
        <v>721</v>
      </c>
      <c r="B76" s="24" t="s">
        <v>1536</v>
      </c>
      <c r="C76" s="126">
        <f>C77+C78</f>
        <v>0</v>
      </c>
    </row>
    <row r="77" spans="1:3" ht="37.5" hidden="1">
      <c r="A77" s="25" t="s">
        <v>1688</v>
      </c>
      <c r="B77" s="24" t="s">
        <v>1689</v>
      </c>
      <c r="C77" s="127"/>
    </row>
    <row r="78" spans="1:3" ht="37.5" hidden="1">
      <c r="A78" s="25" t="s">
        <v>1690</v>
      </c>
      <c r="B78" s="24" t="s">
        <v>1691</v>
      </c>
      <c r="C78" s="126">
        <f>C79+C80+C81+C82+C83+C84+C85+C86+C87+C88+C89+C90</f>
        <v>0</v>
      </c>
    </row>
    <row r="79" spans="1:3" ht="37.5" hidden="1">
      <c r="A79" s="25" t="s">
        <v>1692</v>
      </c>
      <c r="B79" s="24" t="s">
        <v>1693</v>
      </c>
      <c r="C79" s="127"/>
    </row>
    <row r="80" spans="1:3" ht="37.5" hidden="1">
      <c r="A80" s="25" t="s">
        <v>1694</v>
      </c>
      <c r="B80" s="24" t="s">
        <v>115</v>
      </c>
      <c r="C80" s="127"/>
    </row>
    <row r="81" spans="1:3" ht="37.5" hidden="1">
      <c r="A81" s="25" t="s">
        <v>116</v>
      </c>
      <c r="B81" s="24" t="s">
        <v>117</v>
      </c>
      <c r="C81" s="127"/>
    </row>
    <row r="82" spans="1:3" ht="37.5" hidden="1">
      <c r="A82" s="25" t="s">
        <v>118</v>
      </c>
      <c r="B82" s="24" t="s">
        <v>119</v>
      </c>
      <c r="C82" s="127"/>
    </row>
    <row r="83" spans="1:3" ht="37.5" hidden="1">
      <c r="A83" s="25" t="s">
        <v>120</v>
      </c>
      <c r="B83" s="24" t="s">
        <v>121</v>
      </c>
      <c r="C83" s="127"/>
    </row>
    <row r="84" spans="1:3" ht="37.5" hidden="1">
      <c r="A84" s="25" t="s">
        <v>122</v>
      </c>
      <c r="B84" s="24" t="s">
        <v>123</v>
      </c>
      <c r="C84" s="127"/>
    </row>
    <row r="85" spans="1:3" ht="56.25" hidden="1">
      <c r="A85" s="25" t="s">
        <v>1539</v>
      </c>
      <c r="B85" s="24" t="s">
        <v>1427</v>
      </c>
      <c r="C85" s="127"/>
    </row>
    <row r="86" spans="1:3" ht="37.5" hidden="1">
      <c r="A86" s="25" t="s">
        <v>1428</v>
      </c>
      <c r="B86" s="24" t="s">
        <v>1429</v>
      </c>
      <c r="C86" s="127"/>
    </row>
    <row r="87" spans="1:3" ht="37.5" hidden="1">
      <c r="A87" s="25" t="s">
        <v>1430</v>
      </c>
      <c r="B87" s="24" t="s">
        <v>1431</v>
      </c>
      <c r="C87" s="127"/>
    </row>
    <row r="88" spans="1:3" ht="56.25" hidden="1">
      <c r="A88" s="25" t="s">
        <v>270</v>
      </c>
      <c r="B88" s="24" t="s">
        <v>271</v>
      </c>
      <c r="C88" s="127"/>
    </row>
    <row r="89" spans="1:3" ht="75" hidden="1">
      <c r="A89" s="25" t="s">
        <v>272</v>
      </c>
      <c r="B89" s="24" t="s">
        <v>273</v>
      </c>
      <c r="C89" s="127"/>
    </row>
    <row r="90" spans="1:3" ht="40.5" hidden="1" customHeight="1">
      <c r="A90" s="25" t="s">
        <v>515</v>
      </c>
      <c r="B90" s="24" t="s">
        <v>310</v>
      </c>
      <c r="C90" s="127"/>
    </row>
    <row r="91" spans="1:3" ht="55.5" hidden="1" customHeight="1">
      <c r="A91" s="25" t="s">
        <v>311</v>
      </c>
      <c r="B91" s="24" t="s">
        <v>1002</v>
      </c>
      <c r="C91" s="127"/>
    </row>
    <row r="92" spans="1:3" ht="71.25" hidden="1" customHeight="1">
      <c r="A92" s="25" t="s">
        <v>312</v>
      </c>
      <c r="B92" s="24" t="s">
        <v>1208</v>
      </c>
      <c r="C92" s="127"/>
    </row>
    <row r="93" spans="1:3" ht="116.25" hidden="1" customHeight="1">
      <c r="A93" s="25" t="s">
        <v>296</v>
      </c>
      <c r="B93" s="24" t="s">
        <v>297</v>
      </c>
      <c r="C93" s="127"/>
    </row>
    <row r="94" spans="1:3">
      <c r="A94" s="25" t="s">
        <v>313</v>
      </c>
      <c r="B94" s="24" t="s">
        <v>1003</v>
      </c>
      <c r="C94" s="128">
        <f>C100+C103+C104+C107</f>
        <v>430</v>
      </c>
    </row>
    <row r="95" spans="1:3" ht="37.5" hidden="1">
      <c r="A95" s="25" t="s">
        <v>314</v>
      </c>
      <c r="B95" s="24" t="s">
        <v>315</v>
      </c>
      <c r="C95" s="126">
        <f>C96+C97+C98+C99</f>
        <v>0</v>
      </c>
    </row>
    <row r="96" spans="1:3" ht="56.25" hidden="1">
      <c r="A96" s="25" t="s">
        <v>316</v>
      </c>
      <c r="B96" s="24" t="s">
        <v>317</v>
      </c>
      <c r="C96" s="127"/>
    </row>
    <row r="97" spans="1:3" ht="56.25" hidden="1">
      <c r="A97" s="25" t="s">
        <v>469</v>
      </c>
      <c r="B97" s="24" t="s">
        <v>470</v>
      </c>
      <c r="C97" s="127"/>
    </row>
    <row r="98" spans="1:3" ht="37.5" hidden="1">
      <c r="A98" s="25" t="s">
        <v>471</v>
      </c>
      <c r="B98" s="24" t="s">
        <v>1540</v>
      </c>
      <c r="C98" s="127"/>
    </row>
    <row r="99" spans="1:3" ht="56.25" hidden="1">
      <c r="A99" s="25" t="s">
        <v>1541</v>
      </c>
      <c r="B99" s="24" t="s">
        <v>1542</v>
      </c>
      <c r="C99" s="127"/>
    </row>
    <row r="100" spans="1:3" ht="37.5" hidden="1">
      <c r="A100" s="25" t="s">
        <v>2033</v>
      </c>
      <c r="B100" s="24" t="s">
        <v>2043</v>
      </c>
      <c r="C100" s="127">
        <f>C101+C102</f>
        <v>0</v>
      </c>
    </row>
    <row r="101" spans="1:3" ht="37.5" hidden="1">
      <c r="A101" s="25" t="s">
        <v>2034</v>
      </c>
      <c r="B101" s="24" t="s">
        <v>2035</v>
      </c>
      <c r="C101" s="127"/>
    </row>
    <row r="102" spans="1:3" ht="56.25" hidden="1">
      <c r="A102" s="25" t="s">
        <v>2036</v>
      </c>
      <c r="B102" s="24" t="s">
        <v>2037</v>
      </c>
      <c r="C102" s="127"/>
    </row>
    <row r="103" spans="1:3" ht="37.5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430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2227</v>
      </c>
      <c r="C109" s="128">
        <f>C114+C122</f>
        <v>2558.1999999999998</v>
      </c>
    </row>
    <row r="110" spans="1:3">
      <c r="A110" s="25" t="s">
        <v>396</v>
      </c>
      <c r="B110" s="24" t="s">
        <v>2228</v>
      </c>
      <c r="C110" s="126"/>
    </row>
    <row r="111" spans="1:3" ht="37.5">
      <c r="A111" s="25" t="s">
        <v>397</v>
      </c>
      <c r="B111" s="24" t="s">
        <v>2229</v>
      </c>
      <c r="C111" s="127">
        <v>1538.2</v>
      </c>
    </row>
    <row r="112" spans="1:3" ht="37.5" hidden="1">
      <c r="A112" s="25" t="s">
        <v>398</v>
      </c>
      <c r="B112" s="24" t="s">
        <v>399</v>
      </c>
      <c r="C112" s="127"/>
    </row>
    <row r="113" spans="1:9" ht="37.5" hidden="1">
      <c r="A113" s="25" t="s">
        <v>400</v>
      </c>
      <c r="B113" s="24" t="s">
        <v>401</v>
      </c>
      <c r="C113" s="127"/>
    </row>
    <row r="114" spans="1:9" ht="37.5">
      <c r="A114" s="25" t="s">
        <v>402</v>
      </c>
      <c r="B114" s="24" t="s">
        <v>2230</v>
      </c>
      <c r="C114" s="127">
        <v>1538.2</v>
      </c>
      <c r="I114" s="18" t="s">
        <v>2559</v>
      </c>
    </row>
    <row r="115" spans="1:9" hidden="1">
      <c r="A115" s="25" t="s">
        <v>403</v>
      </c>
      <c r="B115" s="24" t="s">
        <v>404</v>
      </c>
      <c r="C115" s="126">
        <f>C116+C117</f>
        <v>0</v>
      </c>
    </row>
    <row r="116" spans="1:9" ht="37.5" hidden="1">
      <c r="A116" s="25" t="s">
        <v>405</v>
      </c>
      <c r="B116" s="24" t="s">
        <v>406</v>
      </c>
      <c r="C116" s="127"/>
    </row>
    <row r="117" spans="1:9" ht="37.5" hidden="1">
      <c r="A117" s="25" t="s">
        <v>1798</v>
      </c>
      <c r="B117" s="24" t="s">
        <v>1799</v>
      </c>
      <c r="C117" s="127"/>
    </row>
    <row r="118" spans="1:9" hidden="1">
      <c r="A118" s="25" t="s">
        <v>1800</v>
      </c>
      <c r="B118" s="24" t="s">
        <v>1801</v>
      </c>
      <c r="C118" s="126">
        <f>C119+C120+C121</f>
        <v>0</v>
      </c>
    </row>
    <row r="119" spans="1:9" hidden="1">
      <c r="A119" s="25" t="s">
        <v>1802</v>
      </c>
      <c r="B119" s="24" t="s">
        <v>1803</v>
      </c>
      <c r="C119" s="127"/>
    </row>
    <row r="120" spans="1:9" hidden="1">
      <c r="A120" s="25" t="s">
        <v>1804</v>
      </c>
      <c r="B120" s="24" t="s">
        <v>1805</v>
      </c>
      <c r="C120" s="127"/>
    </row>
    <row r="121" spans="1:9" hidden="1">
      <c r="A121" s="25" t="s">
        <v>1806</v>
      </c>
      <c r="B121" s="24" t="s">
        <v>1807</v>
      </c>
      <c r="C121" s="127"/>
    </row>
    <row r="122" spans="1:9">
      <c r="A122" s="25" t="s">
        <v>1808</v>
      </c>
      <c r="B122" s="24" t="s">
        <v>2231</v>
      </c>
      <c r="C122" s="126">
        <f>C123+C132</f>
        <v>1020</v>
      </c>
    </row>
    <row r="123" spans="1:9" ht="56.25">
      <c r="A123" s="25" t="s">
        <v>34</v>
      </c>
      <c r="B123" s="24" t="s">
        <v>2232</v>
      </c>
      <c r="C123" s="126">
        <f>C124+C125+C126+C127</f>
        <v>450</v>
      </c>
    </row>
    <row r="124" spans="1:9" ht="75" hidden="1">
      <c r="A124" s="25" t="s">
        <v>35</v>
      </c>
      <c r="B124" s="24" t="s">
        <v>36</v>
      </c>
      <c r="C124" s="127"/>
    </row>
    <row r="125" spans="1:9" ht="75" hidden="1">
      <c r="A125" s="25" t="s">
        <v>260</v>
      </c>
      <c r="B125" s="24" t="s">
        <v>261</v>
      </c>
      <c r="C125" s="127"/>
    </row>
    <row r="126" spans="1:9" ht="75" hidden="1">
      <c r="A126" s="25" t="s">
        <v>162</v>
      </c>
      <c r="B126" s="24" t="s">
        <v>163</v>
      </c>
      <c r="C126" s="127"/>
    </row>
    <row r="127" spans="1:9" ht="75">
      <c r="A127" s="25" t="s">
        <v>164</v>
      </c>
      <c r="B127" s="24" t="s">
        <v>2242</v>
      </c>
      <c r="C127" s="127">
        <v>450</v>
      </c>
    </row>
    <row r="128" spans="1:9" ht="56.25" hidden="1">
      <c r="A128" s="25" t="s">
        <v>1797</v>
      </c>
      <c r="B128" s="24" t="s">
        <v>2233</v>
      </c>
      <c r="C128" s="126">
        <v>1000</v>
      </c>
    </row>
    <row r="129" spans="1:3" ht="75" hidden="1">
      <c r="A129" s="25" t="s">
        <v>55</v>
      </c>
      <c r="B129" s="24" t="s">
        <v>56</v>
      </c>
      <c r="C129" s="127"/>
    </row>
    <row r="130" spans="1:3" ht="75" hidden="1">
      <c r="A130" s="25" t="s">
        <v>57</v>
      </c>
      <c r="B130" s="24" t="s">
        <v>58</v>
      </c>
      <c r="C130" s="127"/>
    </row>
    <row r="131" spans="1:3" ht="75" hidden="1">
      <c r="A131" s="25" t="s">
        <v>59</v>
      </c>
      <c r="B131" s="24" t="s">
        <v>60</v>
      </c>
      <c r="C131" s="127"/>
    </row>
    <row r="132" spans="1:3" ht="69" customHeight="1">
      <c r="A132" s="25" t="s">
        <v>571</v>
      </c>
      <c r="B132" s="24" t="s">
        <v>2243</v>
      </c>
      <c r="C132" s="127">
        <v>570</v>
      </c>
    </row>
    <row r="133" spans="1:3" ht="37.5" hidden="1">
      <c r="A133" s="25" t="s">
        <v>618</v>
      </c>
      <c r="B133" s="24" t="s">
        <v>619</v>
      </c>
      <c r="C133" s="126">
        <f>C134+C135</f>
        <v>0</v>
      </c>
    </row>
    <row r="134" spans="1:3" ht="37.5" hidden="1">
      <c r="A134" s="25" t="s">
        <v>620</v>
      </c>
      <c r="B134" s="24" t="s">
        <v>621</v>
      </c>
      <c r="C134" s="127"/>
    </row>
    <row r="135" spans="1:3" ht="37.5" hidden="1">
      <c r="A135" s="25" t="s">
        <v>622</v>
      </c>
      <c r="B135" s="24" t="s">
        <v>623</v>
      </c>
      <c r="C135" s="127"/>
    </row>
    <row r="136" spans="1:3" ht="37.5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7.5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7.5" hidden="1">
      <c r="A140" s="25" t="s">
        <v>16</v>
      </c>
      <c r="B140" s="24" t="s">
        <v>17</v>
      </c>
      <c r="C140" s="127"/>
    </row>
    <row r="141" spans="1:3" ht="37.5" hidden="1">
      <c r="A141" s="25" t="s">
        <v>18</v>
      </c>
      <c r="B141" s="24" t="s">
        <v>19</v>
      </c>
      <c r="C141" s="127"/>
    </row>
    <row r="142" spans="1:3" ht="37.5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3.75" hidden="1">
      <c r="A144" s="25" t="s">
        <v>1697</v>
      </c>
      <c r="B144" s="24" t="s">
        <v>1698</v>
      </c>
      <c r="C144" s="127"/>
    </row>
    <row r="145" spans="1:3" ht="56.25" hidden="1">
      <c r="A145" s="25" t="s">
        <v>724</v>
      </c>
      <c r="B145" s="24" t="s">
        <v>725</v>
      </c>
      <c r="C145" s="126">
        <f>C146+C147+C148</f>
        <v>0</v>
      </c>
    </row>
    <row r="146" spans="1:3" ht="75" hidden="1">
      <c r="A146" s="25" t="s">
        <v>1148</v>
      </c>
      <c r="B146" s="24" t="s">
        <v>1149</v>
      </c>
      <c r="C146" s="127"/>
    </row>
    <row r="147" spans="1:3" ht="75" hidden="1">
      <c r="A147" s="25" t="s">
        <v>937</v>
      </c>
      <c r="B147" s="24" t="s">
        <v>938</v>
      </c>
      <c r="C147" s="127"/>
    </row>
    <row r="148" spans="1:3" ht="112.5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7.5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7.5" hidden="1">
      <c r="A152" s="25" t="s">
        <v>1310</v>
      </c>
      <c r="B152" s="24" t="s">
        <v>1311</v>
      </c>
      <c r="C152" s="127"/>
    </row>
    <row r="153" spans="1:3" ht="37.5" hidden="1">
      <c r="A153" s="25" t="s">
        <v>1312</v>
      </c>
      <c r="B153" s="24" t="s">
        <v>2234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7.5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1" t="s">
        <v>2180</v>
      </c>
      <c r="B158" s="362" t="s">
        <v>2235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6.25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7.5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7.5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6.25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7.5" hidden="1">
      <c r="A175" s="25" t="s">
        <v>1525</v>
      </c>
      <c r="B175" s="24" t="s">
        <v>686</v>
      </c>
      <c r="C175" s="127"/>
    </row>
    <row r="176" spans="1:3" ht="37.5" hidden="1">
      <c r="A176" s="25" t="s">
        <v>687</v>
      </c>
      <c r="B176" s="24" t="s">
        <v>688</v>
      </c>
      <c r="C176" s="127"/>
    </row>
    <row r="177" spans="1:3" ht="37.5" hidden="1">
      <c r="A177" s="25" t="s">
        <v>1914</v>
      </c>
      <c r="B177" s="24" t="s">
        <v>1915</v>
      </c>
      <c r="C177" s="127"/>
    </row>
    <row r="178" spans="1:3" ht="37.5" hidden="1">
      <c r="A178" s="25" t="s">
        <v>1916</v>
      </c>
      <c r="B178" s="24" t="s">
        <v>1917</v>
      </c>
      <c r="C178" s="126">
        <f>C179+C180</f>
        <v>0</v>
      </c>
    </row>
    <row r="179" spans="1:3" ht="37.5" hidden="1">
      <c r="A179" s="25" t="s">
        <v>1918</v>
      </c>
      <c r="B179" s="24" t="s">
        <v>739</v>
      </c>
      <c r="C179" s="127"/>
    </row>
    <row r="180" spans="1:3" ht="37.5" hidden="1">
      <c r="A180" s="25" t="s">
        <v>740</v>
      </c>
      <c r="B180" s="24" t="s">
        <v>741</v>
      </c>
      <c r="C180" s="127"/>
    </row>
    <row r="181" spans="1:3" ht="37.5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t="37.5" hidden="1">
      <c r="A184" s="25" t="s">
        <v>1532</v>
      </c>
      <c r="B184" s="24" t="s">
        <v>1533</v>
      </c>
      <c r="C184" s="126">
        <f>C185+C186+C187</f>
        <v>0</v>
      </c>
    </row>
    <row r="185" spans="1:3" ht="37.5" hidden="1">
      <c r="A185" s="25" t="s">
        <v>1534</v>
      </c>
      <c r="B185" s="24" t="s">
        <v>1535</v>
      </c>
      <c r="C185" s="127"/>
    </row>
    <row r="186" spans="1:3" ht="93.75" hidden="1">
      <c r="A186" s="25" t="s">
        <v>790</v>
      </c>
      <c r="B186" s="24" t="s">
        <v>791</v>
      </c>
      <c r="C186" s="127"/>
    </row>
    <row r="187" spans="1:3" ht="93.75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7.5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7.5" hidden="1">
      <c r="A192" s="25" t="s">
        <v>458</v>
      </c>
      <c r="B192" s="24" t="s">
        <v>459</v>
      </c>
      <c r="C192" s="127"/>
    </row>
    <row r="193" spans="1:3" ht="37.5" hidden="1">
      <c r="A193" s="25" t="s">
        <v>460</v>
      </c>
      <c r="B193" s="24" t="s">
        <v>811</v>
      </c>
      <c r="C193" s="127"/>
    </row>
    <row r="194" spans="1:3" ht="37.5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6.25" hidden="1">
      <c r="A197" s="25" t="s">
        <v>331</v>
      </c>
      <c r="B197" s="24" t="s">
        <v>332</v>
      </c>
      <c r="C197" s="127"/>
    </row>
    <row r="198" spans="1:3" ht="56.25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7.5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7.5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7.5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75" hidden="1">
      <c r="A207" s="25" t="s">
        <v>1182</v>
      </c>
      <c r="B207" s="24" t="s">
        <v>1183</v>
      </c>
      <c r="C207" s="127"/>
    </row>
    <row r="208" spans="1:3" ht="37.5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7.5" hidden="1">
      <c r="A211" s="25" t="s">
        <v>1852</v>
      </c>
      <c r="B211" s="24" t="s">
        <v>1853</v>
      </c>
      <c r="C211" s="127"/>
    </row>
    <row r="212" spans="1:3" ht="37.5" hidden="1">
      <c r="A212" s="25" t="s">
        <v>1854</v>
      </c>
      <c r="B212" s="24" t="s">
        <v>1855</v>
      </c>
      <c r="C212" s="127"/>
    </row>
    <row r="213" spans="1:3" ht="37.5" hidden="1">
      <c r="A213" s="25" t="s">
        <v>1856</v>
      </c>
      <c r="B213" s="24" t="s">
        <v>1857</v>
      </c>
      <c r="C213" s="127"/>
    </row>
    <row r="214" spans="1:3" ht="56.25" hidden="1">
      <c r="A214" s="25" t="s">
        <v>1858</v>
      </c>
      <c r="B214" s="24" t="s">
        <v>1859</v>
      </c>
      <c r="C214" s="127"/>
    </row>
    <row r="215" spans="1:3" ht="93.75" hidden="1">
      <c r="A215" s="25" t="s">
        <v>1860</v>
      </c>
      <c r="B215" s="24" t="s">
        <v>1861</v>
      </c>
      <c r="C215" s="127"/>
    </row>
    <row r="216" spans="1:3" ht="37.5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7.5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6.25" hidden="1">
      <c r="A225" s="25" t="s">
        <v>1660</v>
      </c>
      <c r="B225" s="24" t="s">
        <v>1661</v>
      </c>
      <c r="C225" s="127"/>
    </row>
    <row r="226" spans="1:3" ht="75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75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6.25" hidden="1">
      <c r="A239" s="25" t="s">
        <v>47</v>
      </c>
      <c r="B239" s="24" t="s">
        <v>1920</v>
      </c>
      <c r="C239" s="126">
        <f>C282+C393</f>
        <v>0</v>
      </c>
    </row>
    <row r="240" spans="1:3" ht="56.25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6.25" hidden="1">
      <c r="A241" s="25" t="s">
        <v>1793</v>
      </c>
      <c r="B241" s="24" t="s">
        <v>1794</v>
      </c>
      <c r="C241" s="127"/>
    </row>
    <row r="242" spans="1:3" ht="56.25" hidden="1">
      <c r="A242" s="25" t="s">
        <v>1795</v>
      </c>
      <c r="B242" s="24" t="s">
        <v>1796</v>
      </c>
      <c r="C242" s="127"/>
    </row>
    <row r="243" spans="1:3" ht="56.25" hidden="1">
      <c r="A243" s="25" t="s">
        <v>642</v>
      </c>
      <c r="B243" s="24" t="s">
        <v>643</v>
      </c>
      <c r="C243" s="127"/>
    </row>
    <row r="244" spans="1:3" ht="56.25" hidden="1">
      <c r="A244" s="25" t="s">
        <v>155</v>
      </c>
      <c r="B244" s="24" t="s">
        <v>156</v>
      </c>
      <c r="C244" s="127"/>
    </row>
    <row r="245" spans="1:3" ht="56.25" hidden="1">
      <c r="A245" s="25" t="s">
        <v>157</v>
      </c>
      <c r="B245" s="24" t="s">
        <v>158</v>
      </c>
      <c r="C245" s="127"/>
    </row>
    <row r="246" spans="1:3" ht="56.25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7.5" hidden="1">
      <c r="A249" s="25" t="s">
        <v>1507</v>
      </c>
      <c r="B249" s="24" t="s">
        <v>1508</v>
      </c>
      <c r="C249" s="127"/>
    </row>
    <row r="250" spans="1:3" ht="56.25" hidden="1">
      <c r="A250" s="25" t="s">
        <v>947</v>
      </c>
      <c r="B250" s="24" t="s">
        <v>948</v>
      </c>
      <c r="C250" s="127"/>
    </row>
    <row r="251" spans="1:3" ht="37.5" hidden="1">
      <c r="A251" s="25" t="s">
        <v>949</v>
      </c>
      <c r="B251" s="24" t="s">
        <v>950</v>
      </c>
      <c r="C251" s="127"/>
    </row>
    <row r="252" spans="1:3" ht="37.5" hidden="1">
      <c r="A252" s="25" t="s">
        <v>508</v>
      </c>
      <c r="B252" s="24" t="s">
        <v>509</v>
      </c>
      <c r="C252" s="127"/>
    </row>
    <row r="253" spans="1:3" ht="37.5" hidden="1">
      <c r="A253" s="25" t="s">
        <v>510</v>
      </c>
      <c r="B253" s="24" t="s">
        <v>1462</v>
      </c>
      <c r="C253" s="127"/>
    </row>
    <row r="254" spans="1:3" ht="37.5" hidden="1">
      <c r="A254" s="25" t="s">
        <v>1463</v>
      </c>
      <c r="B254" s="24" t="s">
        <v>973</v>
      </c>
      <c r="C254" s="127"/>
    </row>
    <row r="255" spans="1:3" ht="37.5" hidden="1">
      <c r="A255" s="25" t="s">
        <v>974</v>
      </c>
      <c r="B255" s="24" t="s">
        <v>975</v>
      </c>
      <c r="C255" s="127"/>
    </row>
    <row r="256" spans="1:3" ht="75" hidden="1">
      <c r="A256" s="25" t="s">
        <v>976</v>
      </c>
      <c r="B256" s="24" t="s">
        <v>977</v>
      </c>
      <c r="C256" s="127"/>
    </row>
    <row r="257" spans="1:3" ht="75" hidden="1">
      <c r="A257" s="25" t="s">
        <v>978</v>
      </c>
      <c r="B257" s="24" t="s">
        <v>979</v>
      </c>
      <c r="C257" s="127"/>
    </row>
    <row r="258" spans="1:3" ht="37.5" hidden="1">
      <c r="A258" s="25" t="s">
        <v>980</v>
      </c>
      <c r="B258" s="24" t="s">
        <v>981</v>
      </c>
      <c r="C258" s="126">
        <f>C259+C260</f>
        <v>0</v>
      </c>
    </row>
    <row r="259" spans="1:3" ht="75" hidden="1">
      <c r="A259" s="25" t="s">
        <v>257</v>
      </c>
      <c r="B259" s="24" t="s">
        <v>258</v>
      </c>
      <c r="C259" s="127"/>
    </row>
    <row r="260" spans="1:3" ht="112.5" hidden="1">
      <c r="A260" s="25" t="s">
        <v>259</v>
      </c>
      <c r="B260" s="24" t="s">
        <v>899</v>
      </c>
      <c r="C260" s="127"/>
    </row>
    <row r="261" spans="1:3" ht="37.5" hidden="1">
      <c r="A261" s="25" t="s">
        <v>1407</v>
      </c>
      <c r="B261" s="24" t="s">
        <v>1408</v>
      </c>
      <c r="C261" s="126">
        <f>C262+C263</f>
        <v>0</v>
      </c>
    </row>
    <row r="262" spans="1:3" ht="56.25" hidden="1">
      <c r="A262" s="25" t="s">
        <v>1049</v>
      </c>
      <c r="B262" s="24" t="s">
        <v>1050</v>
      </c>
      <c r="C262" s="127"/>
    </row>
    <row r="263" spans="1:3" ht="56.25" hidden="1">
      <c r="A263" s="25" t="s">
        <v>1051</v>
      </c>
      <c r="B263" s="24" t="s">
        <v>1052</v>
      </c>
      <c r="C263" s="127"/>
    </row>
    <row r="264" spans="1:3" ht="56.25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6.25" hidden="1">
      <c r="A265" s="25" t="s">
        <v>1371</v>
      </c>
      <c r="B265" s="24" t="s">
        <v>1372</v>
      </c>
      <c r="C265" s="127"/>
    </row>
    <row r="266" spans="1:3" ht="56.25" hidden="1">
      <c r="A266" s="25" t="s">
        <v>1373</v>
      </c>
      <c r="B266" s="24" t="s">
        <v>1374</v>
      </c>
      <c r="C266" s="127"/>
    </row>
    <row r="267" spans="1:3" ht="56.25" hidden="1">
      <c r="A267" s="25" t="s">
        <v>1375</v>
      </c>
      <c r="B267" s="24" t="s">
        <v>1376</v>
      </c>
      <c r="C267" s="127"/>
    </row>
    <row r="268" spans="1:3" ht="56.25" hidden="1">
      <c r="A268" s="25" t="s">
        <v>1377</v>
      </c>
      <c r="B268" s="24" t="s">
        <v>1699</v>
      </c>
      <c r="C268" s="127"/>
    </row>
    <row r="269" spans="1:3" ht="56.25" hidden="1">
      <c r="A269" s="25" t="s">
        <v>1700</v>
      </c>
      <c r="B269" s="24" t="s">
        <v>1701</v>
      </c>
      <c r="C269" s="127"/>
    </row>
    <row r="270" spans="1:3" ht="56.25" hidden="1">
      <c r="A270" s="25" t="s">
        <v>1520</v>
      </c>
      <c r="B270" s="24" t="s">
        <v>108</v>
      </c>
      <c r="C270" s="127"/>
    </row>
    <row r="271" spans="1:3" ht="37.5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6.25" hidden="1">
      <c r="A272" s="25" t="s">
        <v>769</v>
      </c>
      <c r="B272" s="24" t="s">
        <v>770</v>
      </c>
      <c r="C272" s="127"/>
    </row>
    <row r="273" spans="1:9" ht="56.25" hidden="1">
      <c r="A273" s="25" t="s">
        <v>407</v>
      </c>
      <c r="B273" s="24" t="s">
        <v>408</v>
      </c>
      <c r="C273" s="127"/>
    </row>
    <row r="274" spans="1:9" ht="56.25" hidden="1">
      <c r="A274" s="25" t="s">
        <v>409</v>
      </c>
      <c r="B274" s="24" t="s">
        <v>410</v>
      </c>
      <c r="C274" s="127"/>
    </row>
    <row r="275" spans="1:9" ht="56.25" hidden="1">
      <c r="A275" s="25" t="s">
        <v>473</v>
      </c>
      <c r="B275" s="24" t="s">
        <v>881</v>
      </c>
      <c r="C275" s="127"/>
    </row>
    <row r="276" spans="1:9" ht="56.25" hidden="1">
      <c r="A276" s="25" t="s">
        <v>61</v>
      </c>
      <c r="B276" s="24" t="s">
        <v>62</v>
      </c>
      <c r="C276" s="127"/>
    </row>
    <row r="277" spans="1:9" ht="56.25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6.25" hidden="1">
      <c r="A279" s="25" t="s">
        <v>135</v>
      </c>
      <c r="B279" s="24" t="s">
        <v>136</v>
      </c>
      <c r="C279" s="127"/>
    </row>
    <row r="280" spans="1:9" ht="75" hidden="1">
      <c r="A280" s="25" t="s">
        <v>1078</v>
      </c>
      <c r="B280" s="24" t="s">
        <v>1079</v>
      </c>
      <c r="C280" s="127"/>
    </row>
    <row r="281" spans="1:9" ht="75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112.5" hidden="1">
      <c r="A285" s="25" t="s">
        <v>192</v>
      </c>
      <c r="B285" s="24" t="s">
        <v>78</v>
      </c>
      <c r="C285" s="127"/>
    </row>
    <row r="286" spans="1:9" ht="93.75" hidden="1">
      <c r="A286" s="25" t="s">
        <v>206</v>
      </c>
      <c r="B286" s="24" t="s">
        <v>207</v>
      </c>
      <c r="C286" s="127"/>
    </row>
    <row r="287" spans="1:9" ht="112.5" hidden="1">
      <c r="A287" s="25" t="s">
        <v>1733</v>
      </c>
      <c r="B287" s="24" t="s">
        <v>1734</v>
      </c>
      <c r="C287" s="127"/>
    </row>
    <row r="288" spans="1:9" ht="93.75" hidden="1">
      <c r="A288" s="25" t="s">
        <v>585</v>
      </c>
      <c r="B288" s="24" t="s">
        <v>586</v>
      </c>
      <c r="C288" s="127"/>
    </row>
    <row r="289" spans="1:3" ht="75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6.25" hidden="1">
      <c r="A290" s="25" t="s">
        <v>544</v>
      </c>
      <c r="B290" s="24" t="s">
        <v>545</v>
      </c>
      <c r="C290" s="127"/>
    </row>
    <row r="291" spans="1:3" ht="56.25" hidden="1">
      <c r="A291" s="25" t="s">
        <v>546</v>
      </c>
      <c r="B291" s="24" t="s">
        <v>547</v>
      </c>
      <c r="C291" s="127"/>
    </row>
    <row r="292" spans="1:3" ht="56.25" hidden="1">
      <c r="A292" s="25" t="s">
        <v>548</v>
      </c>
      <c r="B292" s="24" t="s">
        <v>549</v>
      </c>
      <c r="C292" s="127"/>
    </row>
    <row r="293" spans="1:3" ht="56.25" hidden="1">
      <c r="A293" s="25" t="s">
        <v>1325</v>
      </c>
      <c r="B293" s="24" t="s">
        <v>1326</v>
      </c>
      <c r="C293" s="127"/>
    </row>
    <row r="294" spans="1:3" ht="56.25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3.75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5" hidden="1">
      <c r="A298" s="25" t="s">
        <v>1791</v>
      </c>
      <c r="B298" s="24" t="s">
        <v>1792</v>
      </c>
      <c r="C298" s="127"/>
    </row>
    <row r="299" spans="1:3" ht="93.75" hidden="1">
      <c r="A299" s="25" t="s">
        <v>898</v>
      </c>
      <c r="B299" s="24" t="s">
        <v>1832</v>
      </c>
      <c r="C299" s="127"/>
    </row>
    <row r="300" spans="1:3" ht="75" hidden="1">
      <c r="A300" s="25" t="s">
        <v>1232</v>
      </c>
      <c r="B300" s="24" t="s">
        <v>1233</v>
      </c>
      <c r="C300" s="127"/>
    </row>
    <row r="301" spans="1:3" ht="75" hidden="1">
      <c r="A301" s="25" t="s">
        <v>1818</v>
      </c>
      <c r="B301" s="24" t="s">
        <v>1819</v>
      </c>
      <c r="C301" s="127"/>
    </row>
    <row r="302" spans="1:3" ht="93.75" hidden="1">
      <c r="A302" s="25" t="s">
        <v>1820</v>
      </c>
      <c r="B302" s="24" t="s">
        <v>1821</v>
      </c>
      <c r="C302" s="127"/>
    </row>
    <row r="303" spans="1:3" ht="93.75" hidden="1">
      <c r="A303" s="25" t="s">
        <v>1419</v>
      </c>
      <c r="B303" s="24" t="s">
        <v>1420</v>
      </c>
      <c r="C303" s="127"/>
    </row>
    <row r="304" spans="1:3" ht="75" hidden="1">
      <c r="A304" s="25" t="s">
        <v>1421</v>
      </c>
      <c r="B304" s="24" t="s">
        <v>1422</v>
      </c>
      <c r="C304" s="127"/>
    </row>
    <row r="305" spans="1:3" ht="93.75" hidden="1">
      <c r="A305" s="25" t="s">
        <v>726</v>
      </c>
      <c r="B305" s="24" t="s">
        <v>727</v>
      </c>
      <c r="C305" s="127"/>
    </row>
    <row r="306" spans="1:3" ht="112.5" hidden="1">
      <c r="A306" s="25" t="s">
        <v>1216</v>
      </c>
      <c r="B306" s="24" t="s">
        <v>1217</v>
      </c>
      <c r="C306" s="127"/>
    </row>
    <row r="307" spans="1:3" ht="93.75" hidden="1">
      <c r="A307" s="25" t="s">
        <v>443</v>
      </c>
      <c r="B307" s="24" t="s">
        <v>837</v>
      </c>
      <c r="C307" s="127"/>
    </row>
    <row r="308" spans="1:3" ht="93.75" hidden="1">
      <c r="A308" s="25" t="s">
        <v>176</v>
      </c>
      <c r="B308" s="24" t="s">
        <v>177</v>
      </c>
      <c r="C308" s="127"/>
    </row>
    <row r="309" spans="1:3" ht="93.75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6.25" hidden="1">
      <c r="A311" s="25" t="s">
        <v>209</v>
      </c>
      <c r="B311" s="24" t="s">
        <v>210</v>
      </c>
      <c r="C311" s="127"/>
    </row>
    <row r="312" spans="1:3" ht="56.25" hidden="1">
      <c r="A312" s="25" t="s">
        <v>1491</v>
      </c>
      <c r="B312" s="24" t="s">
        <v>1492</v>
      </c>
      <c r="C312" s="127"/>
    </row>
    <row r="313" spans="1:3" ht="56.25" hidden="1">
      <c r="A313" s="25" t="s">
        <v>1778</v>
      </c>
      <c r="B313" s="24" t="s">
        <v>1779</v>
      </c>
      <c r="C313" s="127"/>
    </row>
    <row r="314" spans="1:3" ht="56.25" hidden="1">
      <c r="A314" s="25" t="s">
        <v>1780</v>
      </c>
      <c r="B314" s="24" t="s">
        <v>1781</v>
      </c>
      <c r="C314" s="127"/>
    </row>
    <row r="315" spans="1:3" ht="56.25" hidden="1">
      <c r="A315" s="25" t="s">
        <v>1782</v>
      </c>
      <c r="B315" s="24" t="s">
        <v>1783</v>
      </c>
      <c r="C315" s="127"/>
    </row>
    <row r="316" spans="1:3" ht="75" hidden="1">
      <c r="A316" s="25" t="s">
        <v>1784</v>
      </c>
      <c r="B316" s="24" t="s">
        <v>1785</v>
      </c>
      <c r="C316" s="127"/>
    </row>
    <row r="317" spans="1:3" ht="37.5" hidden="1">
      <c r="A317" s="25" t="s">
        <v>1786</v>
      </c>
      <c r="B317" s="24" t="s">
        <v>1787</v>
      </c>
      <c r="C317" s="127"/>
    </row>
    <row r="318" spans="1:3" ht="37.5" hidden="1">
      <c r="A318" s="25" t="s">
        <v>1410</v>
      </c>
      <c r="B318" s="24" t="s">
        <v>1411</v>
      </c>
      <c r="C318" s="126">
        <f>C319</f>
        <v>0</v>
      </c>
    </row>
    <row r="319" spans="1:3" ht="75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6.25" hidden="1">
      <c r="A320" s="25" t="s">
        <v>322</v>
      </c>
      <c r="B320" s="24" t="s">
        <v>323</v>
      </c>
      <c r="C320" s="127"/>
    </row>
    <row r="321" spans="1:3" ht="75" hidden="1">
      <c r="A321" s="25" t="s">
        <v>324</v>
      </c>
      <c r="B321" s="24" t="s">
        <v>325</v>
      </c>
      <c r="C321" s="127"/>
    </row>
    <row r="322" spans="1:3" ht="75" hidden="1">
      <c r="A322" s="25" t="s">
        <v>1126</v>
      </c>
      <c r="B322" s="24" t="s">
        <v>1127</v>
      </c>
      <c r="C322" s="127"/>
    </row>
    <row r="323" spans="1:3" ht="75" hidden="1">
      <c r="A323" s="25" t="s">
        <v>1128</v>
      </c>
      <c r="B323" s="24" t="s">
        <v>1129</v>
      </c>
      <c r="C323" s="127"/>
    </row>
    <row r="324" spans="1:3" ht="75" hidden="1">
      <c r="A324" s="25" t="s">
        <v>737</v>
      </c>
      <c r="B324" s="24" t="s">
        <v>738</v>
      </c>
      <c r="C324" s="127"/>
    </row>
    <row r="325" spans="1:3" ht="75" hidden="1">
      <c r="A325" s="25" t="s">
        <v>1510</v>
      </c>
      <c r="B325" s="24" t="s">
        <v>1511</v>
      </c>
      <c r="C325" s="127"/>
    </row>
    <row r="326" spans="1:3" ht="37.5" hidden="1">
      <c r="A326" s="25" t="s">
        <v>1512</v>
      </c>
      <c r="B326" s="24" t="s">
        <v>1513</v>
      </c>
      <c r="C326" s="127"/>
    </row>
    <row r="327" spans="1:3" ht="56.25" hidden="1">
      <c r="A327" s="25" t="s">
        <v>853</v>
      </c>
      <c r="B327" s="24" t="s">
        <v>854</v>
      </c>
      <c r="C327" s="126">
        <f>C328+C335+C342+C349</f>
        <v>0</v>
      </c>
    </row>
    <row r="328" spans="1:3" ht="75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5" hidden="1">
      <c r="A329" s="25" t="s">
        <v>857</v>
      </c>
      <c r="B329" s="24" t="s">
        <v>858</v>
      </c>
      <c r="C329" s="127"/>
    </row>
    <row r="330" spans="1:3" ht="75" hidden="1">
      <c r="A330" s="25" t="s">
        <v>1695</v>
      </c>
      <c r="B330" s="24" t="s">
        <v>1696</v>
      </c>
      <c r="C330" s="127"/>
    </row>
    <row r="331" spans="1:3" ht="75" hidden="1">
      <c r="A331" s="25" t="s">
        <v>1828</v>
      </c>
      <c r="B331" s="24" t="s">
        <v>1829</v>
      </c>
      <c r="C331" s="127"/>
    </row>
    <row r="332" spans="1:3" ht="75" hidden="1">
      <c r="A332" s="25" t="s">
        <v>1830</v>
      </c>
      <c r="B332" s="24" t="s">
        <v>1831</v>
      </c>
      <c r="C332" s="127"/>
    </row>
    <row r="333" spans="1:3" ht="75" hidden="1">
      <c r="A333" s="25" t="s">
        <v>1250</v>
      </c>
      <c r="B333" s="24" t="s">
        <v>1251</v>
      </c>
      <c r="C333" s="127"/>
    </row>
    <row r="334" spans="1:3" ht="75" hidden="1">
      <c r="A334" s="25" t="s">
        <v>1055</v>
      </c>
      <c r="B334" s="24" t="s">
        <v>1668</v>
      </c>
      <c r="C334" s="127"/>
    </row>
    <row r="335" spans="1:3" ht="56.25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6.25" hidden="1">
      <c r="A336" s="25" t="s">
        <v>1671</v>
      </c>
      <c r="B336" s="24" t="s">
        <v>1672</v>
      </c>
      <c r="C336" s="127"/>
    </row>
    <row r="337" spans="1:3" ht="56.25" hidden="1">
      <c r="A337" s="25" t="s">
        <v>1436</v>
      </c>
      <c r="B337" s="24" t="s">
        <v>1437</v>
      </c>
      <c r="C337" s="127"/>
    </row>
    <row r="338" spans="1:3" ht="56.25" hidden="1">
      <c r="A338" s="25" t="s">
        <v>1438</v>
      </c>
      <c r="B338" s="24" t="s">
        <v>1439</v>
      </c>
      <c r="C338" s="127"/>
    </row>
    <row r="339" spans="1:3" ht="56.25" hidden="1">
      <c r="A339" s="25" t="s">
        <v>1440</v>
      </c>
      <c r="B339" s="24" t="s">
        <v>1441</v>
      </c>
      <c r="C339" s="127"/>
    </row>
    <row r="340" spans="1:3" ht="56.25" hidden="1">
      <c r="A340" s="25" t="s">
        <v>1119</v>
      </c>
      <c r="B340" s="24" t="s">
        <v>68</v>
      </c>
      <c r="C340" s="127"/>
    </row>
    <row r="341" spans="1:3" ht="56.25" hidden="1">
      <c r="A341" s="25" t="s">
        <v>69</v>
      </c>
      <c r="B341" s="24" t="s">
        <v>1275</v>
      </c>
      <c r="C341" s="127"/>
    </row>
    <row r="342" spans="1:3" ht="56.25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6.25" hidden="1">
      <c r="A343" s="25" t="s">
        <v>1070</v>
      </c>
      <c r="B343" s="24" t="s">
        <v>1071</v>
      </c>
      <c r="C343" s="127"/>
    </row>
    <row r="344" spans="1:3" ht="56.25" hidden="1">
      <c r="A344" s="25" t="s">
        <v>490</v>
      </c>
      <c r="B344" s="24" t="s">
        <v>242</v>
      </c>
      <c r="C344" s="127"/>
    </row>
    <row r="345" spans="1:3" ht="56.25" hidden="1">
      <c r="A345" s="25" t="s">
        <v>243</v>
      </c>
      <c r="B345" s="24" t="s">
        <v>728</v>
      </c>
      <c r="C345" s="127"/>
    </row>
    <row r="346" spans="1:3" ht="56.25" hidden="1">
      <c r="A346" s="25" t="s">
        <v>729</v>
      </c>
      <c r="B346" s="24" t="s">
        <v>730</v>
      </c>
      <c r="C346" s="127"/>
    </row>
    <row r="347" spans="1:3" ht="56.25" hidden="1">
      <c r="A347" s="25" t="s">
        <v>731</v>
      </c>
      <c r="B347" s="24" t="s">
        <v>732</v>
      </c>
      <c r="C347" s="127"/>
    </row>
    <row r="348" spans="1:3" ht="56.25" hidden="1">
      <c r="A348" s="25" t="s">
        <v>733</v>
      </c>
      <c r="B348" s="24" t="s">
        <v>734</v>
      </c>
      <c r="C348" s="127"/>
    </row>
    <row r="349" spans="1:3" ht="56.25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7.5" hidden="1">
      <c r="A350" s="25" t="s">
        <v>1870</v>
      </c>
      <c r="B350" s="24" t="s">
        <v>1871</v>
      </c>
      <c r="C350" s="127"/>
    </row>
    <row r="351" spans="1:3" ht="56.25" hidden="1">
      <c r="A351" s="25" t="s">
        <v>1872</v>
      </c>
      <c r="B351" s="24" t="s">
        <v>1873</v>
      </c>
      <c r="C351" s="127"/>
    </row>
    <row r="352" spans="1:3" ht="37.5" hidden="1">
      <c r="A352" s="25" t="s">
        <v>1874</v>
      </c>
      <c r="B352" s="24" t="s">
        <v>1875</v>
      </c>
      <c r="C352" s="127"/>
    </row>
    <row r="353" spans="1:3" ht="37.5" hidden="1">
      <c r="A353" s="25" t="s">
        <v>1876</v>
      </c>
      <c r="B353" s="24" t="s">
        <v>1877</v>
      </c>
      <c r="C353" s="127"/>
    </row>
    <row r="354" spans="1:3" ht="37.5" hidden="1">
      <c r="A354" s="25" t="s">
        <v>245</v>
      </c>
      <c r="B354" s="24" t="s">
        <v>246</v>
      </c>
      <c r="C354" s="127"/>
    </row>
    <row r="355" spans="1:3" ht="37.5" hidden="1">
      <c r="A355" s="25" t="s">
        <v>644</v>
      </c>
      <c r="B355" s="24" t="s">
        <v>645</v>
      </c>
      <c r="C355" s="127"/>
    </row>
    <row r="356" spans="1:3" ht="56.25" hidden="1">
      <c r="A356" s="25" t="s">
        <v>646</v>
      </c>
      <c r="B356" s="24" t="s">
        <v>647</v>
      </c>
      <c r="C356" s="127"/>
    </row>
    <row r="357" spans="1:3" ht="56.25" hidden="1">
      <c r="A357" s="25" t="s">
        <v>648</v>
      </c>
      <c r="B357" s="24" t="s">
        <v>649</v>
      </c>
      <c r="C357" s="127"/>
    </row>
    <row r="358" spans="1:3" ht="56.25" hidden="1">
      <c r="A358" s="25" t="s">
        <v>1484</v>
      </c>
      <c r="B358" s="24" t="s">
        <v>1867</v>
      </c>
      <c r="C358" s="127"/>
    </row>
    <row r="359" spans="1:3" ht="75" hidden="1">
      <c r="A359" s="25" t="s">
        <v>1868</v>
      </c>
      <c r="B359" s="24" t="s">
        <v>1869</v>
      </c>
      <c r="C359" s="127"/>
    </row>
    <row r="360" spans="1:3" ht="37.5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5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27"/>
    </row>
    <row r="365" spans="1:3" ht="112.5" hidden="1">
      <c r="A365" s="25" t="s">
        <v>88</v>
      </c>
      <c r="B365" s="24" t="s">
        <v>89</v>
      </c>
      <c r="C365" s="127"/>
    </row>
    <row r="366" spans="1:3" ht="56.25" hidden="1">
      <c r="A366" s="25" t="s">
        <v>90</v>
      </c>
      <c r="B366" s="24" t="s">
        <v>91</v>
      </c>
      <c r="C366" s="127"/>
    </row>
    <row r="367" spans="1:3" ht="56.25" hidden="1">
      <c r="A367" s="25" t="s">
        <v>1133</v>
      </c>
      <c r="B367" s="24" t="s">
        <v>1134</v>
      </c>
      <c r="C367" s="127"/>
    </row>
    <row r="368" spans="1:3" ht="56.25" hidden="1">
      <c r="A368" s="25" t="s">
        <v>1135</v>
      </c>
      <c r="B368" s="24" t="s">
        <v>1136</v>
      </c>
      <c r="C368" s="127"/>
    </row>
    <row r="369" spans="1:3" ht="112.5" hidden="1">
      <c r="A369" s="25" t="s">
        <v>838</v>
      </c>
      <c r="B369" s="24" t="s">
        <v>839</v>
      </c>
      <c r="C369" s="127"/>
    </row>
    <row r="370" spans="1:3" ht="112.5" hidden="1">
      <c r="A370" s="25" t="s">
        <v>840</v>
      </c>
      <c r="B370" s="24" t="s">
        <v>841</v>
      </c>
      <c r="C370" s="127"/>
    </row>
    <row r="371" spans="1:3" ht="112.5" hidden="1">
      <c r="A371" s="25" t="s">
        <v>842</v>
      </c>
      <c r="B371" s="24" t="s">
        <v>784</v>
      </c>
      <c r="C371" s="127"/>
    </row>
    <row r="372" spans="1:3" ht="93.75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7.5" hidden="1">
      <c r="A374" s="25" t="s">
        <v>1901</v>
      </c>
      <c r="B374" s="24" t="s">
        <v>1902</v>
      </c>
      <c r="C374" s="127"/>
    </row>
    <row r="375" spans="1:3" ht="37.5" hidden="1">
      <c r="A375" s="25" t="s">
        <v>1903</v>
      </c>
      <c r="B375" s="24" t="s">
        <v>1904</v>
      </c>
      <c r="C375" s="127"/>
    </row>
    <row r="376" spans="1:3" ht="37.5" hidden="1">
      <c r="A376" s="25" t="s">
        <v>1905</v>
      </c>
      <c r="B376" s="24" t="s">
        <v>1906</v>
      </c>
      <c r="C376" s="127"/>
    </row>
    <row r="377" spans="1:3" ht="37.5" hidden="1">
      <c r="A377" s="25" t="s">
        <v>1907</v>
      </c>
      <c r="B377" s="24" t="s">
        <v>1908</v>
      </c>
      <c r="C377" s="127"/>
    </row>
    <row r="378" spans="1:3" ht="37.5" hidden="1">
      <c r="A378" s="25" t="s">
        <v>1909</v>
      </c>
      <c r="B378" s="24" t="s">
        <v>958</v>
      </c>
      <c r="C378" s="126">
        <f>C379+C382+C385+C386</f>
        <v>0</v>
      </c>
    </row>
    <row r="379" spans="1:3" ht="56.25" hidden="1">
      <c r="A379" s="25" t="s">
        <v>959</v>
      </c>
      <c r="B379" s="24" t="s">
        <v>960</v>
      </c>
      <c r="C379" s="126">
        <f>C380+C381</f>
        <v>0</v>
      </c>
    </row>
    <row r="380" spans="1:3" ht="37.5" hidden="1">
      <c r="A380" s="25" t="s">
        <v>961</v>
      </c>
      <c r="B380" s="24" t="s">
        <v>962</v>
      </c>
      <c r="C380" s="127"/>
    </row>
    <row r="381" spans="1:3" ht="56.25" hidden="1">
      <c r="A381" s="25" t="s">
        <v>1337</v>
      </c>
      <c r="B381" s="24" t="s">
        <v>1338</v>
      </c>
      <c r="C381" s="127"/>
    </row>
    <row r="382" spans="1:3" ht="56.25" hidden="1">
      <c r="A382" s="25" t="s">
        <v>1339</v>
      </c>
      <c r="B382" s="24" t="s">
        <v>354</v>
      </c>
      <c r="C382" s="126">
        <f>C383+C384</f>
        <v>0</v>
      </c>
    </row>
    <row r="383" spans="1:3" ht="37.5" hidden="1">
      <c r="A383" s="25" t="s">
        <v>355</v>
      </c>
      <c r="B383" s="24" t="s">
        <v>356</v>
      </c>
      <c r="C383" s="127"/>
    </row>
    <row r="384" spans="1:3" ht="75" hidden="1">
      <c r="A384" s="25" t="s">
        <v>412</v>
      </c>
      <c r="B384" s="24" t="s">
        <v>413</v>
      </c>
      <c r="C384" s="127"/>
    </row>
    <row r="385" spans="1:3" ht="37.5" hidden="1">
      <c r="A385" s="25" t="s">
        <v>414</v>
      </c>
      <c r="B385" s="24" t="s">
        <v>415</v>
      </c>
      <c r="C385" s="127"/>
    </row>
    <row r="386" spans="1:3" ht="37.5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3.75" hidden="1">
      <c r="A388" s="25" t="s">
        <v>420</v>
      </c>
      <c r="B388" s="24" t="s">
        <v>211</v>
      </c>
      <c r="C388" s="127"/>
    </row>
    <row r="389" spans="1:3" ht="56.25" hidden="1">
      <c r="A389" s="25" t="s">
        <v>212</v>
      </c>
      <c r="B389" s="24" t="s">
        <v>213</v>
      </c>
      <c r="C389" s="126">
        <f>C390+C391</f>
        <v>0</v>
      </c>
    </row>
    <row r="390" spans="1:3" ht="75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7.5" hidden="1">
      <c r="A397" s="25" t="s">
        <v>798</v>
      </c>
      <c r="B397" s="24" t="s">
        <v>799</v>
      </c>
      <c r="C397" s="126">
        <f>C398+C421+C434</f>
        <v>0</v>
      </c>
    </row>
    <row r="398" spans="1:3" ht="37.5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7.5" hidden="1">
      <c r="A400" s="25" t="s">
        <v>447</v>
      </c>
      <c r="B400" s="24" t="s">
        <v>448</v>
      </c>
      <c r="C400" s="127"/>
    </row>
    <row r="401" spans="1:3" ht="75" hidden="1">
      <c r="A401" s="25" t="s">
        <v>1606</v>
      </c>
      <c r="B401" s="24" t="s">
        <v>1607</v>
      </c>
      <c r="C401" s="127"/>
    </row>
    <row r="402" spans="1:3" ht="93.75" hidden="1">
      <c r="A402" s="25" t="s">
        <v>482</v>
      </c>
      <c r="B402" s="24" t="s">
        <v>886</v>
      </c>
      <c r="C402" s="127"/>
    </row>
    <row r="403" spans="1:3" ht="37.5" hidden="1">
      <c r="A403" s="25" t="s">
        <v>887</v>
      </c>
      <c r="B403" s="24" t="s">
        <v>888</v>
      </c>
      <c r="C403" s="127"/>
    </row>
    <row r="404" spans="1:3" ht="37.5" hidden="1">
      <c r="A404" s="25" t="s">
        <v>889</v>
      </c>
      <c r="B404" s="24" t="s">
        <v>890</v>
      </c>
      <c r="C404" s="127"/>
    </row>
    <row r="405" spans="1:3" ht="37.5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75" hidden="1">
      <c r="A407" s="25" t="s">
        <v>924</v>
      </c>
      <c r="B407" s="24" t="s">
        <v>925</v>
      </c>
      <c r="C407" s="127"/>
    </row>
    <row r="408" spans="1:3" ht="37.5" hidden="1">
      <c r="A408" s="25" t="s">
        <v>926</v>
      </c>
      <c r="B408" s="24" t="s">
        <v>927</v>
      </c>
      <c r="C408" s="127"/>
    </row>
    <row r="409" spans="1:3" ht="37.5" hidden="1">
      <c r="A409" s="25" t="s">
        <v>222</v>
      </c>
      <c r="B409" s="24" t="s">
        <v>223</v>
      </c>
      <c r="C409" s="127"/>
    </row>
    <row r="410" spans="1:3" ht="37.5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112.5" hidden="1">
      <c r="A412" s="25" t="s">
        <v>1553</v>
      </c>
      <c r="B412" s="24" t="s">
        <v>1554</v>
      </c>
      <c r="C412" s="127"/>
    </row>
    <row r="413" spans="1:3" ht="56.25" hidden="1">
      <c r="A413" s="25" t="s">
        <v>1555</v>
      </c>
      <c r="B413" s="24" t="s">
        <v>1556</v>
      </c>
      <c r="C413" s="127"/>
    </row>
    <row r="414" spans="1:3" ht="75" hidden="1">
      <c r="A414" s="25" t="s">
        <v>1557</v>
      </c>
      <c r="B414" s="24" t="s">
        <v>1558</v>
      </c>
      <c r="C414" s="127"/>
    </row>
    <row r="415" spans="1:3" ht="112.5" hidden="1">
      <c r="A415" s="25" t="s">
        <v>602</v>
      </c>
      <c r="B415" s="24" t="s">
        <v>603</v>
      </c>
      <c r="C415" s="127"/>
    </row>
    <row r="416" spans="1:3" ht="37.5" hidden="1">
      <c r="A416" s="25" t="s">
        <v>604</v>
      </c>
      <c r="B416" s="24" t="s">
        <v>605</v>
      </c>
      <c r="C416" s="127"/>
    </row>
    <row r="417" spans="1:3" ht="75" hidden="1">
      <c r="A417" s="25" t="s">
        <v>606</v>
      </c>
      <c r="B417" s="24" t="s">
        <v>607</v>
      </c>
      <c r="C417" s="127"/>
    </row>
    <row r="418" spans="1:3" ht="37.5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112.5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93.75" hidden="1">
      <c r="A422" s="25" t="s">
        <v>658</v>
      </c>
      <c r="B422" s="24" t="s">
        <v>659</v>
      </c>
      <c r="C422" s="127"/>
    </row>
    <row r="423" spans="1:3" ht="37.5" hidden="1">
      <c r="A423" s="25" t="s">
        <v>660</v>
      </c>
      <c r="B423" s="24" t="s">
        <v>661</v>
      </c>
      <c r="C423" s="126">
        <f>C424+C425+C426+C427</f>
        <v>0</v>
      </c>
    </row>
    <row r="424" spans="1:3" ht="56.25" hidden="1">
      <c r="A424" s="25" t="s">
        <v>662</v>
      </c>
      <c r="B424" s="24" t="s">
        <v>663</v>
      </c>
      <c r="C424" s="127"/>
    </row>
    <row r="425" spans="1:3" ht="56.25" hidden="1">
      <c r="A425" s="25" t="s">
        <v>562</v>
      </c>
      <c r="B425" s="24" t="s">
        <v>850</v>
      </c>
      <c r="C425" s="127"/>
    </row>
    <row r="426" spans="1:3" ht="56.25" hidden="1">
      <c r="A426" s="25" t="s">
        <v>851</v>
      </c>
      <c r="B426" s="24" t="s">
        <v>852</v>
      </c>
      <c r="C426" s="127"/>
    </row>
    <row r="427" spans="1:3" ht="75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7.5" hidden="1">
      <c r="A429" s="25" t="s">
        <v>6</v>
      </c>
      <c r="B429" s="24" t="s">
        <v>7</v>
      </c>
      <c r="C429" s="127"/>
    </row>
    <row r="430" spans="1:3" ht="56.25" hidden="1">
      <c r="A430" s="25" t="s">
        <v>8</v>
      </c>
      <c r="B430" s="24" t="s">
        <v>9</v>
      </c>
      <c r="C430" s="127"/>
    </row>
    <row r="431" spans="1:3" ht="37.5" hidden="1">
      <c r="A431" s="25" t="s">
        <v>10</v>
      </c>
      <c r="B431" s="24" t="s">
        <v>1175</v>
      </c>
      <c r="C431" s="127"/>
    </row>
    <row r="432" spans="1:3" ht="37.5" hidden="1">
      <c r="A432" s="25" t="s">
        <v>1176</v>
      </c>
      <c r="B432" s="24" t="s">
        <v>1177</v>
      </c>
      <c r="C432" s="127"/>
    </row>
    <row r="433" spans="1:3" ht="37.5" hidden="1">
      <c r="A433" s="25" t="s">
        <v>1178</v>
      </c>
      <c r="B433" s="24" t="s">
        <v>1179</v>
      </c>
      <c r="C433" s="127"/>
    </row>
    <row r="434" spans="1:3" ht="37.5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7.5" hidden="1">
      <c r="A435" s="25" t="s">
        <v>219</v>
      </c>
      <c r="B435" s="24" t="s">
        <v>220</v>
      </c>
      <c r="C435" s="127"/>
    </row>
    <row r="436" spans="1:3" ht="56.25" hidden="1">
      <c r="A436" s="25" t="s">
        <v>1684</v>
      </c>
      <c r="B436" s="24" t="s">
        <v>1685</v>
      </c>
      <c r="C436" s="127"/>
    </row>
    <row r="437" spans="1:3" ht="37.5" hidden="1">
      <c r="A437" s="25" t="s">
        <v>364</v>
      </c>
      <c r="B437" s="24" t="s">
        <v>365</v>
      </c>
      <c r="C437" s="127"/>
    </row>
    <row r="438" spans="1:3" ht="56.25" hidden="1">
      <c r="A438" s="25" t="s">
        <v>780</v>
      </c>
      <c r="B438" s="24" t="s">
        <v>781</v>
      </c>
      <c r="C438" s="127"/>
    </row>
    <row r="439" spans="1:3" ht="56.25" hidden="1">
      <c r="A439" s="25" t="s">
        <v>782</v>
      </c>
      <c r="B439" s="24" t="s">
        <v>783</v>
      </c>
      <c r="C439" s="127"/>
    </row>
    <row r="440" spans="1:3" ht="37.5" hidden="1">
      <c r="A440" s="25" t="s">
        <v>357</v>
      </c>
      <c r="B440" s="24" t="s">
        <v>358</v>
      </c>
      <c r="C440" s="127"/>
    </row>
    <row r="441" spans="1:3" ht="56.25" hidden="1">
      <c r="A441" s="25" t="s">
        <v>92</v>
      </c>
      <c r="B441" s="24" t="s">
        <v>93</v>
      </c>
      <c r="C441" s="127"/>
    </row>
    <row r="442" spans="1:3" ht="56.25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66.599999999999994" customHeight="1">
      <c r="A447" s="25" t="s">
        <v>47</v>
      </c>
      <c r="B447" s="24" t="s">
        <v>2551</v>
      </c>
      <c r="C447" s="129">
        <v>101</v>
      </c>
    </row>
    <row r="448" spans="1:3" ht="98.45" customHeight="1">
      <c r="A448" s="25" t="s">
        <v>2572</v>
      </c>
      <c r="B448" s="24" t="s">
        <v>2550</v>
      </c>
      <c r="C448" s="127">
        <v>101</v>
      </c>
    </row>
    <row r="449" spans="1:3" ht="44.25" customHeight="1">
      <c r="A449" s="25" t="s">
        <v>124</v>
      </c>
      <c r="B449" s="24" t="s">
        <v>125</v>
      </c>
      <c r="C449" s="129">
        <f>C450+C743</f>
        <v>201</v>
      </c>
    </row>
    <row r="450" spans="1:3" ht="44.25" customHeight="1">
      <c r="A450" s="25" t="s">
        <v>2181</v>
      </c>
      <c r="B450" s="24" t="s">
        <v>2182</v>
      </c>
      <c r="C450" s="129">
        <v>180</v>
      </c>
    </row>
    <row r="451" spans="1:3" ht="37.5" hidden="1">
      <c r="A451" s="25" t="s">
        <v>1775</v>
      </c>
      <c r="B451" s="24" t="s">
        <v>1100</v>
      </c>
      <c r="C451" s="126">
        <f>C562+C560</f>
        <v>0</v>
      </c>
    </row>
    <row r="452" spans="1:3" hidden="1">
      <c r="A452" s="25" t="s">
        <v>1089</v>
      </c>
      <c r="B452" s="24" t="s">
        <v>1090</v>
      </c>
      <c r="C452" s="126">
        <f>C453+C454+C455+C456+C457+C458</f>
        <v>0</v>
      </c>
    </row>
    <row r="453" spans="1:3" hidden="1">
      <c r="A453" s="25" t="s">
        <v>1091</v>
      </c>
      <c r="B453" s="24" t="s">
        <v>1092</v>
      </c>
      <c r="C453" s="127"/>
    </row>
    <row r="454" spans="1:3" ht="37.5" hidden="1">
      <c r="A454" s="25" t="s">
        <v>1093</v>
      </c>
      <c r="B454" s="24" t="s">
        <v>1094</v>
      </c>
      <c r="C454" s="127"/>
    </row>
    <row r="455" spans="1:3" hidden="1">
      <c r="A455" s="25" t="s">
        <v>1095</v>
      </c>
      <c r="B455" s="24" t="s">
        <v>1096</v>
      </c>
      <c r="C455" s="127"/>
    </row>
    <row r="456" spans="1:3" ht="37.5" hidden="1">
      <c r="A456" s="25" t="s">
        <v>1340</v>
      </c>
      <c r="B456" s="24" t="s">
        <v>1341</v>
      </c>
      <c r="C456" s="127"/>
    </row>
    <row r="457" spans="1:3" ht="37.5" hidden="1">
      <c r="A457" s="25" t="s">
        <v>1342</v>
      </c>
      <c r="B457" s="24" t="s">
        <v>1343</v>
      </c>
      <c r="C457" s="127"/>
    </row>
    <row r="458" spans="1:3" hidden="1">
      <c r="A458" s="25" t="s">
        <v>1344</v>
      </c>
      <c r="B458" s="24" t="s">
        <v>1345</v>
      </c>
      <c r="C458" s="127"/>
    </row>
    <row r="459" spans="1:3" ht="67.5" hidden="1" customHeight="1">
      <c r="A459" s="25" t="s">
        <v>1346</v>
      </c>
      <c r="B459" s="24" t="s">
        <v>1347</v>
      </c>
      <c r="C459" s="126">
        <f>C460+C461+C474+C475</f>
        <v>0</v>
      </c>
    </row>
    <row r="460" spans="1:3" ht="75" hidden="1">
      <c r="A460" s="25" t="s">
        <v>702</v>
      </c>
      <c r="B460" s="24" t="s">
        <v>703</v>
      </c>
      <c r="C460" s="126">
        <f>C462+C464+C466+C468+C470+C472</f>
        <v>0</v>
      </c>
    </row>
    <row r="461" spans="1:3" ht="75" hidden="1">
      <c r="A461" s="25" t="s">
        <v>182</v>
      </c>
      <c r="B461" s="24" t="s">
        <v>183</v>
      </c>
      <c r="C461" s="126">
        <f>C463+C465+C467+C469+C471+C473</f>
        <v>0</v>
      </c>
    </row>
    <row r="462" spans="1:3" ht="56.25" hidden="1">
      <c r="A462" s="25" t="s">
        <v>664</v>
      </c>
      <c r="B462" s="24" t="s">
        <v>665</v>
      </c>
      <c r="C462" s="127"/>
    </row>
    <row r="463" spans="1:3" ht="56.25" hidden="1">
      <c r="A463" s="25" t="s">
        <v>666</v>
      </c>
      <c r="B463" s="24" t="s">
        <v>667</v>
      </c>
      <c r="C463" s="127"/>
    </row>
    <row r="464" spans="1:3" ht="75" hidden="1">
      <c r="A464" s="25" t="s">
        <v>668</v>
      </c>
      <c r="B464" s="24" t="s">
        <v>669</v>
      </c>
      <c r="C464" s="127"/>
    </row>
    <row r="465" spans="1:3" ht="75" hidden="1">
      <c r="A465" s="25" t="s">
        <v>794</v>
      </c>
      <c r="B465" s="24" t="s">
        <v>1464</v>
      </c>
      <c r="C465" s="127"/>
    </row>
    <row r="466" spans="1:3" ht="75" hidden="1">
      <c r="A466" s="25" t="s">
        <v>1465</v>
      </c>
      <c r="B466" s="24" t="s">
        <v>145</v>
      </c>
      <c r="C466" s="127"/>
    </row>
    <row r="467" spans="1:3" ht="75" hidden="1">
      <c r="A467" s="25" t="s">
        <v>596</v>
      </c>
      <c r="B467" s="24" t="s">
        <v>597</v>
      </c>
      <c r="C467" s="127"/>
    </row>
    <row r="468" spans="1:3" ht="56.25" hidden="1">
      <c r="A468" s="25" t="s">
        <v>598</v>
      </c>
      <c r="B468" s="24" t="s">
        <v>599</v>
      </c>
      <c r="C468" s="127"/>
    </row>
    <row r="469" spans="1:3" ht="56.25" hidden="1">
      <c r="A469" s="25" t="s">
        <v>600</v>
      </c>
      <c r="B469" s="24" t="s">
        <v>601</v>
      </c>
      <c r="C469" s="127"/>
    </row>
    <row r="470" spans="1:3" ht="75" hidden="1">
      <c r="A470" s="25" t="s">
        <v>1676</v>
      </c>
      <c r="B470" s="24" t="s">
        <v>1677</v>
      </c>
      <c r="C470" s="127"/>
    </row>
    <row r="471" spans="1:3" ht="75" hidden="1">
      <c r="A471" s="25" t="s">
        <v>1678</v>
      </c>
      <c r="B471" s="24" t="s">
        <v>1679</v>
      </c>
      <c r="C471" s="127"/>
    </row>
    <row r="472" spans="1:3" ht="56.25" hidden="1">
      <c r="A472" s="25" t="s">
        <v>367</v>
      </c>
      <c r="B472" s="24" t="s">
        <v>368</v>
      </c>
      <c r="C472" s="127"/>
    </row>
    <row r="473" spans="1:3" ht="56.25" hidden="1">
      <c r="A473" s="25" t="s">
        <v>485</v>
      </c>
      <c r="B473" s="24" t="s">
        <v>486</v>
      </c>
      <c r="C473" s="127"/>
    </row>
    <row r="474" spans="1:3" ht="77.25" hidden="1" customHeight="1">
      <c r="A474" s="25" t="s">
        <v>280</v>
      </c>
      <c r="B474" s="24" t="s">
        <v>281</v>
      </c>
      <c r="C474" s="126">
        <f>C476+C478+C480+C482+C484+C486+C488+C490+C492+C494+C496+C498+C500+C502+C504+C506+C508+C510+C512+C514+C516+C518+C520</f>
        <v>0</v>
      </c>
    </row>
    <row r="475" spans="1:3" ht="75" hidden="1">
      <c r="A475" s="25" t="s">
        <v>282</v>
      </c>
      <c r="B475" s="24" t="s">
        <v>283</v>
      </c>
      <c r="C475" s="126">
        <f>C477+C479+C481+C483+C485+C487+C489+C491+C493+C495+C497+C499+C501+C503+C505+C507+C509+C511+C513+C515+C517+C519+C521</f>
        <v>0</v>
      </c>
    </row>
    <row r="476" spans="1:3" ht="75" hidden="1">
      <c r="A476" s="25" t="s">
        <v>284</v>
      </c>
      <c r="B476" s="24" t="s">
        <v>285</v>
      </c>
      <c r="C476" s="127"/>
    </row>
    <row r="477" spans="1:3" ht="75" hidden="1">
      <c r="A477" s="25" t="s">
        <v>268</v>
      </c>
      <c r="B477" s="24" t="s">
        <v>269</v>
      </c>
      <c r="C477" s="127"/>
    </row>
    <row r="478" spans="1:3" ht="93.75" hidden="1">
      <c r="A478" s="25" t="s">
        <v>1057</v>
      </c>
      <c r="B478" s="24" t="s">
        <v>1058</v>
      </c>
      <c r="C478" s="127"/>
    </row>
    <row r="479" spans="1:3" ht="93.75" hidden="1">
      <c r="A479" s="25" t="s">
        <v>1059</v>
      </c>
      <c r="B479" s="24" t="s">
        <v>1213</v>
      </c>
      <c r="C479" s="127"/>
    </row>
    <row r="480" spans="1:3" ht="75" hidden="1">
      <c r="A480" s="25" t="s">
        <v>1214</v>
      </c>
      <c r="B480" s="24" t="s">
        <v>1215</v>
      </c>
      <c r="C480" s="127"/>
    </row>
    <row r="481" spans="1:3" ht="75" hidden="1">
      <c r="A481" s="25" t="s">
        <v>587</v>
      </c>
      <c r="B481" s="24" t="s">
        <v>588</v>
      </c>
      <c r="C481" s="127"/>
    </row>
    <row r="482" spans="1:3" ht="56.25" hidden="1">
      <c r="A482" s="25" t="s">
        <v>589</v>
      </c>
      <c r="B482" s="24" t="s">
        <v>590</v>
      </c>
      <c r="C482" s="127"/>
    </row>
    <row r="483" spans="1:3" ht="56.25" hidden="1">
      <c r="A483" s="25" t="s">
        <v>591</v>
      </c>
      <c r="B483" s="24" t="s">
        <v>592</v>
      </c>
      <c r="C483" s="127"/>
    </row>
    <row r="484" spans="1:3" ht="56.25" hidden="1">
      <c r="A484" s="25" t="s">
        <v>593</v>
      </c>
      <c r="B484" s="24" t="s">
        <v>594</v>
      </c>
      <c r="C484" s="127"/>
    </row>
    <row r="485" spans="1:3" ht="56.25" hidden="1">
      <c r="A485" s="25" t="s">
        <v>882</v>
      </c>
      <c r="B485" s="24" t="s">
        <v>883</v>
      </c>
      <c r="C485" s="127"/>
    </row>
    <row r="486" spans="1:3" ht="75" hidden="1">
      <c r="A486" s="25" t="s">
        <v>884</v>
      </c>
      <c r="B486" s="24" t="s">
        <v>281</v>
      </c>
      <c r="C486" s="127"/>
    </row>
    <row r="487" spans="1:3" ht="75" hidden="1">
      <c r="A487" s="25" t="s">
        <v>885</v>
      </c>
      <c r="B487" s="24" t="s">
        <v>1324</v>
      </c>
      <c r="C487" s="127"/>
    </row>
    <row r="488" spans="1:3" ht="56.25" hidden="1">
      <c r="A488" s="25" t="s">
        <v>846</v>
      </c>
      <c r="B488" s="24" t="s">
        <v>847</v>
      </c>
      <c r="C488" s="127"/>
    </row>
    <row r="489" spans="1:3" ht="56.25" hidden="1">
      <c r="A489" s="25" t="s">
        <v>848</v>
      </c>
      <c r="B489" s="24" t="s">
        <v>849</v>
      </c>
      <c r="C489" s="127"/>
    </row>
    <row r="490" spans="1:3" ht="56.25" hidden="1">
      <c r="A490" s="25" t="s">
        <v>971</v>
      </c>
      <c r="B490" s="24" t="s">
        <v>972</v>
      </c>
      <c r="C490" s="127"/>
    </row>
    <row r="491" spans="1:3" ht="56.25" hidden="1">
      <c r="A491" s="25" t="s">
        <v>577</v>
      </c>
      <c r="B491" s="24" t="s">
        <v>578</v>
      </c>
      <c r="C491" s="127"/>
    </row>
    <row r="492" spans="1:3" ht="75" hidden="1">
      <c r="A492" s="25" t="s">
        <v>579</v>
      </c>
      <c r="B492" s="24" t="s">
        <v>580</v>
      </c>
      <c r="C492" s="127"/>
    </row>
    <row r="493" spans="1:3" ht="75" hidden="1">
      <c r="A493" s="25" t="s">
        <v>581</v>
      </c>
      <c r="B493" s="24" t="s">
        <v>582</v>
      </c>
      <c r="C493" s="127"/>
    </row>
    <row r="494" spans="1:3" ht="75" hidden="1">
      <c r="A494" s="25" t="s">
        <v>583</v>
      </c>
      <c r="B494" s="24" t="s">
        <v>584</v>
      </c>
      <c r="C494" s="127"/>
    </row>
    <row r="495" spans="1:3" ht="75" hidden="1">
      <c r="A495" s="25" t="s">
        <v>761</v>
      </c>
      <c r="B495" s="24" t="s">
        <v>762</v>
      </c>
      <c r="C495" s="127"/>
    </row>
    <row r="496" spans="1:3" ht="75" hidden="1">
      <c r="A496" s="25" t="s">
        <v>763</v>
      </c>
      <c r="B496" s="24" t="s">
        <v>779</v>
      </c>
      <c r="C496" s="127"/>
    </row>
    <row r="497" spans="1:3" ht="75" hidden="1">
      <c r="A497" s="25" t="s">
        <v>1381</v>
      </c>
      <c r="B497" s="24" t="s">
        <v>1382</v>
      </c>
      <c r="C497" s="127"/>
    </row>
    <row r="498" spans="1:3" ht="93.75" hidden="1">
      <c r="A498" s="25" t="s">
        <v>1383</v>
      </c>
      <c r="B498" s="24" t="s">
        <v>96</v>
      </c>
      <c r="C498" s="127"/>
    </row>
    <row r="499" spans="1:3" ht="93.75" hidden="1">
      <c r="A499" s="25" t="s">
        <v>1036</v>
      </c>
      <c r="B499" s="24" t="s">
        <v>1037</v>
      </c>
      <c r="C499" s="127"/>
    </row>
    <row r="500" spans="1:3" ht="93.75" hidden="1">
      <c r="A500" s="25" t="s">
        <v>481</v>
      </c>
      <c r="B500" s="24" t="s">
        <v>254</v>
      </c>
      <c r="C500" s="127"/>
    </row>
    <row r="501" spans="1:3" ht="93.75" hidden="1">
      <c r="A501" s="25" t="s">
        <v>255</v>
      </c>
      <c r="B501" s="24" t="s">
        <v>256</v>
      </c>
      <c r="C501" s="127"/>
    </row>
    <row r="502" spans="1:3" ht="112.5" hidden="1">
      <c r="A502" s="25" t="s">
        <v>528</v>
      </c>
      <c r="B502" s="24" t="s">
        <v>1622</v>
      </c>
      <c r="C502" s="127"/>
    </row>
    <row r="503" spans="1:3" ht="112.5" hidden="1">
      <c r="A503" s="25" t="s">
        <v>1623</v>
      </c>
      <c r="B503" s="24" t="s">
        <v>1624</v>
      </c>
      <c r="C503" s="127"/>
    </row>
    <row r="504" spans="1:3" ht="77.25" hidden="1" customHeight="1">
      <c r="A504" s="25" t="s">
        <v>1893</v>
      </c>
      <c r="B504" s="24" t="s">
        <v>1622</v>
      </c>
      <c r="C504" s="127"/>
    </row>
    <row r="505" spans="1:3" ht="93.75" hidden="1">
      <c r="A505" s="25" t="s">
        <v>461</v>
      </c>
      <c r="B505" s="24" t="s">
        <v>462</v>
      </c>
      <c r="C505" s="127"/>
    </row>
    <row r="506" spans="1:3" ht="56.25" hidden="1">
      <c r="A506" s="25" t="s">
        <v>516</v>
      </c>
      <c r="B506" s="24" t="s">
        <v>517</v>
      </c>
      <c r="C506" s="127"/>
    </row>
    <row r="507" spans="1:3" ht="56.25" hidden="1">
      <c r="A507" s="25" t="s">
        <v>1711</v>
      </c>
      <c r="B507" s="24" t="s">
        <v>1489</v>
      </c>
      <c r="C507" s="127"/>
    </row>
    <row r="508" spans="1:3" ht="56.25" hidden="1">
      <c r="A508" s="25" t="s">
        <v>1490</v>
      </c>
      <c r="B508" s="24" t="s">
        <v>785</v>
      </c>
      <c r="C508" s="127"/>
    </row>
    <row r="509" spans="1:3" ht="56.25" hidden="1">
      <c r="A509" s="25" t="s">
        <v>1665</v>
      </c>
      <c r="B509" s="24" t="s">
        <v>1666</v>
      </c>
      <c r="C509" s="127"/>
    </row>
    <row r="510" spans="1:3" ht="75" hidden="1">
      <c r="A510" s="25" t="s">
        <v>1667</v>
      </c>
      <c r="B510" s="24" t="s">
        <v>764</v>
      </c>
      <c r="C510" s="127"/>
    </row>
    <row r="511" spans="1:3" ht="75" hidden="1">
      <c r="A511" s="25" t="s">
        <v>765</v>
      </c>
      <c r="B511" s="24" t="s">
        <v>766</v>
      </c>
      <c r="C511" s="127"/>
    </row>
    <row r="512" spans="1:3" ht="56.25" hidden="1">
      <c r="A512" s="25" t="s">
        <v>722</v>
      </c>
      <c r="B512" s="24" t="s">
        <v>723</v>
      </c>
      <c r="C512" s="127"/>
    </row>
    <row r="513" spans="1:3" ht="56.25" hidden="1">
      <c r="A513" s="25" t="s">
        <v>190</v>
      </c>
      <c r="B513" s="24" t="s">
        <v>191</v>
      </c>
      <c r="C513" s="127"/>
    </row>
    <row r="514" spans="1:3" ht="75" hidden="1">
      <c r="A514" s="25" t="s">
        <v>1105</v>
      </c>
      <c r="B514" s="24" t="s">
        <v>1106</v>
      </c>
      <c r="C514" s="127"/>
    </row>
    <row r="515" spans="1:3" ht="75" hidden="1">
      <c r="A515" s="25" t="s">
        <v>1188</v>
      </c>
      <c r="B515" s="24" t="s">
        <v>1189</v>
      </c>
      <c r="C515" s="127"/>
    </row>
    <row r="516" spans="1:3" ht="75" hidden="1">
      <c r="A516" s="25" t="s">
        <v>1252</v>
      </c>
      <c r="B516" s="24" t="s">
        <v>1253</v>
      </c>
      <c r="C516" s="127"/>
    </row>
    <row r="517" spans="1:3" ht="75" hidden="1">
      <c r="A517" s="25" t="s">
        <v>14</v>
      </c>
      <c r="B517" s="24" t="s">
        <v>15</v>
      </c>
      <c r="C517" s="127"/>
    </row>
    <row r="518" spans="1:3" ht="93.75" hidden="1">
      <c r="A518" s="25" t="s">
        <v>859</v>
      </c>
      <c r="B518" s="24" t="s">
        <v>860</v>
      </c>
      <c r="C518" s="127"/>
    </row>
    <row r="519" spans="1:3" ht="93.75" hidden="1">
      <c r="A519" s="25" t="s">
        <v>861</v>
      </c>
      <c r="B519" s="24" t="s">
        <v>862</v>
      </c>
      <c r="C519" s="127"/>
    </row>
    <row r="520" spans="1:3" ht="93.75" hidden="1">
      <c r="A520" s="25" t="s">
        <v>863</v>
      </c>
      <c r="B520" s="24" t="s">
        <v>864</v>
      </c>
      <c r="C520" s="127"/>
    </row>
    <row r="521" spans="1:3" ht="93.75" hidden="1">
      <c r="A521" s="25" t="s">
        <v>1894</v>
      </c>
      <c r="B521" s="24" t="s">
        <v>1895</v>
      </c>
      <c r="C521" s="127"/>
    </row>
    <row r="522" spans="1:3" ht="75" hidden="1">
      <c r="A522" s="25" t="s">
        <v>1269</v>
      </c>
      <c r="B522" s="24" t="s">
        <v>1744</v>
      </c>
      <c r="C522" s="126">
        <f>C524+C526+C528+C530+C532+C534+C536+C538+C540</f>
        <v>0</v>
      </c>
    </row>
    <row r="523" spans="1:3" ht="75" hidden="1">
      <c r="A523" s="25" t="s">
        <v>1745</v>
      </c>
      <c r="B523" s="24" t="s">
        <v>1746</v>
      </c>
      <c r="C523" s="126">
        <f>C525+C527+C529+C531+C533+C535+C537+C539+C541</f>
        <v>0</v>
      </c>
    </row>
    <row r="524" spans="1:3" ht="75" hidden="1">
      <c r="A524" s="25" t="s">
        <v>1747</v>
      </c>
      <c r="B524" s="24" t="s">
        <v>1748</v>
      </c>
      <c r="C524" s="127"/>
    </row>
    <row r="525" spans="1:3" ht="75" hidden="1">
      <c r="A525" s="25" t="s">
        <v>1749</v>
      </c>
      <c r="B525" s="24" t="s">
        <v>832</v>
      </c>
      <c r="C525" s="126"/>
    </row>
    <row r="526" spans="1:3" ht="75" hidden="1">
      <c r="A526" s="25" t="s">
        <v>131</v>
      </c>
      <c r="B526" s="24" t="s">
        <v>132</v>
      </c>
      <c r="C526" s="127"/>
    </row>
    <row r="527" spans="1:3" ht="75" hidden="1">
      <c r="A527" s="25" t="s">
        <v>133</v>
      </c>
      <c r="B527" s="24" t="s">
        <v>134</v>
      </c>
      <c r="C527" s="127"/>
    </row>
    <row r="528" spans="1:3" ht="75" hidden="1">
      <c r="A528" s="25" t="s">
        <v>159</v>
      </c>
      <c r="B528" s="24" t="s">
        <v>160</v>
      </c>
      <c r="C528" s="127"/>
    </row>
    <row r="529" spans="1:3" ht="75" hidden="1">
      <c r="A529" s="25" t="s">
        <v>161</v>
      </c>
      <c r="B529" s="24" t="s">
        <v>1543</v>
      </c>
      <c r="C529" s="127"/>
    </row>
    <row r="530" spans="1:3" ht="93.75" hidden="1">
      <c r="A530" s="25" t="s">
        <v>1544</v>
      </c>
      <c r="B530" s="24" t="s">
        <v>1545</v>
      </c>
      <c r="C530" s="127"/>
    </row>
    <row r="531" spans="1:3" ht="93.75" hidden="1">
      <c r="A531" s="25" t="s">
        <v>24</v>
      </c>
      <c r="B531" s="24" t="s">
        <v>25</v>
      </c>
      <c r="C531" s="127"/>
    </row>
    <row r="532" spans="1:3" ht="75" hidden="1">
      <c r="A532" s="25" t="s">
        <v>1702</v>
      </c>
      <c r="B532" s="24" t="s">
        <v>1703</v>
      </c>
      <c r="C532" s="127"/>
    </row>
    <row r="533" spans="1:3" ht="75" hidden="1">
      <c r="A533" s="25" t="s">
        <v>1584</v>
      </c>
      <c r="B533" s="24" t="s">
        <v>1585</v>
      </c>
      <c r="C533" s="127"/>
    </row>
    <row r="534" spans="1:3" ht="93.75" hidden="1">
      <c r="A534" s="25" t="s">
        <v>1384</v>
      </c>
      <c r="B534" s="24" t="s">
        <v>1385</v>
      </c>
      <c r="C534" s="127"/>
    </row>
    <row r="535" spans="1:3" ht="93.75" hidden="1">
      <c r="A535" s="25" t="s">
        <v>1386</v>
      </c>
      <c r="B535" s="24" t="s">
        <v>1387</v>
      </c>
      <c r="C535" s="127"/>
    </row>
    <row r="536" spans="1:3" ht="93.75" hidden="1">
      <c r="A536" s="25" t="s">
        <v>1388</v>
      </c>
      <c r="B536" s="24" t="s">
        <v>559</v>
      </c>
      <c r="C536" s="127"/>
    </row>
    <row r="537" spans="1:3" ht="93.75" hidden="1">
      <c r="A537" s="25" t="s">
        <v>560</v>
      </c>
      <c r="B537" s="24" t="s">
        <v>561</v>
      </c>
      <c r="C537" s="127"/>
    </row>
    <row r="538" spans="1:3" ht="75" hidden="1">
      <c r="A538" s="25" t="s">
        <v>1432</v>
      </c>
      <c r="B538" s="24" t="s">
        <v>1433</v>
      </c>
      <c r="C538" s="127"/>
    </row>
    <row r="539" spans="1:3" ht="75" hidden="1">
      <c r="A539" s="25" t="s">
        <v>1434</v>
      </c>
      <c r="B539" s="24" t="s">
        <v>1435</v>
      </c>
      <c r="C539" s="127"/>
    </row>
    <row r="540" spans="1:3" ht="93.75" hidden="1">
      <c r="A540" s="25" t="s">
        <v>612</v>
      </c>
      <c r="B540" s="24" t="s">
        <v>613</v>
      </c>
      <c r="C540" s="127"/>
    </row>
    <row r="541" spans="1:3" ht="93.75" hidden="1">
      <c r="A541" s="25" t="s">
        <v>614</v>
      </c>
      <c r="B541" s="24" t="s">
        <v>615</v>
      </c>
      <c r="C541" s="127"/>
    </row>
    <row r="542" spans="1:3" hidden="1">
      <c r="A542" s="25" t="s">
        <v>616</v>
      </c>
      <c r="B542" s="24" t="s">
        <v>617</v>
      </c>
      <c r="C542" s="126">
        <f>C543+C544+C545+C546+C547+C548+C549+C550+C551+C552</f>
        <v>0</v>
      </c>
    </row>
    <row r="543" spans="1:3" ht="37.5" hidden="1">
      <c r="A543" s="25" t="s">
        <v>1640</v>
      </c>
      <c r="B543" s="24" t="s">
        <v>627</v>
      </c>
      <c r="C543" s="127"/>
    </row>
    <row r="544" spans="1:3" ht="37.5" hidden="1">
      <c r="A544" s="25" t="s">
        <v>628</v>
      </c>
      <c r="B544" s="24" t="s">
        <v>629</v>
      </c>
      <c r="C544" s="127"/>
    </row>
    <row r="545" spans="1:3" ht="37.5" hidden="1">
      <c r="A545" s="25" t="s">
        <v>630</v>
      </c>
      <c r="B545" s="24" t="s">
        <v>631</v>
      </c>
      <c r="C545" s="127"/>
    </row>
    <row r="546" spans="1:3" ht="37.5" hidden="1">
      <c r="A546" s="25" t="s">
        <v>632</v>
      </c>
      <c r="B546" s="24" t="s">
        <v>487</v>
      </c>
      <c r="C546" s="127"/>
    </row>
    <row r="547" spans="1:3" ht="37.5" hidden="1">
      <c r="A547" s="25" t="s">
        <v>488</v>
      </c>
      <c r="B547" s="24" t="s">
        <v>489</v>
      </c>
      <c r="C547" s="127"/>
    </row>
    <row r="548" spans="1:3" ht="37.5" hidden="1">
      <c r="A548" s="25" t="s">
        <v>1466</v>
      </c>
      <c r="B548" s="24" t="s">
        <v>1467</v>
      </c>
      <c r="C548" s="127"/>
    </row>
    <row r="549" spans="1:3" ht="37.5" hidden="1">
      <c r="A549" s="25" t="s">
        <v>1468</v>
      </c>
      <c r="B549" s="24" t="s">
        <v>1469</v>
      </c>
      <c r="C549" s="127"/>
    </row>
    <row r="550" spans="1:3" ht="37.5" hidden="1">
      <c r="A550" s="25" t="s">
        <v>1470</v>
      </c>
      <c r="B550" s="24" t="s">
        <v>1471</v>
      </c>
      <c r="C550" s="127"/>
    </row>
    <row r="551" spans="1:3" ht="56.25" hidden="1">
      <c r="A551" s="25" t="s">
        <v>76</v>
      </c>
      <c r="B551" s="24" t="s">
        <v>77</v>
      </c>
      <c r="C551" s="127"/>
    </row>
    <row r="552" spans="1:3" ht="56.25" hidden="1">
      <c r="A552" s="25" t="s">
        <v>1596</v>
      </c>
      <c r="B552" s="24" t="s">
        <v>1597</v>
      </c>
      <c r="C552" s="127"/>
    </row>
    <row r="553" spans="1:3" ht="51" hidden="1" customHeight="1">
      <c r="A553" s="25" t="s">
        <v>1598</v>
      </c>
      <c r="B553" s="24" t="s">
        <v>1599</v>
      </c>
      <c r="C553" s="127"/>
    </row>
    <row r="554" spans="1:3" ht="30" hidden="1" customHeight="1">
      <c r="A554" s="25" t="s">
        <v>347</v>
      </c>
      <c r="B554" s="24" t="s">
        <v>281</v>
      </c>
      <c r="C554" s="127"/>
    </row>
    <row r="555" spans="1:3" ht="30" hidden="1" customHeight="1">
      <c r="A555" s="25" t="s">
        <v>347</v>
      </c>
      <c r="B555" s="24" t="s">
        <v>1622</v>
      </c>
      <c r="C555" s="127"/>
    </row>
    <row r="556" spans="1:3" ht="51" hidden="1" customHeight="1">
      <c r="A556" s="25" t="s">
        <v>348</v>
      </c>
      <c r="B556" s="24" t="s">
        <v>1347</v>
      </c>
      <c r="C556" s="127"/>
    </row>
    <row r="557" spans="1:3" ht="72" hidden="1" customHeight="1">
      <c r="A557" s="25" t="s">
        <v>349</v>
      </c>
      <c r="B557" s="24" t="s">
        <v>1622</v>
      </c>
      <c r="C557" s="127"/>
    </row>
    <row r="558" spans="1:3" ht="99" hidden="1" customHeight="1">
      <c r="A558" s="25" t="s">
        <v>1346</v>
      </c>
      <c r="B558" s="24" t="s">
        <v>127</v>
      </c>
      <c r="C558" s="184">
        <f>C559</f>
        <v>0</v>
      </c>
    </row>
    <row r="559" spans="1:3" ht="119.25" hidden="1" customHeight="1">
      <c r="A559" s="25" t="s">
        <v>128</v>
      </c>
      <c r="B559" s="24" t="s">
        <v>129</v>
      </c>
      <c r="C559" s="127"/>
    </row>
    <row r="560" spans="1:3" ht="119.25" hidden="1" customHeight="1">
      <c r="A560" s="25" t="s">
        <v>306</v>
      </c>
      <c r="B560" s="24" t="s">
        <v>308</v>
      </c>
      <c r="C560" s="127">
        <f>C561</f>
        <v>0</v>
      </c>
    </row>
    <row r="561" spans="1:3" ht="119.25" hidden="1" customHeight="1">
      <c r="A561" s="25" t="s">
        <v>307</v>
      </c>
      <c r="B561" s="24" t="s">
        <v>309</v>
      </c>
      <c r="C561" s="127"/>
    </row>
    <row r="562" spans="1:3" ht="99" hidden="1" customHeight="1">
      <c r="A562" s="25" t="s">
        <v>1575</v>
      </c>
      <c r="B562" s="24" t="s">
        <v>1209</v>
      </c>
      <c r="C562" s="127">
        <f>C564</f>
        <v>0</v>
      </c>
    </row>
    <row r="563" spans="1:3" ht="45.75" hidden="1" customHeight="1">
      <c r="A563" s="25" t="s">
        <v>1576</v>
      </c>
      <c r="B563" s="24" t="s">
        <v>1210</v>
      </c>
      <c r="C563" s="127"/>
    </row>
    <row r="564" spans="1:3" ht="66.75" hidden="1" customHeight="1">
      <c r="A564" s="25" t="s">
        <v>900</v>
      </c>
      <c r="B564" s="24" t="s">
        <v>1211</v>
      </c>
      <c r="C564" s="127"/>
    </row>
    <row r="565" spans="1:3" ht="0.75" hidden="1" customHeight="1">
      <c r="A565" s="25" t="s">
        <v>901</v>
      </c>
      <c r="B565" s="24" t="s">
        <v>902</v>
      </c>
      <c r="C565" s="126">
        <f>C566+C568</f>
        <v>0</v>
      </c>
    </row>
    <row r="566" spans="1:3" hidden="1">
      <c r="A566" s="25" t="s">
        <v>903</v>
      </c>
      <c r="B566" s="24" t="s">
        <v>904</v>
      </c>
      <c r="C566" s="126">
        <f>C567</f>
        <v>0</v>
      </c>
    </row>
    <row r="567" spans="1:3" hidden="1">
      <c r="A567" s="25" t="s">
        <v>905</v>
      </c>
      <c r="B567" s="24" t="s">
        <v>906</v>
      </c>
      <c r="C567" s="127"/>
    </row>
    <row r="568" spans="1:3" ht="56.25" hidden="1">
      <c r="A568" s="25" t="s">
        <v>907</v>
      </c>
      <c r="B568" s="24" t="s">
        <v>908</v>
      </c>
      <c r="C568" s="126">
        <f>C569+C570+C571+C572+C573+C574</f>
        <v>0</v>
      </c>
    </row>
    <row r="569" spans="1:3" ht="37.5" hidden="1">
      <c r="A569" s="25" t="s">
        <v>909</v>
      </c>
      <c r="B569" s="24" t="s">
        <v>835</v>
      </c>
      <c r="C569" s="127"/>
    </row>
    <row r="570" spans="1:3" ht="56.25" hidden="1">
      <c r="A570" s="25" t="s">
        <v>1480</v>
      </c>
      <c r="B570" s="24" t="s">
        <v>1481</v>
      </c>
      <c r="C570" s="127"/>
    </row>
    <row r="571" spans="1:3" ht="56.25" hidden="1">
      <c r="A571" s="25" t="s">
        <v>1482</v>
      </c>
      <c r="B571" s="24" t="s">
        <v>1483</v>
      </c>
      <c r="C571" s="127"/>
    </row>
    <row r="572" spans="1:3" ht="37.5" hidden="1">
      <c r="A572" s="25" t="s">
        <v>286</v>
      </c>
      <c r="B572" s="24" t="s">
        <v>287</v>
      </c>
      <c r="C572" s="127"/>
    </row>
    <row r="573" spans="1:3" ht="37.5" hidden="1">
      <c r="A573" s="25" t="s">
        <v>288</v>
      </c>
      <c r="B573" s="24" t="s">
        <v>289</v>
      </c>
      <c r="C573" s="127"/>
    </row>
    <row r="574" spans="1:3" ht="37.5" hidden="1">
      <c r="A574" s="25" t="s">
        <v>290</v>
      </c>
      <c r="B574" s="24" t="s">
        <v>291</v>
      </c>
      <c r="C574" s="127"/>
    </row>
    <row r="575" spans="1:3" hidden="1">
      <c r="A575" s="25" t="s">
        <v>292</v>
      </c>
      <c r="B575" s="24" t="s">
        <v>293</v>
      </c>
      <c r="C575" s="126">
        <f>C576+C577+C580+C584+C585+C586+C587+C588+C589+C590+C591+C592+C593+C594+C595+C596+C597+C598+C604+C605+C610+C618+C619+C626+C627+C636+C637+C638+C639+C640+C641</f>
        <v>0</v>
      </c>
    </row>
    <row r="576" spans="1:3" ht="93.75" hidden="1">
      <c r="A576" s="25" t="s">
        <v>294</v>
      </c>
      <c r="B576" s="24" t="s">
        <v>295</v>
      </c>
      <c r="C576" s="127"/>
    </row>
    <row r="577" spans="1:3" ht="112.5" hidden="1">
      <c r="A577" s="25" t="s">
        <v>1162</v>
      </c>
      <c r="B577" s="24" t="s">
        <v>1163</v>
      </c>
      <c r="C577" s="126">
        <f>C578+C579</f>
        <v>0</v>
      </c>
    </row>
    <row r="578" spans="1:3" ht="112.5" hidden="1">
      <c r="A578" s="25" t="s">
        <v>1162</v>
      </c>
      <c r="B578" s="24" t="s">
        <v>1164</v>
      </c>
      <c r="C578" s="127"/>
    </row>
    <row r="579" spans="1:3" ht="75" hidden="1">
      <c r="A579" s="25" t="s">
        <v>1165</v>
      </c>
      <c r="B579" s="24" t="s">
        <v>1166</v>
      </c>
      <c r="C579" s="127"/>
    </row>
    <row r="580" spans="1:3" ht="37.5" hidden="1">
      <c r="A580" s="25" t="s">
        <v>1167</v>
      </c>
      <c r="B580" s="24" t="s">
        <v>1168</v>
      </c>
      <c r="C580" s="126">
        <f>C581+C582+C583</f>
        <v>0</v>
      </c>
    </row>
    <row r="581" spans="1:3" ht="93.75" hidden="1">
      <c r="A581" s="25" t="s">
        <v>1169</v>
      </c>
      <c r="B581" s="24" t="s">
        <v>1170</v>
      </c>
      <c r="C581" s="127"/>
    </row>
    <row r="582" spans="1:3" ht="75" hidden="1">
      <c r="A582" s="25" t="s">
        <v>1423</v>
      </c>
      <c r="B582" s="24" t="s">
        <v>1424</v>
      </c>
      <c r="C582" s="127"/>
    </row>
    <row r="583" spans="1:3" ht="75" hidden="1">
      <c r="A583" s="25" t="s">
        <v>1577</v>
      </c>
      <c r="B583" s="24" t="s">
        <v>1578</v>
      </c>
      <c r="C583" s="127"/>
    </row>
    <row r="584" spans="1:3" ht="37.5" hidden="1">
      <c r="A584" s="25" t="s">
        <v>1579</v>
      </c>
      <c r="B584" s="24" t="s">
        <v>1580</v>
      </c>
      <c r="C584" s="127"/>
    </row>
    <row r="585" spans="1:3" ht="93.75" hidden="1">
      <c r="A585" s="25" t="s">
        <v>217</v>
      </c>
      <c r="B585" s="24" t="s">
        <v>218</v>
      </c>
      <c r="C585" s="127"/>
    </row>
    <row r="586" spans="1:3" ht="93.75" hidden="1">
      <c r="A586" s="25" t="s">
        <v>1367</v>
      </c>
      <c r="B586" s="24" t="s">
        <v>1368</v>
      </c>
      <c r="C586" s="127"/>
    </row>
    <row r="587" spans="1:3" ht="112.5" hidden="1">
      <c r="A587" s="25" t="s">
        <v>1719</v>
      </c>
      <c r="B587" s="24" t="s">
        <v>392</v>
      </c>
      <c r="C587" s="127"/>
    </row>
    <row r="588" spans="1:3" ht="75" hidden="1">
      <c r="A588" s="25" t="s">
        <v>1522</v>
      </c>
      <c r="B588" s="24" t="s">
        <v>1329</v>
      </c>
      <c r="C588" s="127"/>
    </row>
    <row r="589" spans="1:3" ht="75" hidden="1">
      <c r="A589" s="25" t="s">
        <v>1137</v>
      </c>
      <c r="B589" s="24" t="s">
        <v>1138</v>
      </c>
      <c r="C589" s="127"/>
    </row>
    <row r="590" spans="1:3" ht="56.25" hidden="1">
      <c r="A590" s="25" t="s">
        <v>1139</v>
      </c>
      <c r="B590" s="24" t="s">
        <v>1140</v>
      </c>
      <c r="C590" s="127"/>
    </row>
    <row r="591" spans="1:3" ht="56.25" hidden="1">
      <c r="A591" s="25" t="s">
        <v>1141</v>
      </c>
      <c r="B591" s="24" t="s">
        <v>1142</v>
      </c>
      <c r="C591" s="127"/>
    </row>
    <row r="592" spans="1:3" ht="112.5" hidden="1">
      <c r="A592" s="25" t="s">
        <v>1143</v>
      </c>
      <c r="B592" s="24" t="s">
        <v>1144</v>
      </c>
      <c r="C592" s="127"/>
    </row>
    <row r="593" spans="1:3" ht="93.75" hidden="1">
      <c r="A593" s="25" t="s">
        <v>801</v>
      </c>
      <c r="B593" s="24" t="s">
        <v>802</v>
      </c>
      <c r="C593" s="127"/>
    </row>
    <row r="594" spans="1:3" ht="56.25" hidden="1">
      <c r="A594" s="25" t="s">
        <v>803</v>
      </c>
      <c r="B594" s="24" t="s">
        <v>804</v>
      </c>
      <c r="C594" s="127"/>
    </row>
    <row r="595" spans="1:3" ht="56.25" hidden="1">
      <c r="A595" s="25" t="s">
        <v>805</v>
      </c>
      <c r="B595" s="24" t="s">
        <v>806</v>
      </c>
      <c r="C595" s="127"/>
    </row>
    <row r="596" spans="1:3" ht="56.25" hidden="1">
      <c r="A596" s="25" t="s">
        <v>807</v>
      </c>
      <c r="B596" s="24" t="s">
        <v>808</v>
      </c>
      <c r="C596" s="127"/>
    </row>
    <row r="597" spans="1:3" ht="75" hidden="1">
      <c r="A597" s="25" t="s">
        <v>809</v>
      </c>
      <c r="B597" s="24" t="s">
        <v>810</v>
      </c>
      <c r="C597" s="127"/>
    </row>
    <row r="598" spans="1:3" ht="37.5" hidden="1">
      <c r="A598" s="25" t="s">
        <v>387</v>
      </c>
      <c r="B598" s="24" t="s">
        <v>388</v>
      </c>
      <c r="C598" s="126">
        <f>C599+C600+C601+C602+C603</f>
        <v>0</v>
      </c>
    </row>
    <row r="599" spans="1:3" ht="56.25" hidden="1">
      <c r="A599" s="25" t="s">
        <v>389</v>
      </c>
      <c r="B599" s="24" t="s">
        <v>390</v>
      </c>
      <c r="C599" s="127"/>
    </row>
    <row r="600" spans="1:3" ht="56.25" hidden="1">
      <c r="A600" s="25" t="s">
        <v>1842</v>
      </c>
      <c r="B600" s="24" t="s">
        <v>1843</v>
      </c>
      <c r="C600" s="127"/>
    </row>
    <row r="601" spans="1:3" ht="56.25" hidden="1">
      <c r="A601" s="25" t="s">
        <v>337</v>
      </c>
      <c r="B601" s="24" t="s">
        <v>338</v>
      </c>
      <c r="C601" s="127"/>
    </row>
    <row r="602" spans="1:3" ht="56.25" hidden="1">
      <c r="A602" s="25" t="s">
        <v>339</v>
      </c>
      <c r="B602" s="24" t="s">
        <v>340</v>
      </c>
      <c r="C602" s="127"/>
    </row>
    <row r="603" spans="1:3" ht="56.25" hidden="1">
      <c r="A603" s="25" t="s">
        <v>341</v>
      </c>
      <c r="B603" s="24" t="s">
        <v>342</v>
      </c>
      <c r="C603" s="127"/>
    </row>
    <row r="604" spans="1:3" ht="37.5" hidden="1">
      <c r="A604" s="25" t="s">
        <v>343</v>
      </c>
      <c r="B604" s="24" t="s">
        <v>344</v>
      </c>
      <c r="C604" s="127"/>
    </row>
    <row r="605" spans="1:3" ht="112.5" hidden="1">
      <c r="A605" s="25" t="s">
        <v>1715</v>
      </c>
      <c r="B605" s="24" t="s">
        <v>1714</v>
      </c>
      <c r="C605" s="126">
        <f>C606+C607+C608+C609</f>
        <v>0</v>
      </c>
    </row>
    <row r="606" spans="1:3" ht="112.5" hidden="1">
      <c r="A606" s="25" t="s">
        <v>1715</v>
      </c>
      <c r="B606" s="24" t="s">
        <v>1445</v>
      </c>
      <c r="C606" s="127"/>
    </row>
    <row r="607" spans="1:3" ht="112.5" hidden="1">
      <c r="A607" s="25" t="s">
        <v>1715</v>
      </c>
      <c r="B607" s="24" t="s">
        <v>1446</v>
      </c>
      <c r="C607" s="127"/>
    </row>
    <row r="608" spans="1:3" ht="112.5" hidden="1">
      <c r="A608" s="25" t="s">
        <v>1715</v>
      </c>
      <c r="B608" s="24" t="s">
        <v>1447</v>
      </c>
      <c r="C608" s="127"/>
    </row>
    <row r="609" spans="1:3" ht="112.5" hidden="1">
      <c r="A609" s="25" t="s">
        <v>1715</v>
      </c>
      <c r="B609" s="24" t="s">
        <v>1448</v>
      </c>
      <c r="C609" s="127"/>
    </row>
    <row r="610" spans="1:3" ht="56.25" hidden="1">
      <c r="A610" s="25" t="s">
        <v>1495</v>
      </c>
      <c r="B610" s="24" t="s">
        <v>1566</v>
      </c>
      <c r="C610" s="126">
        <f>C611+C612+C613+C614+C615+C616+C617</f>
        <v>0</v>
      </c>
    </row>
    <row r="611" spans="1:3" ht="75" hidden="1">
      <c r="A611" s="25" t="s">
        <v>1600</v>
      </c>
      <c r="B611" s="24" t="s">
        <v>1601</v>
      </c>
      <c r="C611" s="127"/>
    </row>
    <row r="612" spans="1:3" ht="93.75" hidden="1">
      <c r="A612" s="25" t="s">
        <v>1602</v>
      </c>
      <c r="B612" s="24" t="s">
        <v>1603</v>
      </c>
      <c r="C612" s="127"/>
    </row>
    <row r="613" spans="1:3" ht="75" hidden="1">
      <c r="A613" s="25" t="s">
        <v>1604</v>
      </c>
      <c r="B613" s="24" t="s">
        <v>1605</v>
      </c>
      <c r="C613" s="127"/>
    </row>
    <row r="614" spans="1:3" ht="93.75" hidden="1">
      <c r="A614" s="25" t="s">
        <v>378</v>
      </c>
      <c r="B614" s="24" t="s">
        <v>379</v>
      </c>
      <c r="C614" s="127"/>
    </row>
    <row r="615" spans="1:3" ht="93.75" hidden="1">
      <c r="A615" s="25" t="s">
        <v>380</v>
      </c>
      <c r="B615" s="24" t="s">
        <v>381</v>
      </c>
      <c r="C615" s="127"/>
    </row>
    <row r="616" spans="1:3" ht="93.75" hidden="1">
      <c r="A616" s="25" t="s">
        <v>1588</v>
      </c>
      <c r="B616" s="24" t="s">
        <v>1589</v>
      </c>
      <c r="C616" s="127"/>
    </row>
    <row r="617" spans="1:3" ht="93.75" hidden="1">
      <c r="A617" s="25" t="s">
        <v>1590</v>
      </c>
      <c r="B617" s="24" t="s">
        <v>1591</v>
      </c>
      <c r="C617" s="127"/>
    </row>
    <row r="618" spans="1:3" ht="37.5" hidden="1">
      <c r="A618" s="25" t="s">
        <v>1592</v>
      </c>
      <c r="B618" s="24" t="s">
        <v>1593</v>
      </c>
      <c r="C618" s="127"/>
    </row>
    <row r="619" spans="1:3" ht="37.5" hidden="1">
      <c r="A619" s="25" t="s">
        <v>1594</v>
      </c>
      <c r="B619" s="24" t="s">
        <v>1595</v>
      </c>
      <c r="C619" s="126">
        <f>C620+C621+C622+C623+C624+C625</f>
        <v>0</v>
      </c>
    </row>
    <row r="620" spans="1:3" ht="37.5" hidden="1">
      <c r="A620" s="25" t="s">
        <v>463</v>
      </c>
      <c r="B620" s="24" t="s">
        <v>464</v>
      </c>
      <c r="C620" s="127"/>
    </row>
    <row r="621" spans="1:3" ht="56.25" hidden="1">
      <c r="A621" s="25" t="s">
        <v>465</v>
      </c>
      <c r="B621" s="24" t="s">
        <v>466</v>
      </c>
      <c r="C621" s="127"/>
    </row>
    <row r="622" spans="1:3" ht="37.5" hidden="1">
      <c r="A622" s="25" t="s">
        <v>821</v>
      </c>
      <c r="B622" s="24" t="s">
        <v>822</v>
      </c>
      <c r="C622" s="127"/>
    </row>
    <row r="623" spans="1:3" ht="56.25" hidden="1">
      <c r="A623" s="25" t="s">
        <v>823</v>
      </c>
      <c r="B623" s="24" t="s">
        <v>824</v>
      </c>
      <c r="C623" s="127"/>
    </row>
    <row r="624" spans="1:3" ht="56.25" hidden="1">
      <c r="A624" s="25" t="s">
        <v>538</v>
      </c>
      <c r="B624" s="24" t="s">
        <v>539</v>
      </c>
      <c r="C624" s="127"/>
    </row>
    <row r="625" spans="1:3" ht="37.5" hidden="1">
      <c r="A625" s="25" t="s">
        <v>540</v>
      </c>
      <c r="B625" s="24" t="s">
        <v>541</v>
      </c>
      <c r="C625" s="127"/>
    </row>
    <row r="626" spans="1:3" ht="75" hidden="1">
      <c r="A626" s="25" t="s">
        <v>1680</v>
      </c>
      <c r="B626" s="24" t="s">
        <v>1681</v>
      </c>
      <c r="C626" s="127"/>
    </row>
    <row r="627" spans="1:3" ht="112.5" hidden="1">
      <c r="A627" s="25" t="s">
        <v>633</v>
      </c>
      <c r="B627" s="24" t="s">
        <v>1038</v>
      </c>
      <c r="C627" s="126">
        <f>C628+C629+C630+C631+C632+C633+C634+C635</f>
        <v>0</v>
      </c>
    </row>
    <row r="628" spans="1:3" ht="37.5" hidden="1">
      <c r="A628" s="25" t="s">
        <v>1039</v>
      </c>
      <c r="B628" s="24" t="s">
        <v>1040</v>
      </c>
      <c r="C628" s="127"/>
    </row>
    <row r="629" spans="1:3" ht="56.25" hidden="1">
      <c r="A629" s="25" t="s">
        <v>1041</v>
      </c>
      <c r="B629" s="24" t="s">
        <v>1042</v>
      </c>
      <c r="C629" s="127"/>
    </row>
    <row r="630" spans="1:3" ht="56.25" hidden="1">
      <c r="A630" s="25" t="s">
        <v>1362</v>
      </c>
      <c r="B630" s="24" t="s">
        <v>1363</v>
      </c>
      <c r="C630" s="127"/>
    </row>
    <row r="631" spans="1:3" ht="37.5" hidden="1">
      <c r="A631" s="25" t="s">
        <v>1364</v>
      </c>
      <c r="B631" s="24" t="s">
        <v>1365</v>
      </c>
      <c r="C631" s="127"/>
    </row>
    <row r="632" spans="1:3" ht="37.5" hidden="1">
      <c r="A632" s="25" t="s">
        <v>1405</v>
      </c>
      <c r="B632" s="24" t="s">
        <v>1406</v>
      </c>
      <c r="C632" s="127"/>
    </row>
    <row r="633" spans="1:3" ht="37.5" hidden="1">
      <c r="A633" s="25" t="s">
        <v>634</v>
      </c>
      <c r="B633" s="24" t="s">
        <v>635</v>
      </c>
      <c r="C633" s="127"/>
    </row>
    <row r="634" spans="1:3" ht="37.5" hidden="1">
      <c r="A634" s="25" t="s">
        <v>636</v>
      </c>
      <c r="B634" s="24" t="s">
        <v>637</v>
      </c>
      <c r="C634" s="127"/>
    </row>
    <row r="635" spans="1:3" ht="37.5" hidden="1">
      <c r="A635" s="25" t="s">
        <v>638</v>
      </c>
      <c r="B635" s="24" t="s">
        <v>639</v>
      </c>
      <c r="C635" s="127"/>
    </row>
    <row r="636" spans="1:3" ht="37.5" hidden="1">
      <c r="A636" s="25" t="s">
        <v>640</v>
      </c>
      <c r="B636" s="24" t="s">
        <v>641</v>
      </c>
      <c r="C636" s="127"/>
    </row>
    <row r="637" spans="1:3" ht="37.5" hidden="1">
      <c r="A637" s="25" t="s">
        <v>200</v>
      </c>
      <c r="B637" s="24" t="s">
        <v>201</v>
      </c>
      <c r="C637" s="127"/>
    </row>
    <row r="638" spans="1:3" ht="75" hidden="1">
      <c r="A638" s="25" t="s">
        <v>202</v>
      </c>
      <c r="B638" s="24" t="s">
        <v>203</v>
      </c>
      <c r="C638" s="127"/>
    </row>
    <row r="639" spans="1:3" ht="75" hidden="1">
      <c r="A639" s="25" t="s">
        <v>204</v>
      </c>
      <c r="B639" s="24" t="s">
        <v>205</v>
      </c>
      <c r="C639" s="127"/>
    </row>
    <row r="640" spans="1:3" ht="37.5" hidden="1">
      <c r="A640" s="25" t="s">
        <v>26</v>
      </c>
      <c r="B640" s="24" t="s">
        <v>27</v>
      </c>
      <c r="C640" s="127"/>
    </row>
    <row r="641" spans="1:3" ht="37.5" hidden="1">
      <c r="A641" s="25" t="s">
        <v>28</v>
      </c>
      <c r="B641" s="24" t="s">
        <v>375</v>
      </c>
      <c r="C641" s="126">
        <f>C642+C643+C644+C645+C646+C647+C648+C649+C650+C651</f>
        <v>0</v>
      </c>
    </row>
    <row r="642" spans="1:3" ht="56.25" hidden="1">
      <c r="A642" s="25" t="s">
        <v>376</v>
      </c>
      <c r="B642" s="24" t="s">
        <v>377</v>
      </c>
      <c r="C642" s="127"/>
    </row>
    <row r="643" spans="1:3" ht="56.25" hidden="1">
      <c r="A643" s="25" t="s">
        <v>1625</v>
      </c>
      <c r="B643" s="24" t="s">
        <v>1626</v>
      </c>
      <c r="C643" s="127"/>
    </row>
    <row r="644" spans="1:3" ht="56.25" hidden="1">
      <c r="A644" s="25" t="s">
        <v>1627</v>
      </c>
      <c r="B644" s="24" t="s">
        <v>1628</v>
      </c>
      <c r="C644" s="127"/>
    </row>
    <row r="645" spans="1:3" ht="56.25" hidden="1">
      <c r="A645" s="25" t="s">
        <v>1629</v>
      </c>
      <c r="B645" s="24" t="s">
        <v>1630</v>
      </c>
      <c r="C645" s="127"/>
    </row>
    <row r="646" spans="1:3" ht="56.25" hidden="1">
      <c r="A646" s="25" t="s">
        <v>1631</v>
      </c>
      <c r="B646" s="24" t="s">
        <v>1632</v>
      </c>
      <c r="C646" s="127"/>
    </row>
    <row r="647" spans="1:3" ht="56.25" hidden="1">
      <c r="A647" s="25" t="s">
        <v>1633</v>
      </c>
      <c r="B647" s="24" t="s">
        <v>1634</v>
      </c>
      <c r="C647" s="127"/>
    </row>
    <row r="648" spans="1:3" ht="56.25" hidden="1">
      <c r="A648" s="25" t="s">
        <v>1635</v>
      </c>
      <c r="B648" s="24" t="s">
        <v>1636</v>
      </c>
      <c r="C648" s="127"/>
    </row>
    <row r="649" spans="1:3" ht="56.25" hidden="1">
      <c r="A649" s="25" t="s">
        <v>138</v>
      </c>
      <c r="B649" s="24" t="s">
        <v>139</v>
      </c>
      <c r="C649" s="127"/>
    </row>
    <row r="650" spans="1:3" ht="75" hidden="1">
      <c r="A650" s="25" t="s">
        <v>140</v>
      </c>
      <c r="B650" s="24" t="s">
        <v>141</v>
      </c>
      <c r="C650" s="127"/>
    </row>
    <row r="651" spans="1:3" ht="75" hidden="1">
      <c r="A651" s="25" t="s">
        <v>142</v>
      </c>
      <c r="B651" s="24" t="s">
        <v>143</v>
      </c>
      <c r="C651" s="127"/>
    </row>
    <row r="652" spans="1:3" ht="24" hidden="1" customHeight="1">
      <c r="A652" s="25" t="s">
        <v>292</v>
      </c>
      <c r="B652" s="24" t="s">
        <v>1101</v>
      </c>
      <c r="C652" s="127">
        <f>C653+C656+C659+C661+C668+C671+C674+C667+C672+C673</f>
        <v>0</v>
      </c>
    </row>
    <row r="653" spans="1:3" ht="44.25" hidden="1" customHeight="1">
      <c r="A653" s="25" t="s">
        <v>144</v>
      </c>
      <c r="B653" s="24" t="s">
        <v>1102</v>
      </c>
      <c r="C653" s="127">
        <f>C654+C655</f>
        <v>0</v>
      </c>
    </row>
    <row r="654" spans="1:3" ht="93.75" hidden="1">
      <c r="A654" s="25" t="s">
        <v>1449</v>
      </c>
      <c r="B654" s="24" t="s">
        <v>1103</v>
      </c>
      <c r="C654" s="127"/>
    </row>
    <row r="655" spans="1:3" ht="83.25" hidden="1" customHeight="1">
      <c r="A655" s="25" t="s">
        <v>871</v>
      </c>
      <c r="B655" s="24" t="s">
        <v>1104</v>
      </c>
      <c r="C655" s="127"/>
    </row>
    <row r="656" spans="1:3" ht="75" hidden="1">
      <c r="A656" s="25" t="s">
        <v>113</v>
      </c>
      <c r="B656" s="24" t="s">
        <v>1107</v>
      </c>
      <c r="C656" s="127"/>
    </row>
    <row r="657" spans="1:3" ht="59.25" hidden="1" customHeight="1">
      <c r="A657" s="25" t="s">
        <v>114</v>
      </c>
      <c r="B657" s="24" t="s">
        <v>1329</v>
      </c>
      <c r="C657" s="127"/>
    </row>
    <row r="658" spans="1:3" ht="35.25" hidden="1" customHeight="1">
      <c r="A658" s="25" t="s">
        <v>1348</v>
      </c>
      <c r="B658" s="24" t="s">
        <v>340</v>
      </c>
      <c r="C658" s="127"/>
    </row>
    <row r="659" spans="1:3" ht="66.75" hidden="1" customHeight="1">
      <c r="A659" s="25" t="s">
        <v>1349</v>
      </c>
      <c r="B659" s="24" t="s">
        <v>1108</v>
      </c>
      <c r="C659" s="127">
        <f>C660</f>
        <v>0</v>
      </c>
    </row>
    <row r="660" spans="1:3" ht="79.5" hidden="1" customHeight="1">
      <c r="A660" s="25" t="s">
        <v>1350</v>
      </c>
      <c r="B660" s="24" t="s">
        <v>154</v>
      </c>
      <c r="C660" s="127"/>
    </row>
    <row r="661" spans="1:3" ht="112.5" hidden="1" customHeight="1">
      <c r="A661" s="25" t="s">
        <v>998</v>
      </c>
      <c r="B661" s="24" t="s">
        <v>1109</v>
      </c>
      <c r="C661" s="127">
        <f>C662+C663+C664+C665</f>
        <v>0</v>
      </c>
    </row>
    <row r="662" spans="1:3" ht="58.5" hidden="1" customHeight="1">
      <c r="A662" s="25" t="s">
        <v>105</v>
      </c>
      <c r="B662" s="24" t="s">
        <v>1110</v>
      </c>
      <c r="C662" s="127"/>
    </row>
    <row r="663" spans="1:3" ht="62.25" hidden="1" customHeight="1">
      <c r="A663" s="25" t="s">
        <v>106</v>
      </c>
      <c r="B663" s="24" t="s">
        <v>130</v>
      </c>
      <c r="C663" s="127"/>
    </row>
    <row r="664" spans="1:3" ht="56.25" hidden="1" customHeight="1">
      <c r="A664" s="25" t="s">
        <v>1405</v>
      </c>
      <c r="B664" s="24" t="s">
        <v>1111</v>
      </c>
      <c r="C664" s="127"/>
    </row>
    <row r="665" spans="1:3" ht="41.25" hidden="1" customHeight="1">
      <c r="A665" s="25" t="s">
        <v>107</v>
      </c>
      <c r="B665" s="24" t="s">
        <v>1112</v>
      </c>
      <c r="C665" s="127"/>
    </row>
    <row r="666" spans="1:3" ht="27" hidden="1" customHeight="1">
      <c r="A666" s="25" t="s">
        <v>200</v>
      </c>
      <c r="B666" s="24" t="s">
        <v>201</v>
      </c>
      <c r="C666" s="127"/>
    </row>
    <row r="667" spans="1:3" ht="36.75" hidden="1" customHeight="1">
      <c r="A667" s="25" t="s">
        <v>1497</v>
      </c>
      <c r="B667" s="24" t="s">
        <v>1498</v>
      </c>
      <c r="C667" s="127"/>
    </row>
    <row r="668" spans="1:3" ht="86.25" hidden="1" customHeight="1">
      <c r="A668" s="25" t="s">
        <v>558</v>
      </c>
      <c r="B668" s="24" t="s">
        <v>1054</v>
      </c>
      <c r="C668" s="127"/>
    </row>
    <row r="669" spans="1:3" ht="39.75" hidden="1" customHeight="1">
      <c r="A669" s="25" t="s">
        <v>1131</v>
      </c>
      <c r="B669" s="24" t="s">
        <v>1132</v>
      </c>
      <c r="C669" s="127"/>
    </row>
    <row r="670" spans="1:3" ht="39.75" hidden="1" customHeight="1">
      <c r="A670" s="25" t="s">
        <v>1413</v>
      </c>
      <c r="B670" s="24" t="s">
        <v>1414</v>
      </c>
      <c r="C670" s="127"/>
    </row>
    <row r="671" spans="1:3" ht="64.5" hidden="1" customHeight="1">
      <c r="A671" s="25" t="s">
        <v>1415</v>
      </c>
      <c r="B671" s="24" t="s">
        <v>1113</v>
      </c>
      <c r="C671" s="127"/>
    </row>
    <row r="672" spans="1:3" ht="64.5" hidden="1" customHeight="1">
      <c r="A672" s="25" t="s">
        <v>1499</v>
      </c>
      <c r="B672" s="24" t="s">
        <v>1500</v>
      </c>
      <c r="C672" s="127"/>
    </row>
    <row r="673" spans="1:3" ht="75.75" hidden="1" customHeight="1">
      <c r="A673" s="25" t="s">
        <v>1053</v>
      </c>
      <c r="B673" s="24" t="s">
        <v>1500</v>
      </c>
      <c r="C673" s="127"/>
    </row>
    <row r="674" spans="1:3" ht="38.25" hidden="1" customHeight="1">
      <c r="A674" s="25" t="s">
        <v>1641</v>
      </c>
      <c r="B674" s="24" t="s">
        <v>371</v>
      </c>
      <c r="C674" s="127"/>
    </row>
    <row r="675" spans="1:3" hidden="1">
      <c r="A675" s="25" t="s">
        <v>1642</v>
      </c>
      <c r="B675" s="24" t="s">
        <v>1643</v>
      </c>
      <c r="C675" s="126">
        <f>C676+C683+C684+C685+C686+C693+C698</f>
        <v>0</v>
      </c>
    </row>
    <row r="676" spans="1:3" hidden="1">
      <c r="A676" s="25" t="s">
        <v>1644</v>
      </c>
      <c r="B676" s="24" t="s">
        <v>1645</v>
      </c>
      <c r="C676" s="126">
        <f>C677+C678+C679+C680+C681+C682</f>
        <v>0</v>
      </c>
    </row>
    <row r="677" spans="1:3" ht="37.5" hidden="1">
      <c r="A677" s="25" t="s">
        <v>1646</v>
      </c>
      <c r="B677" s="24" t="s">
        <v>1647</v>
      </c>
      <c r="C677" s="127"/>
    </row>
    <row r="678" spans="1:3" ht="37.5" hidden="1">
      <c r="A678" s="25" t="s">
        <v>1648</v>
      </c>
      <c r="B678" s="24" t="s">
        <v>1649</v>
      </c>
      <c r="C678" s="127"/>
    </row>
    <row r="679" spans="1:3" ht="37.5" hidden="1">
      <c r="A679" s="25" t="s">
        <v>745</v>
      </c>
      <c r="B679" s="24" t="s">
        <v>746</v>
      </c>
      <c r="C679" s="127"/>
    </row>
    <row r="680" spans="1:3" ht="37.5" hidden="1">
      <c r="A680" s="25" t="s">
        <v>747</v>
      </c>
      <c r="B680" s="24" t="s">
        <v>748</v>
      </c>
      <c r="C680" s="127"/>
    </row>
    <row r="681" spans="1:3" ht="37.5" hidden="1">
      <c r="A681" s="25" t="s">
        <v>749</v>
      </c>
      <c r="B681" s="24" t="s">
        <v>750</v>
      </c>
      <c r="C681" s="127"/>
    </row>
    <row r="682" spans="1:3" ht="37.5" hidden="1">
      <c r="A682" s="25" t="s">
        <v>751</v>
      </c>
      <c r="B682" s="24" t="s">
        <v>752</v>
      </c>
      <c r="C682" s="127"/>
    </row>
    <row r="683" spans="1:3" ht="37.5" hidden="1">
      <c r="A683" s="25" t="s">
        <v>753</v>
      </c>
      <c r="B683" s="24" t="s">
        <v>754</v>
      </c>
      <c r="C683" s="127"/>
    </row>
    <row r="684" spans="1:3" ht="37.5" hidden="1">
      <c r="A684" s="25" t="s">
        <v>755</v>
      </c>
      <c r="B684" s="24" t="s">
        <v>756</v>
      </c>
      <c r="C684" s="127"/>
    </row>
    <row r="685" spans="1:3" ht="37.5" hidden="1">
      <c r="A685" s="25" t="s">
        <v>757</v>
      </c>
      <c r="B685" s="24" t="s">
        <v>758</v>
      </c>
      <c r="C685" s="127"/>
    </row>
    <row r="686" spans="1:3" hidden="1">
      <c r="A686" s="25" t="s">
        <v>759</v>
      </c>
      <c r="B686" s="24" t="s">
        <v>760</v>
      </c>
      <c r="C686" s="126">
        <f>C687+C688+C689+C690+C691+C692</f>
        <v>0</v>
      </c>
    </row>
    <row r="687" spans="1:3" hidden="1">
      <c r="A687" s="25" t="s">
        <v>1219</v>
      </c>
      <c r="B687" s="24" t="s">
        <v>1220</v>
      </c>
      <c r="C687" s="127"/>
    </row>
    <row r="688" spans="1:3" ht="37.5" hidden="1">
      <c r="A688" s="25" t="s">
        <v>1221</v>
      </c>
      <c r="B688" s="24" t="s">
        <v>1222</v>
      </c>
      <c r="C688" s="127"/>
    </row>
    <row r="689" spans="1:3" hidden="1">
      <c r="A689" s="25" t="s">
        <v>1223</v>
      </c>
      <c r="B689" s="24" t="s">
        <v>1224</v>
      </c>
      <c r="C689" s="127"/>
    </row>
    <row r="690" spans="1:3" ht="37.5" hidden="1">
      <c r="A690" s="25" t="s">
        <v>1225</v>
      </c>
      <c r="B690" s="24" t="s">
        <v>1226</v>
      </c>
      <c r="C690" s="127"/>
    </row>
    <row r="691" spans="1:3" ht="37.5" hidden="1">
      <c r="A691" s="25" t="s">
        <v>109</v>
      </c>
      <c r="B691" s="24" t="s">
        <v>110</v>
      </c>
      <c r="C691" s="127"/>
    </row>
    <row r="692" spans="1:3" hidden="1">
      <c r="A692" s="25" t="s">
        <v>111</v>
      </c>
      <c r="B692" s="24" t="s">
        <v>112</v>
      </c>
      <c r="C692" s="127"/>
    </row>
    <row r="693" spans="1:3" ht="37.5" hidden="1">
      <c r="A693" s="25" t="s">
        <v>931</v>
      </c>
      <c r="B693" s="24" t="s">
        <v>932</v>
      </c>
      <c r="C693" s="126">
        <f>C694+C695+C696+C697</f>
        <v>0</v>
      </c>
    </row>
    <row r="694" spans="1:3" ht="37.5" hidden="1">
      <c r="A694" s="25" t="s">
        <v>350</v>
      </c>
      <c r="B694" s="24" t="s">
        <v>351</v>
      </c>
      <c r="C694" s="127"/>
    </row>
    <row r="695" spans="1:3" ht="37.5" hidden="1">
      <c r="A695" s="25" t="s">
        <v>352</v>
      </c>
      <c r="B695" s="24" t="s">
        <v>353</v>
      </c>
      <c r="C695" s="127"/>
    </row>
    <row r="696" spans="1:3" ht="37.5" hidden="1">
      <c r="A696" s="25" t="s">
        <v>79</v>
      </c>
      <c r="B696" s="24" t="s">
        <v>80</v>
      </c>
      <c r="C696" s="127"/>
    </row>
    <row r="697" spans="1:3" ht="37.5" hidden="1">
      <c r="A697" s="25" t="s">
        <v>1322</v>
      </c>
      <c r="B697" s="24" t="s">
        <v>1323</v>
      </c>
      <c r="C697" s="127"/>
    </row>
    <row r="698" spans="1:3" ht="75" hidden="1">
      <c r="A698" s="25" t="s">
        <v>1720</v>
      </c>
      <c r="B698" s="24" t="s">
        <v>1721</v>
      </c>
      <c r="C698" s="127"/>
    </row>
    <row r="699" spans="1:3" ht="75" hidden="1">
      <c r="A699" s="25" t="s">
        <v>1722</v>
      </c>
      <c r="B699" s="24" t="s">
        <v>1723</v>
      </c>
      <c r="C699" s="126" t="e">
        <f>C700+C705+C709+C712+C715+#REF!</f>
        <v>#REF!</v>
      </c>
    </row>
    <row r="700" spans="1:3" ht="37.5" hidden="1">
      <c r="A700" s="25" t="s">
        <v>1724</v>
      </c>
      <c r="B700" s="24" t="s">
        <v>1725</v>
      </c>
      <c r="C700" s="126">
        <f>C701+C702+C703+C704</f>
        <v>0</v>
      </c>
    </row>
    <row r="701" spans="1:3" ht="56.25" hidden="1">
      <c r="A701" s="25" t="s">
        <v>1726</v>
      </c>
      <c r="B701" s="24" t="s">
        <v>1727</v>
      </c>
      <c r="C701" s="127"/>
    </row>
    <row r="702" spans="1:3" ht="56.25" hidden="1">
      <c r="A702" s="25" t="s">
        <v>1728</v>
      </c>
      <c r="B702" s="24" t="s">
        <v>1729</v>
      </c>
      <c r="C702" s="127"/>
    </row>
    <row r="703" spans="1:3" ht="56.25" hidden="1">
      <c r="A703" s="25" t="s">
        <v>1730</v>
      </c>
      <c r="B703" s="24" t="s">
        <v>1731</v>
      </c>
      <c r="C703" s="127"/>
    </row>
    <row r="704" spans="1:3" ht="56.25" hidden="1">
      <c r="A704" s="25" t="s">
        <v>844</v>
      </c>
      <c r="B704" s="24" t="s">
        <v>845</v>
      </c>
      <c r="C704" s="127"/>
    </row>
    <row r="705" spans="1:3" ht="37.5" hidden="1">
      <c r="A705" s="25" t="s">
        <v>1153</v>
      </c>
      <c r="B705" s="24" t="s">
        <v>1154</v>
      </c>
      <c r="C705" s="126">
        <f>C706+C707+C708</f>
        <v>0</v>
      </c>
    </row>
    <row r="706" spans="1:3" ht="56.25" hidden="1">
      <c r="A706" s="25" t="s">
        <v>1155</v>
      </c>
      <c r="B706" s="24" t="s">
        <v>1156</v>
      </c>
      <c r="C706" s="127"/>
    </row>
    <row r="707" spans="1:3" ht="56.25" hidden="1">
      <c r="A707" s="25" t="s">
        <v>1157</v>
      </c>
      <c r="B707" s="24" t="s">
        <v>1158</v>
      </c>
      <c r="C707" s="127"/>
    </row>
    <row r="708" spans="1:3" ht="56.25" hidden="1">
      <c r="A708" s="25" t="s">
        <v>1159</v>
      </c>
      <c r="B708" s="24" t="s">
        <v>1160</v>
      </c>
      <c r="C708" s="127"/>
    </row>
    <row r="709" spans="1:3" ht="37.5" hidden="1">
      <c r="A709" s="25" t="s">
        <v>1161</v>
      </c>
      <c r="B709" s="24" t="s">
        <v>1559</v>
      </c>
      <c r="C709" s="126">
        <f>C710+C711</f>
        <v>0</v>
      </c>
    </row>
    <row r="710" spans="1:3" ht="56.25" hidden="1">
      <c r="A710" s="25" t="s">
        <v>1560</v>
      </c>
      <c r="B710" s="24" t="s">
        <v>1561</v>
      </c>
      <c r="C710" s="127"/>
    </row>
    <row r="711" spans="1:3" ht="56.25" hidden="1">
      <c r="A711" s="25" t="s">
        <v>1562</v>
      </c>
      <c r="B711" s="24" t="s">
        <v>1563</v>
      </c>
      <c r="C711" s="127"/>
    </row>
    <row r="712" spans="1:3" ht="37.5" hidden="1">
      <c r="A712" s="25" t="s">
        <v>37</v>
      </c>
      <c r="B712" s="24" t="s">
        <v>38</v>
      </c>
      <c r="C712" s="126">
        <f>C713+C714</f>
        <v>0</v>
      </c>
    </row>
    <row r="713" spans="1:3" ht="56.25" hidden="1">
      <c r="A713" s="25" t="s">
        <v>39</v>
      </c>
      <c r="B713" s="24" t="s">
        <v>40</v>
      </c>
      <c r="C713" s="127"/>
    </row>
    <row r="714" spans="1:3" ht="56.25" hidden="1">
      <c r="A714" s="25" t="s">
        <v>41</v>
      </c>
      <c r="B714" s="24" t="s">
        <v>42</v>
      </c>
      <c r="C714" s="127"/>
    </row>
    <row r="715" spans="1:3" ht="56.25" hidden="1">
      <c r="A715" s="25" t="s">
        <v>1833</v>
      </c>
      <c r="B715" s="24" t="s">
        <v>1834</v>
      </c>
      <c r="C715" s="126">
        <f>C716</f>
        <v>0</v>
      </c>
    </row>
    <row r="716" spans="1:3" ht="56.25" hidden="1">
      <c r="A716" s="25" t="s">
        <v>1833</v>
      </c>
      <c r="B716" s="24" t="s">
        <v>1835</v>
      </c>
      <c r="C716" s="127">
        <v>0</v>
      </c>
    </row>
    <row r="717" spans="1:3" ht="37.5" hidden="1">
      <c r="A717" s="25" t="s">
        <v>1836</v>
      </c>
      <c r="B717" s="24" t="s">
        <v>1837</v>
      </c>
      <c r="C717" s="126">
        <f>C724</f>
        <v>0</v>
      </c>
    </row>
    <row r="718" spans="1:3" ht="37.5" hidden="1">
      <c r="A718" s="25" t="s">
        <v>1838</v>
      </c>
      <c r="B718" s="24" t="s">
        <v>1839</v>
      </c>
      <c r="C718" s="127"/>
    </row>
    <row r="719" spans="1:3" ht="37.5" hidden="1">
      <c r="A719" s="25" t="s">
        <v>1840</v>
      </c>
      <c r="B719" s="24" t="s">
        <v>1841</v>
      </c>
      <c r="C719" s="126">
        <f>C720</f>
        <v>0</v>
      </c>
    </row>
    <row r="720" spans="1:3" ht="56.25" hidden="1">
      <c r="A720" s="25" t="s">
        <v>1662</v>
      </c>
      <c r="B720" s="24" t="s">
        <v>1663</v>
      </c>
      <c r="C720" s="127"/>
    </row>
    <row r="721" spans="1:3" ht="37.5" hidden="1">
      <c r="A721" s="25" t="s">
        <v>1664</v>
      </c>
      <c r="B721" s="24" t="s">
        <v>1247</v>
      </c>
      <c r="C721" s="126">
        <f>C722</f>
        <v>0</v>
      </c>
    </row>
    <row r="722" spans="1:3" ht="37.5" hidden="1">
      <c r="A722" s="25" t="s">
        <v>896</v>
      </c>
      <c r="B722" s="24" t="s">
        <v>897</v>
      </c>
      <c r="C722" s="127"/>
    </row>
    <row r="723" spans="1:3" ht="37.5" hidden="1">
      <c r="A723" s="25" t="s">
        <v>1276</v>
      </c>
      <c r="B723" s="24" t="s">
        <v>1277</v>
      </c>
      <c r="C723" s="127"/>
    </row>
    <row r="724" spans="1:3" ht="37.5" hidden="1">
      <c r="A724" s="25" t="s">
        <v>1278</v>
      </c>
      <c r="B724" s="24" t="s">
        <v>1279</v>
      </c>
      <c r="C724" s="127"/>
    </row>
    <row r="725" spans="1:3" ht="37.5" hidden="1">
      <c r="A725" s="25" t="s">
        <v>1280</v>
      </c>
      <c r="B725" s="24" t="s">
        <v>1281</v>
      </c>
      <c r="C725" s="126">
        <f>C726+C731+C736+C741+C742</f>
        <v>0</v>
      </c>
    </row>
    <row r="726" spans="1:3" ht="56.25" hidden="1">
      <c r="A726" s="25" t="s">
        <v>1282</v>
      </c>
      <c r="B726" s="24" t="s">
        <v>1283</v>
      </c>
      <c r="C726" s="126">
        <f>C727+C728+C729+C730</f>
        <v>0</v>
      </c>
    </row>
    <row r="727" spans="1:3" ht="37.5" hidden="1">
      <c r="A727" s="25" t="s">
        <v>1284</v>
      </c>
      <c r="B727" s="24" t="s">
        <v>1285</v>
      </c>
      <c r="C727" s="127"/>
    </row>
    <row r="728" spans="1:3" ht="37.5" hidden="1">
      <c r="A728" s="25" t="s">
        <v>1286</v>
      </c>
      <c r="B728" s="24" t="s">
        <v>1287</v>
      </c>
      <c r="C728" s="127"/>
    </row>
    <row r="729" spans="1:3" ht="56.25" hidden="1">
      <c r="A729" s="25" t="s">
        <v>1288</v>
      </c>
      <c r="B729" s="24" t="s">
        <v>1289</v>
      </c>
      <c r="C729" s="127"/>
    </row>
    <row r="730" spans="1:3" ht="56.25" hidden="1">
      <c r="A730" s="25" t="s">
        <v>1290</v>
      </c>
      <c r="B730" s="24" t="s">
        <v>1291</v>
      </c>
      <c r="C730" s="127"/>
    </row>
    <row r="731" spans="1:3" ht="56.25" hidden="1">
      <c r="A731" s="25" t="s">
        <v>1514</v>
      </c>
      <c r="B731" s="24" t="s">
        <v>1515</v>
      </c>
      <c r="C731" s="126">
        <f>C732+C733+C734+C735</f>
        <v>0</v>
      </c>
    </row>
    <row r="732" spans="1:3" ht="37.5" hidden="1">
      <c r="A732" s="25" t="s">
        <v>1284</v>
      </c>
      <c r="B732" s="24" t="s">
        <v>1516</v>
      </c>
      <c r="C732" s="127"/>
    </row>
    <row r="733" spans="1:3" ht="37.5" hidden="1">
      <c r="A733" s="25" t="s">
        <v>1286</v>
      </c>
      <c r="B733" s="24" t="s">
        <v>1517</v>
      </c>
      <c r="C733" s="127"/>
    </row>
    <row r="734" spans="1:3" ht="56.25" hidden="1">
      <c r="A734" s="25" t="s">
        <v>1288</v>
      </c>
      <c r="B734" s="24" t="s">
        <v>1518</v>
      </c>
      <c r="C734" s="127"/>
    </row>
    <row r="735" spans="1:3" ht="56.25" hidden="1">
      <c r="A735" s="25" t="s">
        <v>1290</v>
      </c>
      <c r="B735" s="24" t="s">
        <v>1519</v>
      </c>
      <c r="C735" s="127"/>
    </row>
    <row r="736" spans="1:3" ht="56.25" hidden="1">
      <c r="A736" s="25" t="s">
        <v>1450</v>
      </c>
      <c r="B736" s="24" t="s">
        <v>1451</v>
      </c>
      <c r="C736" s="126">
        <f>C737+C738+C739+C740</f>
        <v>0</v>
      </c>
    </row>
    <row r="737" spans="1:3" ht="37.5" hidden="1">
      <c r="A737" s="25" t="s">
        <v>1284</v>
      </c>
      <c r="B737" s="24" t="s">
        <v>1452</v>
      </c>
      <c r="C737" s="127"/>
    </row>
    <row r="738" spans="1:3" ht="37.5" hidden="1">
      <c r="A738" s="25" t="s">
        <v>1286</v>
      </c>
      <c r="B738" s="24" t="s">
        <v>1453</v>
      </c>
      <c r="C738" s="127"/>
    </row>
    <row r="739" spans="1:3" ht="56.25" hidden="1">
      <c r="A739" s="25" t="s">
        <v>1288</v>
      </c>
      <c r="B739" s="24" t="s">
        <v>1454</v>
      </c>
      <c r="C739" s="127"/>
    </row>
    <row r="740" spans="1:3" ht="56.25" hidden="1">
      <c r="A740" s="25" t="s">
        <v>1290</v>
      </c>
      <c r="B740" s="24" t="s">
        <v>1455</v>
      </c>
      <c r="C740" s="127"/>
    </row>
    <row r="741" spans="1:3" ht="56.25" hidden="1">
      <c r="A741" s="25" t="s">
        <v>1456</v>
      </c>
      <c r="B741" s="24" t="s">
        <v>1120</v>
      </c>
      <c r="C741" s="126">
        <f>C742</f>
        <v>0</v>
      </c>
    </row>
    <row r="742" spans="1:3" ht="75" hidden="1">
      <c r="A742" s="25" t="s">
        <v>1121</v>
      </c>
      <c r="B742" s="24" t="s">
        <v>1122</v>
      </c>
      <c r="C742" s="127"/>
    </row>
    <row r="743" spans="1:3" ht="58.15" customHeight="1">
      <c r="A743" s="25" t="s">
        <v>2683</v>
      </c>
      <c r="B743" s="24" t="s">
        <v>2684</v>
      </c>
      <c r="C743" s="129">
        <v>21</v>
      </c>
    </row>
    <row r="744" spans="1:3">
      <c r="A744" s="25"/>
      <c r="B744" s="24"/>
      <c r="C744" s="127"/>
    </row>
    <row r="745" spans="1:3" ht="37.5">
      <c r="A745" s="25" t="s">
        <v>2552</v>
      </c>
      <c r="B745" s="24" t="s">
        <v>2193</v>
      </c>
      <c r="C745" s="129"/>
    </row>
    <row r="746" spans="1:3" ht="37.5">
      <c r="A746" s="25" t="s">
        <v>2552</v>
      </c>
      <c r="B746" s="24" t="s">
        <v>2193</v>
      </c>
      <c r="C746" s="127"/>
    </row>
    <row r="747" spans="1:3" ht="37.5">
      <c r="A747" s="25" t="s">
        <v>2557</v>
      </c>
      <c r="B747" s="24" t="s">
        <v>2569</v>
      </c>
      <c r="C747" s="129">
        <v>5.2</v>
      </c>
    </row>
    <row r="748" spans="1:3" s="28" customFormat="1">
      <c r="A748" s="117" t="s">
        <v>1123</v>
      </c>
      <c r="B748" s="27" t="s">
        <v>372</v>
      </c>
      <c r="C748" s="128">
        <f>C750+C752+C808</f>
        <v>14459.5</v>
      </c>
    </row>
    <row r="749" spans="1:3" s="28" customFormat="1" ht="37.5">
      <c r="A749" s="16" t="s">
        <v>1124</v>
      </c>
      <c r="B749" s="27" t="s">
        <v>373</v>
      </c>
      <c r="C749" s="128">
        <f>C750+C752+C808</f>
        <v>14459.5</v>
      </c>
    </row>
    <row r="750" spans="1:3" ht="62.45" customHeight="1">
      <c r="A750" s="5" t="s">
        <v>1125</v>
      </c>
      <c r="B750" s="29" t="s">
        <v>2589</v>
      </c>
      <c r="C750" s="126">
        <v>10640.3</v>
      </c>
    </row>
    <row r="751" spans="1:3" ht="38.25" hidden="1" customHeight="1">
      <c r="A751" s="5" t="s">
        <v>1185</v>
      </c>
      <c r="B751" s="29" t="s">
        <v>2184</v>
      </c>
      <c r="C751" s="127">
        <v>200</v>
      </c>
    </row>
    <row r="752" spans="1:3" ht="19.5" customHeight="1">
      <c r="A752" s="16" t="s">
        <v>484</v>
      </c>
      <c r="B752" s="15" t="s">
        <v>2603</v>
      </c>
      <c r="C752" s="129">
        <v>3819.2</v>
      </c>
    </row>
    <row r="753" spans="1:6" ht="38.25" hidden="1" customHeight="1">
      <c r="A753" s="30" t="s">
        <v>1827</v>
      </c>
      <c r="B753" s="15" t="s">
        <v>1255</v>
      </c>
      <c r="C753" s="127"/>
    </row>
    <row r="754" spans="1:6" ht="78" hidden="1" customHeight="1">
      <c r="A754" s="5" t="s">
        <v>1475</v>
      </c>
      <c r="B754" s="15" t="s">
        <v>1256</v>
      </c>
      <c r="C754" s="127"/>
    </row>
    <row r="755" spans="1:6" ht="38.25" hidden="1" customHeight="1">
      <c r="A755" s="5" t="s">
        <v>1172</v>
      </c>
      <c r="B755" s="15" t="s">
        <v>1257</v>
      </c>
      <c r="C755" s="127"/>
    </row>
    <row r="756" spans="1:6" ht="60.75" hidden="1" customHeight="1">
      <c r="A756" s="5" t="s">
        <v>1732</v>
      </c>
      <c r="B756" s="15" t="s">
        <v>1258</v>
      </c>
      <c r="C756" s="126"/>
    </row>
    <row r="757" spans="1:6" ht="57" hidden="1" customHeight="1">
      <c r="A757" s="5" t="s">
        <v>1205</v>
      </c>
      <c r="B757" s="15" t="s">
        <v>1258</v>
      </c>
      <c r="C757" s="126"/>
    </row>
    <row r="758" spans="1:6" ht="80.25" hidden="1" customHeight="1">
      <c r="A758" s="40" t="s">
        <v>1880</v>
      </c>
      <c r="B758" s="15" t="s">
        <v>1257</v>
      </c>
      <c r="C758" s="127"/>
    </row>
    <row r="759" spans="1:6" ht="53.25" hidden="1" customHeight="1">
      <c r="A759" s="33" t="s">
        <v>1228</v>
      </c>
      <c r="B759" s="345" t="s">
        <v>1259</v>
      </c>
      <c r="C759" s="127"/>
    </row>
    <row r="760" spans="1:6" ht="42" hidden="1" customHeight="1">
      <c r="A760" s="5" t="s">
        <v>1741</v>
      </c>
      <c r="B760" s="15" t="s">
        <v>1501</v>
      </c>
      <c r="C760" s="126"/>
    </row>
    <row r="761" spans="1:6" ht="91.5" hidden="1" customHeight="1">
      <c r="A761" s="5" t="s">
        <v>1879</v>
      </c>
      <c r="B761" s="15" t="s">
        <v>1260</v>
      </c>
      <c r="C761" s="127"/>
    </row>
    <row r="762" spans="1:6" ht="25.5" hidden="1" customHeight="1">
      <c r="A762" s="5" t="s">
        <v>1938</v>
      </c>
      <c r="B762" s="15" t="s">
        <v>2183</v>
      </c>
      <c r="C762" s="127"/>
    </row>
    <row r="763" spans="1:6" ht="78" hidden="1" customHeight="1">
      <c r="A763" s="5" t="s">
        <v>1939</v>
      </c>
      <c r="B763" s="15" t="s">
        <v>1294</v>
      </c>
      <c r="C763" s="127"/>
    </row>
    <row r="764" spans="1:6" ht="65.25" hidden="1" customHeight="1">
      <c r="A764" s="2" t="s">
        <v>1940</v>
      </c>
      <c r="B764" s="15" t="s">
        <v>1294</v>
      </c>
      <c r="C764" s="127"/>
    </row>
    <row r="765" spans="1:6" ht="53.25" hidden="1" customHeight="1">
      <c r="A765" s="5" t="s">
        <v>1941</v>
      </c>
      <c r="B765" s="15" t="s">
        <v>1294</v>
      </c>
      <c r="C765" s="127"/>
    </row>
    <row r="766" spans="1:6" ht="75.75" hidden="1" customHeight="1">
      <c r="A766" s="5" t="s">
        <v>1942</v>
      </c>
      <c r="B766" s="15" t="s">
        <v>1008</v>
      </c>
      <c r="C766" s="127"/>
    </row>
    <row r="767" spans="1:6" s="28" customFormat="1" ht="21" hidden="1" customHeight="1">
      <c r="A767" s="16" t="s">
        <v>1186</v>
      </c>
      <c r="B767" s="27"/>
      <c r="C767" s="129">
        <f>SUM(C768:C795)</f>
        <v>176.6</v>
      </c>
      <c r="D767" s="225"/>
      <c r="F767" s="28">
        <v>242510.8</v>
      </c>
    </row>
    <row r="768" spans="1:6" ht="84" hidden="1" customHeight="1">
      <c r="A768" s="30" t="s">
        <v>1187</v>
      </c>
      <c r="B768" s="15" t="s">
        <v>374</v>
      </c>
      <c r="C768" s="127"/>
    </row>
    <row r="769" spans="1:6" ht="60" hidden="1" customHeight="1">
      <c r="A769" s="5" t="s">
        <v>1943</v>
      </c>
      <c r="B769" s="359" t="s">
        <v>2185</v>
      </c>
      <c r="C769" s="127">
        <v>176.6</v>
      </c>
    </row>
    <row r="770" spans="1:6" ht="80.25" hidden="1" customHeight="1">
      <c r="A770" s="32" t="s">
        <v>1944</v>
      </c>
      <c r="B770" s="255" t="s">
        <v>29</v>
      </c>
      <c r="C770" s="127"/>
    </row>
    <row r="771" spans="1:6" ht="37.5" hidden="1" customHeight="1">
      <c r="A771" s="30" t="s">
        <v>1945</v>
      </c>
      <c r="B771" s="345" t="s">
        <v>1710</v>
      </c>
      <c r="C771" s="127"/>
    </row>
    <row r="772" spans="1:6" ht="114.75" hidden="1" customHeight="1">
      <c r="A772" s="5" t="s">
        <v>1946</v>
      </c>
      <c r="B772" s="15" t="s">
        <v>1293</v>
      </c>
      <c r="C772" s="126"/>
    </row>
    <row r="773" spans="1:6" ht="112.5" hidden="1" customHeight="1">
      <c r="A773" s="349" t="s">
        <v>1951</v>
      </c>
      <c r="B773" s="345" t="s">
        <v>1230</v>
      </c>
      <c r="C773" s="127"/>
      <c r="F773" s="264"/>
    </row>
    <row r="774" spans="1:6" ht="136.5" hidden="1" customHeight="1">
      <c r="A774" s="5" t="s">
        <v>2175</v>
      </c>
      <c r="B774" s="350" t="s">
        <v>426</v>
      </c>
      <c r="C774" s="127"/>
    </row>
    <row r="775" spans="1:6" ht="176.25" hidden="1" customHeight="1">
      <c r="A775" s="5" t="s">
        <v>2160</v>
      </c>
      <c r="B775" s="351" t="s">
        <v>496</v>
      </c>
      <c r="C775" s="127"/>
    </row>
    <row r="776" spans="1:6" ht="188.25" hidden="1" customHeight="1">
      <c r="A776" s="40" t="s">
        <v>2174</v>
      </c>
      <c r="B776" s="352" t="s">
        <v>497</v>
      </c>
      <c r="C776" s="175"/>
    </row>
    <row r="777" spans="1:6" ht="197.25" hidden="1" customHeight="1">
      <c r="A777" s="5" t="s">
        <v>2165</v>
      </c>
      <c r="B777" s="351" t="s">
        <v>502</v>
      </c>
      <c r="C777" s="353"/>
    </row>
    <row r="778" spans="1:6" ht="154.5" hidden="1" customHeight="1">
      <c r="A778" s="32" t="s">
        <v>2161</v>
      </c>
      <c r="B778" s="351" t="s">
        <v>1359</v>
      </c>
      <c r="C778" s="353"/>
    </row>
    <row r="779" spans="1:6" s="254" customFormat="1" ht="145.5" hidden="1" customHeight="1">
      <c r="A779" s="31" t="s">
        <v>2162</v>
      </c>
      <c r="B779" s="351" t="s">
        <v>495</v>
      </c>
      <c r="C779" s="175"/>
    </row>
    <row r="780" spans="1:6" s="254" customFormat="1" ht="141.75" hidden="1" customHeight="1">
      <c r="A780" s="32" t="s">
        <v>2163</v>
      </c>
      <c r="B780" s="351" t="s">
        <v>1358</v>
      </c>
      <c r="C780" s="175"/>
    </row>
    <row r="781" spans="1:6" s="254" customFormat="1" ht="142.5" hidden="1" customHeight="1">
      <c r="A781" s="32" t="s">
        <v>2164</v>
      </c>
      <c r="B781" s="354" t="s">
        <v>425</v>
      </c>
      <c r="C781" s="127"/>
    </row>
    <row r="782" spans="1:6" ht="150.75" hidden="1" customHeight="1">
      <c r="A782" s="5" t="s">
        <v>2166</v>
      </c>
      <c r="B782" s="351" t="s">
        <v>498</v>
      </c>
      <c r="C782" s="175"/>
    </row>
    <row r="783" spans="1:6" ht="186.75" hidden="1" customHeight="1">
      <c r="A783" s="32" t="s">
        <v>2167</v>
      </c>
      <c r="B783" s="351" t="s">
        <v>1360</v>
      </c>
      <c r="C783" s="175"/>
    </row>
    <row r="784" spans="1:6" s="254" customFormat="1" ht="195" hidden="1" customHeight="1">
      <c r="A784" s="5" t="s">
        <v>2168</v>
      </c>
      <c r="B784" s="351" t="s">
        <v>500</v>
      </c>
      <c r="C784" s="175"/>
    </row>
    <row r="785" spans="1:6" ht="195" hidden="1" customHeight="1">
      <c r="A785" s="5" t="s">
        <v>2169</v>
      </c>
      <c r="B785" s="351" t="s">
        <v>501</v>
      </c>
      <c r="C785" s="353"/>
      <c r="D785" s="254"/>
      <c r="E785" s="254"/>
      <c r="F785" s="254"/>
    </row>
    <row r="786" spans="1:6" ht="117" hidden="1" customHeight="1">
      <c r="A786" s="32" t="s">
        <v>2170</v>
      </c>
      <c r="B786" s="351" t="s">
        <v>1357</v>
      </c>
      <c r="C786" s="353"/>
      <c r="D786" s="254"/>
      <c r="E786" s="254"/>
      <c r="F786" s="254"/>
    </row>
    <row r="787" spans="1:6" s="254" customFormat="1" ht="143.25" hidden="1" customHeight="1">
      <c r="A787" s="5" t="s">
        <v>2171</v>
      </c>
      <c r="B787" s="351" t="s">
        <v>1809</v>
      </c>
      <c r="C787" s="127"/>
    </row>
    <row r="788" spans="1:6" s="254" customFormat="1" ht="150.75" hidden="1" customHeight="1">
      <c r="A788" s="5" t="s">
        <v>2172</v>
      </c>
      <c r="B788" s="351" t="s">
        <v>499</v>
      </c>
      <c r="C788" s="353"/>
      <c r="F788" s="254">
        <v>44557.3</v>
      </c>
    </row>
    <row r="789" spans="1:6" s="254" customFormat="1" ht="173.25" hidden="1" customHeight="1">
      <c r="A789" s="32" t="s">
        <v>2173</v>
      </c>
      <c r="B789" s="351" t="s">
        <v>1361</v>
      </c>
      <c r="C789" s="353"/>
    </row>
    <row r="790" spans="1:6" s="254" customFormat="1" ht="53.25" hidden="1" customHeight="1">
      <c r="A790" s="5" t="s">
        <v>1947</v>
      </c>
      <c r="B790" s="345" t="s">
        <v>1292</v>
      </c>
      <c r="C790" s="127"/>
      <c r="F790" s="254">
        <v>12305</v>
      </c>
    </row>
    <row r="791" spans="1:6" ht="115.5" hidden="1" customHeight="1">
      <c r="A791" s="31" t="s">
        <v>1948</v>
      </c>
      <c r="B791" s="345" t="s">
        <v>1292</v>
      </c>
      <c r="C791" s="127"/>
    </row>
    <row r="792" spans="1:6" ht="81" hidden="1" customHeight="1">
      <c r="A792" s="31" t="s">
        <v>1936</v>
      </c>
      <c r="B792" s="345" t="s">
        <v>1292</v>
      </c>
      <c r="C792" s="127"/>
    </row>
    <row r="793" spans="1:6" ht="96" hidden="1" customHeight="1">
      <c r="A793" s="31" t="s">
        <v>1937</v>
      </c>
      <c r="B793" s="345" t="s">
        <v>1292</v>
      </c>
      <c r="C793" s="127"/>
    </row>
    <row r="794" spans="1:6" ht="21" hidden="1" customHeight="1">
      <c r="A794" s="30" t="s">
        <v>1949</v>
      </c>
      <c r="B794" s="345" t="s">
        <v>1292</v>
      </c>
      <c r="C794" s="127"/>
    </row>
    <row r="795" spans="1:6" ht="42.75" hidden="1" customHeight="1">
      <c r="A795" s="30" t="s">
        <v>1950</v>
      </c>
      <c r="B795" s="345" t="s">
        <v>1292</v>
      </c>
      <c r="C795" s="127"/>
    </row>
    <row r="796" spans="1:6" s="28" customFormat="1" ht="19.5" hidden="1" customHeight="1">
      <c r="A796" s="34" t="s">
        <v>102</v>
      </c>
      <c r="B796" s="27"/>
      <c r="C796" s="129"/>
    </row>
    <row r="797" spans="1:6" ht="42" hidden="1" customHeight="1">
      <c r="A797" s="5" t="s">
        <v>193</v>
      </c>
      <c r="B797" s="15" t="s">
        <v>1261</v>
      </c>
      <c r="C797" s="127"/>
    </row>
    <row r="798" spans="1:6" ht="39" hidden="1" customHeight="1">
      <c r="A798" s="5" t="s">
        <v>1537</v>
      </c>
      <c r="B798" s="15" t="s">
        <v>1261</v>
      </c>
      <c r="C798" s="127"/>
    </row>
    <row r="799" spans="1:6" ht="46.5" hidden="1" customHeight="1">
      <c r="A799" s="35" t="s">
        <v>194</v>
      </c>
      <c r="B799" s="15" t="s">
        <v>1262</v>
      </c>
      <c r="C799" s="183"/>
    </row>
    <row r="800" spans="1:6" ht="40.5" hidden="1" customHeight="1">
      <c r="A800" s="5" t="s">
        <v>195</v>
      </c>
      <c r="B800" s="15" t="s">
        <v>1295</v>
      </c>
      <c r="C800" s="127"/>
    </row>
    <row r="801" spans="1:3" ht="42.75" hidden="1" customHeight="1">
      <c r="A801" s="5" t="s">
        <v>491</v>
      </c>
      <c r="B801" s="15" t="s">
        <v>1397</v>
      </c>
      <c r="C801" s="127">
        <v>0</v>
      </c>
    </row>
    <row r="802" spans="1:3" ht="54.75" customHeight="1">
      <c r="A802" s="5" t="s">
        <v>2596</v>
      </c>
      <c r="B802" s="15" t="s">
        <v>2595</v>
      </c>
      <c r="C802" s="127">
        <v>3819.2</v>
      </c>
    </row>
    <row r="803" spans="1:3" ht="38.25" hidden="1" customHeight="1">
      <c r="A803" s="5" t="s">
        <v>197</v>
      </c>
      <c r="B803" s="15" t="s">
        <v>1910</v>
      </c>
      <c r="C803" s="127"/>
    </row>
    <row r="804" spans="1:3" ht="41.25" hidden="1" customHeight="1">
      <c r="A804" s="5" t="s">
        <v>198</v>
      </c>
      <c r="B804" s="15" t="s">
        <v>1911</v>
      </c>
      <c r="C804" s="127"/>
    </row>
    <row r="805" spans="1:3" ht="56.25" hidden="1">
      <c r="A805" s="5" t="s">
        <v>199</v>
      </c>
      <c r="B805" s="15" t="s">
        <v>1911</v>
      </c>
      <c r="C805" s="126"/>
    </row>
    <row r="806" spans="1:3" ht="35.25" hidden="1" customHeight="1">
      <c r="A806" s="33" t="s">
        <v>478</v>
      </c>
      <c r="B806" s="15" t="s">
        <v>1397</v>
      </c>
      <c r="C806" s="127"/>
    </row>
    <row r="807" spans="1:3" ht="54" hidden="1" customHeight="1">
      <c r="A807" s="208" t="s">
        <v>477</v>
      </c>
      <c r="B807" s="15" t="s">
        <v>1397</v>
      </c>
      <c r="C807" s="127"/>
    </row>
    <row r="808" spans="1:3" ht="94.9" customHeight="1">
      <c r="A808" s="40" t="s">
        <v>2685</v>
      </c>
      <c r="B808" s="15" t="s">
        <v>2686</v>
      </c>
      <c r="C808" s="127"/>
    </row>
    <row r="809" spans="1:3" s="28" customFormat="1" ht="20.25" customHeight="1">
      <c r="A809" s="16" t="s">
        <v>1379</v>
      </c>
      <c r="B809" s="27" t="s">
        <v>2591</v>
      </c>
      <c r="C809" s="176">
        <f>C810</f>
        <v>0</v>
      </c>
    </row>
    <row r="810" spans="1:3" ht="35.25" customHeight="1">
      <c r="A810" s="5" t="s">
        <v>1380</v>
      </c>
      <c r="B810" s="15" t="s">
        <v>2590</v>
      </c>
      <c r="C810" s="175"/>
    </row>
    <row r="811" spans="1:3" ht="66.75" hidden="1" customHeight="1">
      <c r="A811" s="258" t="s">
        <v>225</v>
      </c>
      <c r="B811" s="24" t="s">
        <v>933</v>
      </c>
      <c r="C811" s="183"/>
    </row>
    <row r="812" spans="1:3" ht="81" hidden="1" customHeight="1">
      <c r="A812" s="25" t="s">
        <v>226</v>
      </c>
      <c r="B812" s="24" t="s">
        <v>934</v>
      </c>
      <c r="C812" s="183"/>
    </row>
    <row r="813" spans="1:3" ht="51" hidden="1" customHeight="1">
      <c r="A813" s="258" t="s">
        <v>1567</v>
      </c>
      <c r="B813" s="24" t="s">
        <v>935</v>
      </c>
      <c r="C813" s="183"/>
    </row>
    <row r="814" spans="1:3" ht="72.75" hidden="1" customHeight="1">
      <c r="A814" s="25" t="s">
        <v>1568</v>
      </c>
      <c r="B814" s="24" t="s">
        <v>936</v>
      </c>
      <c r="C814" s="184"/>
    </row>
    <row r="815" spans="1:3">
      <c r="A815" s="36" t="s">
        <v>1569</v>
      </c>
      <c r="B815" s="174"/>
      <c r="C815" s="291">
        <f>C12+C748</f>
        <v>24325.9</v>
      </c>
    </row>
    <row r="817" spans="1:3">
      <c r="A817" s="17" t="s">
        <v>1570</v>
      </c>
    </row>
    <row r="819" spans="1:3" hidden="1">
      <c r="A819" s="17" t="s">
        <v>1571</v>
      </c>
      <c r="C819" s="37">
        <f>ведомственная!G14</f>
        <v>24325.9</v>
      </c>
    </row>
    <row r="820" spans="1:3" hidden="1">
      <c r="A820" s="17" t="s">
        <v>2041</v>
      </c>
    </row>
    <row r="821" spans="1:3" hidden="1"/>
    <row r="822" spans="1:3" hidden="1">
      <c r="C822" s="38">
        <f>C815-C819</f>
        <v>0</v>
      </c>
    </row>
    <row r="823" spans="1:3" hidden="1"/>
    <row r="824" spans="1:3" hidden="1"/>
    <row r="825" spans="1:3" hidden="1">
      <c r="C825" s="18">
        <v>3120</v>
      </c>
    </row>
    <row r="826" spans="1:3" hidden="1"/>
    <row r="827" spans="1:3" hidden="1"/>
    <row r="828" spans="1:3" hidden="1"/>
    <row r="829" spans="1:3" hidden="1">
      <c r="A829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611" t="s">
        <v>1952</v>
      </c>
      <c r="B6" s="612"/>
      <c r="C6" s="612"/>
      <c r="D6" s="612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613" t="s">
        <v>1265</v>
      </c>
      <c r="B8" s="614" t="s">
        <v>1060</v>
      </c>
      <c r="C8" s="615" t="s">
        <v>1955</v>
      </c>
      <c r="D8" s="615" t="s">
        <v>1061</v>
      </c>
      <c r="E8" s="298"/>
    </row>
    <row r="9" spans="1:7" ht="54" customHeight="1">
      <c r="A9" s="613"/>
      <c r="B9" s="615"/>
      <c r="C9" s="615"/>
      <c r="D9" s="614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71"/>
  <sheetViews>
    <sheetView workbookViewId="0">
      <selection activeCell="J8" sqref="J8"/>
    </sheetView>
  </sheetViews>
  <sheetFormatPr defaultRowHeight="12.75"/>
  <cols>
    <col min="1" max="1" width="9.7109375" style="589" customWidth="1"/>
    <col min="2" max="2" width="3.42578125" style="589" hidden="1" customWidth="1"/>
    <col min="3" max="3" width="38.7109375" style="589" customWidth="1"/>
    <col min="4" max="4" width="19.28515625" style="589" customWidth="1"/>
    <col min="5" max="5" width="13.7109375" style="589" customWidth="1"/>
    <col min="6" max="6" width="8" style="589" hidden="1" customWidth="1"/>
    <col min="7" max="7" width="0.28515625" style="589" customWidth="1"/>
    <col min="8" max="8" width="14" style="589" customWidth="1"/>
    <col min="9" max="9" width="11.140625" style="589" customWidth="1"/>
    <col min="10" max="10" width="12.7109375" style="589" customWidth="1"/>
    <col min="11" max="11" width="12.28515625" style="589" hidden="1" customWidth="1"/>
    <col min="12" max="12" width="13.5703125" style="589" customWidth="1"/>
  </cols>
  <sheetData>
    <row r="2" spans="1:14" ht="84.6" customHeight="1">
      <c r="A2" s="625" t="s">
        <v>2713</v>
      </c>
      <c r="B2" s="625"/>
      <c r="C2" s="625"/>
      <c r="D2" s="625"/>
      <c r="E2" s="625"/>
      <c r="F2" s="625"/>
      <c r="G2" s="625"/>
      <c r="H2" s="625"/>
      <c r="I2" s="625"/>
      <c r="J2" s="626" t="s">
        <v>2714</v>
      </c>
      <c r="K2" s="626"/>
      <c r="L2" s="626"/>
    </row>
    <row r="3" spans="1:14" ht="28.9" customHeight="1">
      <c r="A3" s="627" t="s">
        <v>2715</v>
      </c>
      <c r="B3" s="628"/>
      <c r="C3" s="628"/>
      <c r="D3" s="628"/>
      <c r="E3" s="628"/>
      <c r="F3" s="628"/>
      <c r="G3" s="628"/>
      <c r="H3" s="628"/>
      <c r="I3" s="628"/>
      <c r="J3" s="628"/>
      <c r="K3" s="628"/>
      <c r="L3" s="629"/>
    </row>
    <row r="4" spans="1:14" ht="0.6" hidden="1" customHeight="1">
      <c r="A4" s="630"/>
      <c r="B4" s="631"/>
      <c r="C4" s="631"/>
      <c r="D4" s="631"/>
      <c r="E4" s="631"/>
      <c r="F4" s="631"/>
      <c r="G4" s="632"/>
      <c r="H4" s="633" t="s">
        <v>1299</v>
      </c>
      <c r="I4" s="633" t="s">
        <v>2716</v>
      </c>
      <c r="J4" s="636" t="s">
        <v>2717</v>
      </c>
      <c r="K4" s="639" t="s">
        <v>2718</v>
      </c>
      <c r="L4" s="633" t="s">
        <v>151</v>
      </c>
    </row>
    <row r="5" spans="1:14" ht="15.75" hidden="1">
      <c r="A5" s="642"/>
      <c r="B5" s="621"/>
      <c r="C5" s="621"/>
      <c r="D5" s="621"/>
      <c r="E5" s="621"/>
      <c r="F5" s="621"/>
      <c r="G5" s="622"/>
      <c r="H5" s="634"/>
      <c r="I5" s="634"/>
      <c r="J5" s="637"/>
      <c r="K5" s="640"/>
      <c r="L5" s="634"/>
    </row>
    <row r="6" spans="1:14" ht="1.1499999999999999" customHeight="1">
      <c r="A6" s="619"/>
      <c r="B6" s="620"/>
      <c r="C6" s="620"/>
      <c r="D6" s="620"/>
      <c r="E6" s="620"/>
      <c r="F6" s="621"/>
      <c r="G6" s="622"/>
      <c r="H6" s="634"/>
      <c r="I6" s="634"/>
      <c r="J6" s="637"/>
      <c r="K6" s="640"/>
      <c r="L6" s="634"/>
    </row>
    <row r="7" spans="1:14" ht="31.5">
      <c r="A7" s="623" t="s">
        <v>1265</v>
      </c>
      <c r="B7" s="624"/>
      <c r="C7" s="623" t="s">
        <v>2719</v>
      </c>
      <c r="D7" s="624"/>
      <c r="E7" s="590" t="s">
        <v>2720</v>
      </c>
      <c r="F7" s="591"/>
      <c r="G7" s="592"/>
      <c r="H7" s="635"/>
      <c r="I7" s="635"/>
      <c r="J7" s="638"/>
      <c r="K7" s="641"/>
      <c r="L7" s="635"/>
    </row>
    <row r="8" spans="1:14" ht="31.5">
      <c r="A8" s="616">
        <v>1</v>
      </c>
      <c r="B8" s="616"/>
      <c r="C8" s="617" t="s">
        <v>2721</v>
      </c>
      <c r="D8" s="617"/>
      <c r="E8" s="593" t="s">
        <v>2722</v>
      </c>
      <c r="F8" s="594"/>
      <c r="G8" s="595"/>
      <c r="H8" s="596">
        <v>288115</v>
      </c>
      <c r="I8" s="680">
        <v>1</v>
      </c>
      <c r="J8" s="681">
        <v>288115</v>
      </c>
      <c r="K8" s="598"/>
      <c r="L8" s="598"/>
    </row>
    <row r="9" spans="1:14" ht="31.5">
      <c r="A9" s="616">
        <v>2</v>
      </c>
      <c r="B9" s="616"/>
      <c r="C9" s="617" t="s">
        <v>2723</v>
      </c>
      <c r="D9" s="617"/>
      <c r="E9" s="593" t="s">
        <v>2724</v>
      </c>
      <c r="F9" s="594"/>
      <c r="G9" s="595"/>
      <c r="H9" s="596">
        <v>844573.94</v>
      </c>
      <c r="I9" s="597">
        <v>1</v>
      </c>
      <c r="J9" s="596">
        <v>267448.56</v>
      </c>
      <c r="K9" s="598"/>
      <c r="L9" s="596">
        <v>577125.38</v>
      </c>
    </row>
    <row r="10" spans="1:14" ht="31.5">
      <c r="A10" s="616">
        <v>3</v>
      </c>
      <c r="B10" s="616"/>
      <c r="C10" s="617" t="s">
        <v>2725</v>
      </c>
      <c r="D10" s="617"/>
      <c r="E10" s="593" t="s">
        <v>2726</v>
      </c>
      <c r="F10" s="594"/>
      <c r="G10" s="595"/>
      <c r="H10" s="596">
        <v>261404.08</v>
      </c>
      <c r="I10" s="597">
        <v>1</v>
      </c>
      <c r="J10" s="596">
        <v>26140.32</v>
      </c>
      <c r="K10" s="598"/>
      <c r="L10" s="596">
        <v>235263.76</v>
      </c>
    </row>
    <row r="11" spans="1:14" ht="31.5">
      <c r="A11" s="616">
        <v>4</v>
      </c>
      <c r="B11" s="616"/>
      <c r="C11" s="617" t="s">
        <v>2727</v>
      </c>
      <c r="D11" s="617"/>
      <c r="E11" s="593" t="s">
        <v>2728</v>
      </c>
      <c r="F11" s="594"/>
      <c r="G11" s="595"/>
      <c r="H11" s="596">
        <v>2615646.7799999998</v>
      </c>
      <c r="I11" s="597">
        <v>1</v>
      </c>
      <c r="J11" s="596">
        <v>322596.34000000003</v>
      </c>
      <c r="K11" s="598"/>
      <c r="L11" s="596">
        <v>2293050.44</v>
      </c>
      <c r="N11" s="679"/>
    </row>
    <row r="12" spans="1:14" ht="31.5">
      <c r="A12" s="616">
        <v>5</v>
      </c>
      <c r="B12" s="616"/>
      <c r="C12" s="617" t="s">
        <v>2729</v>
      </c>
      <c r="D12" s="617"/>
      <c r="E12" s="593" t="s">
        <v>2730</v>
      </c>
      <c r="F12" s="594"/>
      <c r="G12" s="595"/>
      <c r="H12" s="596">
        <v>867500.98</v>
      </c>
      <c r="I12" s="597">
        <v>1</v>
      </c>
      <c r="J12" s="596">
        <v>104100.12</v>
      </c>
      <c r="K12" s="598"/>
      <c r="L12" s="596">
        <v>763400.86</v>
      </c>
    </row>
    <row r="13" spans="1:14" ht="31.5">
      <c r="A13" s="616">
        <v>6</v>
      </c>
      <c r="B13" s="616"/>
      <c r="C13" s="617" t="s">
        <v>2731</v>
      </c>
      <c r="D13" s="617"/>
      <c r="E13" s="593" t="s">
        <v>2732</v>
      </c>
      <c r="F13" s="594"/>
      <c r="G13" s="595"/>
      <c r="H13" s="596">
        <v>352188.37</v>
      </c>
      <c r="I13" s="597">
        <v>1</v>
      </c>
      <c r="J13" s="596">
        <v>58698</v>
      </c>
      <c r="K13" s="598"/>
      <c r="L13" s="596">
        <v>293490.37</v>
      </c>
    </row>
    <row r="14" spans="1:14" ht="31.5">
      <c r="A14" s="616">
        <v>7</v>
      </c>
      <c r="B14" s="616"/>
      <c r="C14" s="617" t="s">
        <v>2733</v>
      </c>
      <c r="D14" s="617"/>
      <c r="E14" s="593" t="s">
        <v>2734</v>
      </c>
      <c r="F14" s="594"/>
      <c r="G14" s="595"/>
      <c r="H14" s="596">
        <v>936803</v>
      </c>
      <c r="I14" s="597">
        <v>1</v>
      </c>
      <c r="J14" s="596">
        <v>67600.03</v>
      </c>
      <c r="K14" s="598"/>
      <c r="L14" s="596">
        <v>869202.97</v>
      </c>
    </row>
    <row r="15" spans="1:14" ht="31.5">
      <c r="A15" s="616">
        <v>8</v>
      </c>
      <c r="B15" s="616"/>
      <c r="C15" s="617" t="s">
        <v>2735</v>
      </c>
      <c r="D15" s="617"/>
      <c r="E15" s="593" t="s">
        <v>2736</v>
      </c>
      <c r="F15" s="594"/>
      <c r="G15" s="595"/>
      <c r="H15" s="596">
        <v>1605074.67</v>
      </c>
      <c r="I15" s="597">
        <v>1</v>
      </c>
      <c r="J15" s="596">
        <v>4458.54</v>
      </c>
      <c r="K15" s="598"/>
      <c r="L15" s="596">
        <v>1600616.13</v>
      </c>
    </row>
    <row r="16" spans="1:14" ht="31.5">
      <c r="A16" s="616">
        <v>9</v>
      </c>
      <c r="B16" s="616"/>
      <c r="C16" s="617" t="s">
        <v>2737</v>
      </c>
      <c r="D16" s="617"/>
      <c r="E16" s="593" t="s">
        <v>2738</v>
      </c>
      <c r="F16" s="594"/>
      <c r="G16" s="595"/>
      <c r="H16" s="596">
        <v>1837241.1</v>
      </c>
      <c r="I16" s="597">
        <v>1</v>
      </c>
      <c r="J16" s="596">
        <v>10206.9</v>
      </c>
      <c r="K16" s="598"/>
      <c r="L16" s="596">
        <v>1827034.2</v>
      </c>
    </row>
    <row r="17" spans="1:12" ht="31.5">
      <c r="A17" s="616">
        <v>10</v>
      </c>
      <c r="B17" s="616"/>
      <c r="C17" s="617" t="s">
        <v>2739</v>
      </c>
      <c r="D17" s="617"/>
      <c r="E17" s="593" t="s">
        <v>2740</v>
      </c>
      <c r="F17" s="594"/>
      <c r="G17" s="595"/>
      <c r="H17" s="596">
        <v>427772.42</v>
      </c>
      <c r="I17" s="597">
        <v>1</v>
      </c>
      <c r="J17" s="596">
        <v>57036.32</v>
      </c>
      <c r="K17" s="598"/>
      <c r="L17" s="596">
        <v>370736.1</v>
      </c>
    </row>
    <row r="18" spans="1:12" ht="31.5">
      <c r="A18" s="616">
        <v>11</v>
      </c>
      <c r="B18" s="616"/>
      <c r="C18" s="617" t="s">
        <v>2741</v>
      </c>
      <c r="D18" s="617"/>
      <c r="E18" s="593" t="s">
        <v>2742</v>
      </c>
      <c r="F18" s="594"/>
      <c r="G18" s="595"/>
      <c r="H18" s="596">
        <v>841949.17</v>
      </c>
      <c r="I18" s="597">
        <v>1</v>
      </c>
      <c r="J18" s="596">
        <v>82140.63</v>
      </c>
      <c r="K18" s="598"/>
      <c r="L18" s="596">
        <v>759808.54</v>
      </c>
    </row>
    <row r="19" spans="1:12" ht="31.5">
      <c r="A19" s="616">
        <v>12</v>
      </c>
      <c r="B19" s="616"/>
      <c r="C19" s="617" t="s">
        <v>2743</v>
      </c>
      <c r="D19" s="617"/>
      <c r="E19" s="593" t="s">
        <v>2744</v>
      </c>
      <c r="F19" s="594"/>
      <c r="G19" s="595"/>
      <c r="H19" s="596">
        <v>2955231.19</v>
      </c>
      <c r="I19" s="597">
        <v>1</v>
      </c>
      <c r="J19" s="596">
        <v>8208.98</v>
      </c>
      <c r="K19" s="598"/>
      <c r="L19" s="596">
        <v>2947022.21</v>
      </c>
    </row>
    <row r="20" spans="1:12" ht="31.5">
      <c r="A20" s="616">
        <v>13</v>
      </c>
      <c r="B20" s="616"/>
      <c r="C20" s="617" t="s">
        <v>2745</v>
      </c>
      <c r="D20" s="617"/>
      <c r="E20" s="593" t="s">
        <v>2746</v>
      </c>
      <c r="F20" s="594"/>
      <c r="G20" s="595"/>
      <c r="H20" s="596">
        <v>8123832.0300000003</v>
      </c>
      <c r="I20" s="597">
        <v>1</v>
      </c>
      <c r="J20" s="596">
        <v>681159.4</v>
      </c>
      <c r="K20" s="598"/>
      <c r="L20" s="596">
        <v>7442672.6299999999</v>
      </c>
    </row>
    <row r="21" spans="1:12" ht="31.5">
      <c r="A21" s="616">
        <v>14</v>
      </c>
      <c r="B21" s="616"/>
      <c r="C21" s="617" t="s">
        <v>2747</v>
      </c>
      <c r="D21" s="617"/>
      <c r="E21" s="593" t="s">
        <v>2748</v>
      </c>
      <c r="F21" s="594"/>
      <c r="G21" s="595"/>
      <c r="H21" s="596">
        <v>1757956.67</v>
      </c>
      <c r="I21" s="597">
        <v>1</v>
      </c>
      <c r="J21" s="596">
        <v>542036.68000000005</v>
      </c>
      <c r="K21" s="598"/>
      <c r="L21" s="596">
        <v>1215919.99</v>
      </c>
    </row>
    <row r="22" spans="1:12" ht="31.5">
      <c r="A22" s="616">
        <v>15</v>
      </c>
      <c r="B22" s="616"/>
      <c r="C22" s="617" t="s">
        <v>2749</v>
      </c>
      <c r="D22" s="617"/>
      <c r="E22" s="593" t="s">
        <v>2750</v>
      </c>
      <c r="F22" s="594"/>
      <c r="G22" s="595"/>
      <c r="H22" s="596">
        <v>2246165.56</v>
      </c>
      <c r="I22" s="597">
        <v>1</v>
      </c>
      <c r="J22" s="596">
        <v>346283.74</v>
      </c>
      <c r="K22" s="598"/>
      <c r="L22" s="596">
        <v>1899881.82</v>
      </c>
    </row>
    <row r="23" spans="1:12" ht="31.5">
      <c r="A23" s="616">
        <v>16</v>
      </c>
      <c r="B23" s="616"/>
      <c r="C23" s="617" t="s">
        <v>2751</v>
      </c>
      <c r="D23" s="617"/>
      <c r="E23" s="593" t="s">
        <v>2752</v>
      </c>
      <c r="F23" s="594"/>
      <c r="G23" s="595"/>
      <c r="H23" s="596">
        <v>1781856.02</v>
      </c>
      <c r="I23" s="597">
        <v>1</v>
      </c>
      <c r="J23" s="596">
        <v>579103.19999999995</v>
      </c>
      <c r="K23" s="598"/>
      <c r="L23" s="596">
        <v>1202752.82</v>
      </c>
    </row>
    <row r="24" spans="1:12" ht="31.5">
      <c r="A24" s="616">
        <v>17</v>
      </c>
      <c r="B24" s="616"/>
      <c r="C24" s="617" t="s">
        <v>2753</v>
      </c>
      <c r="D24" s="617"/>
      <c r="E24" s="593" t="s">
        <v>2754</v>
      </c>
      <c r="F24" s="594"/>
      <c r="G24" s="595"/>
      <c r="H24" s="596">
        <v>2838021.06</v>
      </c>
      <c r="I24" s="597">
        <v>1</v>
      </c>
      <c r="J24" s="596">
        <v>346869.18</v>
      </c>
      <c r="K24" s="598"/>
      <c r="L24" s="596">
        <v>2491151.88</v>
      </c>
    </row>
    <row r="25" spans="1:12" ht="31.5">
      <c r="A25" s="616">
        <v>18</v>
      </c>
      <c r="B25" s="616"/>
      <c r="C25" s="617" t="s">
        <v>2755</v>
      </c>
      <c r="D25" s="617"/>
      <c r="E25" s="593" t="s">
        <v>2756</v>
      </c>
      <c r="F25" s="594"/>
      <c r="G25" s="595"/>
      <c r="H25" s="596">
        <v>1551521.74</v>
      </c>
      <c r="I25" s="597">
        <v>1</v>
      </c>
      <c r="J25" s="596">
        <v>491315.3</v>
      </c>
      <c r="K25" s="598"/>
      <c r="L25" s="596">
        <v>1060206.44</v>
      </c>
    </row>
    <row r="26" spans="1:12" ht="31.5">
      <c r="A26" s="616">
        <v>19</v>
      </c>
      <c r="B26" s="616"/>
      <c r="C26" s="617" t="s">
        <v>2757</v>
      </c>
      <c r="D26" s="617"/>
      <c r="E26" s="593" t="s">
        <v>2758</v>
      </c>
      <c r="F26" s="594"/>
      <c r="G26" s="599"/>
      <c r="H26" s="596">
        <v>284907</v>
      </c>
      <c r="I26" s="597">
        <v>1</v>
      </c>
      <c r="J26" s="598"/>
      <c r="K26" s="598"/>
      <c r="L26" s="596">
        <v>284907</v>
      </c>
    </row>
    <row r="27" spans="1:12" ht="31.5">
      <c r="A27" s="616">
        <v>20</v>
      </c>
      <c r="B27" s="616"/>
      <c r="C27" s="617" t="s">
        <v>2759</v>
      </c>
      <c r="D27" s="617"/>
      <c r="E27" s="593" t="s">
        <v>2760</v>
      </c>
      <c r="F27" s="594"/>
      <c r="G27" s="599"/>
      <c r="H27" s="596">
        <v>8722287.3200000003</v>
      </c>
      <c r="I27" s="597">
        <v>1</v>
      </c>
      <c r="J27" s="598"/>
      <c r="K27" s="598"/>
      <c r="L27" s="596">
        <v>8722287.3200000003</v>
      </c>
    </row>
    <row r="28" spans="1:12" ht="31.5">
      <c r="A28" s="616">
        <v>21</v>
      </c>
      <c r="B28" s="616"/>
      <c r="C28" s="617" t="s">
        <v>2761</v>
      </c>
      <c r="D28" s="617"/>
      <c r="E28" s="593" t="s">
        <v>2762</v>
      </c>
      <c r="F28" s="594"/>
      <c r="G28" s="595"/>
      <c r="H28" s="596">
        <v>267416</v>
      </c>
      <c r="I28" s="597">
        <v>1</v>
      </c>
      <c r="J28" s="596">
        <v>4456.93</v>
      </c>
      <c r="K28" s="598"/>
      <c r="L28" s="596">
        <v>262959.07</v>
      </c>
    </row>
    <row r="29" spans="1:12" ht="31.5">
      <c r="A29" s="616">
        <v>22</v>
      </c>
      <c r="B29" s="616"/>
      <c r="C29" s="617" t="s">
        <v>2763</v>
      </c>
      <c r="D29" s="617"/>
      <c r="E29" s="593" t="s">
        <v>2764</v>
      </c>
      <c r="F29" s="594"/>
      <c r="G29" s="599"/>
      <c r="H29" s="596">
        <v>3644943.2</v>
      </c>
      <c r="I29" s="597">
        <v>1</v>
      </c>
      <c r="J29" s="598"/>
      <c r="K29" s="598"/>
      <c r="L29" s="596">
        <v>3644943.2</v>
      </c>
    </row>
    <row r="30" spans="1:12" ht="31.5">
      <c r="A30" s="616">
        <v>23</v>
      </c>
      <c r="B30" s="616"/>
      <c r="C30" s="617" t="s">
        <v>2765</v>
      </c>
      <c r="D30" s="617"/>
      <c r="E30" s="593" t="s">
        <v>2766</v>
      </c>
      <c r="F30" s="594"/>
      <c r="G30" s="599"/>
      <c r="H30" s="596">
        <v>5411042.0300000003</v>
      </c>
      <c r="I30" s="597">
        <v>1</v>
      </c>
      <c r="J30" s="598"/>
      <c r="K30" s="598"/>
      <c r="L30" s="596">
        <v>5411042.0300000003</v>
      </c>
    </row>
    <row r="31" spans="1:12" ht="31.5">
      <c r="A31" s="616">
        <v>24</v>
      </c>
      <c r="B31" s="616"/>
      <c r="C31" s="617" t="s">
        <v>2767</v>
      </c>
      <c r="D31" s="617"/>
      <c r="E31" s="593" t="s">
        <v>2768</v>
      </c>
      <c r="F31" s="594"/>
      <c r="G31" s="595"/>
      <c r="H31" s="596">
        <v>302189.74</v>
      </c>
      <c r="I31" s="597">
        <v>1</v>
      </c>
      <c r="J31" s="596">
        <v>45328.5</v>
      </c>
      <c r="K31" s="598"/>
      <c r="L31" s="596">
        <v>256861.24</v>
      </c>
    </row>
    <row r="32" spans="1:12" ht="31.5">
      <c r="A32" s="616">
        <v>25</v>
      </c>
      <c r="B32" s="616"/>
      <c r="C32" s="617" t="s">
        <v>2769</v>
      </c>
      <c r="D32" s="617"/>
      <c r="E32" s="593" t="s">
        <v>2770</v>
      </c>
      <c r="F32" s="594"/>
      <c r="G32" s="595"/>
      <c r="H32" s="596">
        <v>645993.36</v>
      </c>
      <c r="I32" s="597">
        <v>1</v>
      </c>
      <c r="J32" s="596">
        <v>91515.76</v>
      </c>
      <c r="K32" s="598"/>
      <c r="L32" s="596">
        <v>554477.6</v>
      </c>
    </row>
    <row r="33" spans="1:12" ht="31.5">
      <c r="A33" s="616">
        <v>26</v>
      </c>
      <c r="B33" s="616"/>
      <c r="C33" s="617" t="s">
        <v>2771</v>
      </c>
      <c r="D33" s="617"/>
      <c r="E33" s="593" t="s">
        <v>2772</v>
      </c>
      <c r="F33" s="594"/>
      <c r="G33" s="595"/>
      <c r="H33" s="596">
        <v>713630</v>
      </c>
      <c r="I33" s="597">
        <v>1</v>
      </c>
      <c r="J33" s="596">
        <v>249770.64</v>
      </c>
      <c r="K33" s="598"/>
      <c r="L33" s="596">
        <v>463859.36</v>
      </c>
    </row>
    <row r="34" spans="1:12" ht="31.5">
      <c r="A34" s="616">
        <v>27</v>
      </c>
      <c r="B34" s="616"/>
      <c r="C34" s="617" t="s">
        <v>2773</v>
      </c>
      <c r="D34" s="617"/>
      <c r="E34" s="593" t="s">
        <v>2774</v>
      </c>
      <c r="F34" s="594"/>
      <c r="G34" s="595"/>
      <c r="H34" s="596">
        <v>374773</v>
      </c>
      <c r="I34" s="597">
        <v>1</v>
      </c>
      <c r="J34" s="596">
        <v>3123.11</v>
      </c>
      <c r="K34" s="598"/>
      <c r="L34" s="596">
        <v>371649.89</v>
      </c>
    </row>
    <row r="35" spans="1:12" ht="31.5">
      <c r="A35" s="616">
        <v>28</v>
      </c>
      <c r="B35" s="616"/>
      <c r="C35" s="617" t="s">
        <v>2775</v>
      </c>
      <c r="D35" s="617"/>
      <c r="E35" s="593" t="s">
        <v>2776</v>
      </c>
      <c r="F35" s="594"/>
      <c r="G35" s="595"/>
      <c r="H35" s="596">
        <v>601197.02</v>
      </c>
      <c r="I35" s="597">
        <v>1</v>
      </c>
      <c r="J35" s="596">
        <v>91415.88</v>
      </c>
      <c r="K35" s="598"/>
      <c r="L35" s="596">
        <v>509781.14</v>
      </c>
    </row>
    <row r="36" spans="1:12" ht="31.5">
      <c r="A36" s="616">
        <v>29</v>
      </c>
      <c r="B36" s="616"/>
      <c r="C36" s="617" t="s">
        <v>2777</v>
      </c>
      <c r="D36" s="617"/>
      <c r="E36" s="593" t="s">
        <v>2778</v>
      </c>
      <c r="F36" s="594"/>
      <c r="G36" s="595"/>
      <c r="H36" s="596">
        <v>5456835.8899999997</v>
      </c>
      <c r="I36" s="597">
        <v>1</v>
      </c>
      <c r="J36" s="596">
        <v>30315.75</v>
      </c>
      <c r="K36" s="598"/>
      <c r="L36" s="596">
        <v>5426520.1399999997</v>
      </c>
    </row>
    <row r="37" spans="1:12" ht="31.5">
      <c r="A37" s="616">
        <v>30</v>
      </c>
      <c r="B37" s="616"/>
      <c r="C37" s="617" t="s">
        <v>2779</v>
      </c>
      <c r="D37" s="617"/>
      <c r="E37" s="593" t="s">
        <v>2780</v>
      </c>
      <c r="F37" s="594"/>
      <c r="G37" s="595"/>
      <c r="H37" s="596">
        <v>3378324.11</v>
      </c>
      <c r="I37" s="597">
        <v>1</v>
      </c>
      <c r="J37" s="596">
        <v>18768.47</v>
      </c>
      <c r="K37" s="598"/>
      <c r="L37" s="596">
        <v>3359555.64</v>
      </c>
    </row>
    <row r="38" spans="1:12" ht="31.5">
      <c r="A38" s="616">
        <v>31</v>
      </c>
      <c r="B38" s="616"/>
      <c r="C38" s="617" t="s">
        <v>2781</v>
      </c>
      <c r="D38" s="617"/>
      <c r="E38" s="593" t="s">
        <v>2782</v>
      </c>
      <c r="F38" s="594"/>
      <c r="G38" s="595"/>
      <c r="H38" s="596">
        <v>879795</v>
      </c>
      <c r="I38" s="597">
        <v>1</v>
      </c>
      <c r="J38" s="596">
        <v>307928.46000000002</v>
      </c>
      <c r="K38" s="598"/>
      <c r="L38" s="596">
        <v>571866.54</v>
      </c>
    </row>
    <row r="39" spans="1:12" ht="31.5">
      <c r="A39" s="616">
        <v>32</v>
      </c>
      <c r="B39" s="616"/>
      <c r="C39" s="617" t="s">
        <v>2783</v>
      </c>
      <c r="D39" s="617"/>
      <c r="E39" s="593" t="s">
        <v>2784</v>
      </c>
      <c r="F39" s="594"/>
      <c r="G39" s="595"/>
      <c r="H39" s="596">
        <v>4094361.5</v>
      </c>
      <c r="I39" s="597">
        <v>1</v>
      </c>
      <c r="J39" s="596">
        <v>22746.45</v>
      </c>
      <c r="K39" s="598"/>
      <c r="L39" s="596">
        <v>4071615.05</v>
      </c>
    </row>
    <row r="40" spans="1:12" ht="31.5">
      <c r="A40" s="616">
        <v>33</v>
      </c>
      <c r="B40" s="616"/>
      <c r="C40" s="617" t="s">
        <v>2785</v>
      </c>
      <c r="D40" s="617"/>
      <c r="E40" s="593" t="s">
        <v>2786</v>
      </c>
      <c r="F40" s="594"/>
      <c r="G40" s="595"/>
      <c r="H40" s="596">
        <v>985000</v>
      </c>
      <c r="I40" s="597">
        <v>1</v>
      </c>
      <c r="J40" s="596">
        <v>2736.11</v>
      </c>
      <c r="K40" s="598"/>
      <c r="L40" s="596">
        <v>982263.89</v>
      </c>
    </row>
    <row r="41" spans="1:12" ht="31.5">
      <c r="A41" s="616">
        <v>34</v>
      </c>
      <c r="B41" s="616"/>
      <c r="C41" s="617" t="s">
        <v>2787</v>
      </c>
      <c r="D41" s="617"/>
      <c r="E41" s="593" t="s">
        <v>2788</v>
      </c>
      <c r="F41" s="594"/>
      <c r="G41" s="595"/>
      <c r="H41" s="596">
        <v>99473.5</v>
      </c>
      <c r="I41" s="597">
        <v>1</v>
      </c>
      <c r="J41" s="596">
        <v>99473.5</v>
      </c>
      <c r="K41" s="598"/>
      <c r="L41" s="598"/>
    </row>
    <row r="42" spans="1:12" ht="31.5">
      <c r="A42" s="616">
        <v>35</v>
      </c>
      <c r="B42" s="616"/>
      <c r="C42" s="617" t="s">
        <v>2789</v>
      </c>
      <c r="D42" s="617"/>
      <c r="E42" s="593" t="s">
        <v>2790</v>
      </c>
      <c r="F42" s="594"/>
      <c r="G42" s="599"/>
      <c r="H42" s="596">
        <v>230000</v>
      </c>
      <c r="I42" s="597">
        <v>1</v>
      </c>
      <c r="J42" s="598"/>
      <c r="K42" s="598"/>
      <c r="L42" s="596">
        <v>230000</v>
      </c>
    </row>
    <row r="43" spans="1:12" ht="31.5">
      <c r="A43" s="616">
        <v>36</v>
      </c>
      <c r="B43" s="616"/>
      <c r="C43" s="617" t="s">
        <v>2791</v>
      </c>
      <c r="D43" s="617"/>
      <c r="E43" s="593" t="s">
        <v>2792</v>
      </c>
      <c r="F43" s="594"/>
      <c r="G43" s="595"/>
      <c r="H43" s="596">
        <v>149350</v>
      </c>
      <c r="I43" s="597">
        <v>1</v>
      </c>
      <c r="J43" s="596">
        <v>7467.51</v>
      </c>
      <c r="K43" s="598"/>
      <c r="L43" s="596">
        <v>141882.49</v>
      </c>
    </row>
    <row r="44" spans="1:12" ht="31.5">
      <c r="A44" s="616">
        <v>37</v>
      </c>
      <c r="B44" s="616"/>
      <c r="C44" s="617" t="s">
        <v>2793</v>
      </c>
      <c r="D44" s="617"/>
      <c r="E44" s="593" t="s">
        <v>2794</v>
      </c>
      <c r="F44" s="594"/>
      <c r="G44" s="599"/>
      <c r="H44" s="596">
        <v>290000</v>
      </c>
      <c r="I44" s="597">
        <v>1</v>
      </c>
      <c r="J44" s="598"/>
      <c r="K44" s="598"/>
      <c r="L44" s="596">
        <v>290000</v>
      </c>
    </row>
    <row r="45" spans="1:12" ht="15.75">
      <c r="A45" s="616">
        <v>38</v>
      </c>
      <c r="B45" s="616"/>
      <c r="C45" s="617" t="s">
        <v>2795</v>
      </c>
      <c r="D45" s="617"/>
      <c r="E45" s="593" t="s">
        <v>2796</v>
      </c>
      <c r="F45" s="594"/>
      <c r="G45" s="599"/>
      <c r="H45" s="596">
        <v>230000</v>
      </c>
      <c r="I45" s="597">
        <v>1</v>
      </c>
      <c r="J45" s="598"/>
      <c r="K45" s="598"/>
      <c r="L45" s="596">
        <v>230000</v>
      </c>
    </row>
    <row r="46" spans="1:12" ht="15.75">
      <c r="A46" s="616">
        <v>39</v>
      </c>
      <c r="B46" s="616"/>
      <c r="C46" s="617" t="s">
        <v>2797</v>
      </c>
      <c r="D46" s="617"/>
      <c r="E46" s="593" t="s">
        <v>2798</v>
      </c>
      <c r="F46" s="594"/>
      <c r="G46" s="599"/>
      <c r="H46" s="596">
        <v>106400</v>
      </c>
      <c r="I46" s="597">
        <v>1</v>
      </c>
      <c r="J46" s="598"/>
      <c r="K46" s="598"/>
      <c r="L46" s="596">
        <v>106400</v>
      </c>
    </row>
    <row r="47" spans="1:12" ht="31.5">
      <c r="A47" s="616">
        <v>40</v>
      </c>
      <c r="B47" s="616"/>
      <c r="C47" s="617" t="s">
        <v>2799</v>
      </c>
      <c r="D47" s="617"/>
      <c r="E47" s="593" t="s">
        <v>2800</v>
      </c>
      <c r="F47" s="594"/>
      <c r="G47" s="595"/>
      <c r="H47" s="596">
        <v>98980</v>
      </c>
      <c r="I47" s="597">
        <v>1</v>
      </c>
      <c r="J47" s="596">
        <v>98980</v>
      </c>
      <c r="K47" s="598"/>
      <c r="L47" s="598"/>
    </row>
    <row r="48" spans="1:12" ht="31.5">
      <c r="A48" s="616">
        <v>41</v>
      </c>
      <c r="B48" s="616"/>
      <c r="C48" s="617" t="s">
        <v>2801</v>
      </c>
      <c r="D48" s="617"/>
      <c r="E48" s="593" t="s">
        <v>2802</v>
      </c>
      <c r="F48" s="599"/>
      <c r="G48" s="595"/>
      <c r="H48" s="596">
        <v>458850</v>
      </c>
      <c r="I48" s="597">
        <v>1</v>
      </c>
      <c r="J48" s="596">
        <v>458850</v>
      </c>
      <c r="K48" s="598"/>
      <c r="L48" s="598"/>
    </row>
    <row r="49" spans="1:12" ht="31.5">
      <c r="A49" s="616">
        <v>42</v>
      </c>
      <c r="B49" s="616"/>
      <c r="C49" s="617" t="s">
        <v>2803</v>
      </c>
      <c r="D49" s="617"/>
      <c r="E49" s="593" t="s">
        <v>2804</v>
      </c>
      <c r="F49" s="599"/>
      <c r="G49" s="599"/>
      <c r="H49" s="596">
        <v>133400</v>
      </c>
      <c r="I49" s="597">
        <v>1</v>
      </c>
      <c r="J49" s="598"/>
      <c r="K49" s="598"/>
      <c r="L49" s="596">
        <v>133400</v>
      </c>
    </row>
    <row r="50" spans="1:12" ht="31.5">
      <c r="A50" s="616">
        <v>43</v>
      </c>
      <c r="B50" s="616"/>
      <c r="C50" s="617" t="s">
        <v>2805</v>
      </c>
      <c r="D50" s="617"/>
      <c r="E50" s="593" t="s">
        <v>2806</v>
      </c>
      <c r="F50" s="599" t="s">
        <v>2807</v>
      </c>
      <c r="G50" s="599"/>
      <c r="H50" s="596">
        <v>85000</v>
      </c>
      <c r="I50" s="597">
        <v>1</v>
      </c>
      <c r="J50" s="598"/>
      <c r="K50" s="598"/>
      <c r="L50" s="596">
        <v>85000</v>
      </c>
    </row>
    <row r="51" spans="1:12" ht="31.5">
      <c r="A51" s="616">
        <v>44</v>
      </c>
      <c r="B51" s="616"/>
      <c r="C51" s="617" t="s">
        <v>2808</v>
      </c>
      <c r="D51" s="617"/>
      <c r="E51" s="593" t="s">
        <v>2809</v>
      </c>
      <c r="F51" s="594"/>
      <c r="G51" s="599"/>
      <c r="H51" s="596">
        <v>10459683.15</v>
      </c>
      <c r="I51" s="597">
        <v>1</v>
      </c>
      <c r="J51" s="598"/>
      <c r="K51" s="598"/>
      <c r="L51" s="596">
        <v>10459683.15</v>
      </c>
    </row>
    <row r="52" spans="1:12" ht="31.5">
      <c r="A52" s="616">
        <v>45</v>
      </c>
      <c r="B52" s="616"/>
      <c r="C52" s="617" t="s">
        <v>2810</v>
      </c>
      <c r="D52" s="617"/>
      <c r="E52" s="593" t="s">
        <v>2811</v>
      </c>
      <c r="F52" s="599"/>
      <c r="G52" s="599"/>
      <c r="H52" s="596">
        <v>180000</v>
      </c>
      <c r="I52" s="597">
        <v>1</v>
      </c>
      <c r="J52" s="598"/>
      <c r="K52" s="598"/>
      <c r="L52" s="596">
        <v>180000</v>
      </c>
    </row>
    <row r="53" spans="1:12" ht="31.5">
      <c r="A53" s="616">
        <v>46</v>
      </c>
      <c r="B53" s="616"/>
      <c r="C53" s="617" t="s">
        <v>2812</v>
      </c>
      <c r="D53" s="617"/>
      <c r="E53" s="593" t="s">
        <v>2813</v>
      </c>
      <c r="F53" s="594"/>
      <c r="G53" s="595"/>
      <c r="H53" s="596">
        <v>236000</v>
      </c>
      <c r="I53" s="597">
        <v>1</v>
      </c>
      <c r="J53" s="596">
        <v>2809.52</v>
      </c>
      <c r="K53" s="598"/>
      <c r="L53" s="596">
        <v>233190.48</v>
      </c>
    </row>
    <row r="54" spans="1:12" ht="15.75">
      <c r="A54" s="616">
        <v>47</v>
      </c>
      <c r="B54" s="616"/>
      <c r="C54" s="617" t="s">
        <v>2814</v>
      </c>
      <c r="D54" s="617"/>
      <c r="E54" s="593" t="s">
        <v>2815</v>
      </c>
      <c r="F54" s="594"/>
      <c r="G54" s="599"/>
      <c r="H54" s="596">
        <v>7875</v>
      </c>
      <c r="I54" s="597">
        <v>1</v>
      </c>
      <c r="J54" s="598"/>
      <c r="K54" s="598"/>
      <c r="L54" s="596">
        <v>7875</v>
      </c>
    </row>
    <row r="55" spans="1:12" ht="15.75">
      <c r="A55" s="616">
        <v>48</v>
      </c>
      <c r="B55" s="616"/>
      <c r="C55" s="617" t="s">
        <v>2816</v>
      </c>
      <c r="D55" s="617"/>
      <c r="E55" s="593" t="s">
        <v>2817</v>
      </c>
      <c r="F55" s="594"/>
      <c r="G55" s="599"/>
      <c r="H55" s="596">
        <v>189325.13</v>
      </c>
      <c r="I55" s="597">
        <v>1</v>
      </c>
      <c r="J55" s="598"/>
      <c r="K55" s="598"/>
      <c r="L55" s="596">
        <v>189325.13</v>
      </c>
    </row>
    <row r="56" spans="1:12" ht="31.5">
      <c r="A56" s="616">
        <v>49</v>
      </c>
      <c r="B56" s="616"/>
      <c r="C56" s="617" t="s">
        <v>2818</v>
      </c>
      <c r="D56" s="617"/>
      <c r="E56" s="593" t="s">
        <v>2819</v>
      </c>
      <c r="F56" s="599"/>
      <c r="G56" s="599"/>
      <c r="H56" s="596">
        <v>39205.35</v>
      </c>
      <c r="I56" s="597">
        <v>1</v>
      </c>
      <c r="J56" s="598"/>
      <c r="K56" s="598"/>
      <c r="L56" s="596">
        <v>39205.35</v>
      </c>
    </row>
    <row r="57" spans="1:12" ht="31.5">
      <c r="A57" s="616">
        <v>50</v>
      </c>
      <c r="B57" s="616"/>
      <c r="C57" s="617" t="s">
        <v>2820</v>
      </c>
      <c r="D57" s="617"/>
      <c r="E57" s="593" t="s">
        <v>2821</v>
      </c>
      <c r="F57" s="594"/>
      <c r="G57" s="599"/>
      <c r="H57" s="596">
        <v>9618.3700000000008</v>
      </c>
      <c r="I57" s="597">
        <v>1</v>
      </c>
      <c r="J57" s="598"/>
      <c r="K57" s="598"/>
      <c r="L57" s="596">
        <v>9618.3700000000008</v>
      </c>
    </row>
    <row r="58" spans="1:12" ht="31.5">
      <c r="A58" s="616">
        <v>51</v>
      </c>
      <c r="B58" s="616"/>
      <c r="C58" s="617" t="s">
        <v>2822</v>
      </c>
      <c r="D58" s="617"/>
      <c r="E58" s="593" t="s">
        <v>2823</v>
      </c>
      <c r="F58" s="594"/>
      <c r="G58" s="599"/>
      <c r="H58" s="596">
        <v>102024.99</v>
      </c>
      <c r="I58" s="597">
        <v>1</v>
      </c>
      <c r="J58" s="598"/>
      <c r="K58" s="598"/>
      <c r="L58" s="596">
        <v>102024.99</v>
      </c>
    </row>
    <row r="59" spans="1:12" ht="15.75">
      <c r="A59" s="618" t="s">
        <v>700</v>
      </c>
      <c r="B59" s="618"/>
      <c r="C59" s="618"/>
      <c r="D59" s="618"/>
      <c r="E59" s="618"/>
      <c r="F59" s="618"/>
      <c r="G59" s="618"/>
      <c r="H59" s="596">
        <v>81000734.439999998</v>
      </c>
      <c r="I59" s="597">
        <v>51</v>
      </c>
      <c r="J59" s="596">
        <v>5819203.8300000001</v>
      </c>
      <c r="K59" s="598"/>
      <c r="L59" s="596">
        <v>75181530.609999999</v>
      </c>
    </row>
    <row r="60" spans="1:12" ht="15">
      <c r="A60" s="600"/>
      <c r="B60" s="600"/>
      <c r="C60" s="600"/>
      <c r="D60" s="600"/>
      <c r="E60" s="600"/>
      <c r="F60" s="600"/>
      <c r="G60" s="600"/>
      <c r="H60" s="600"/>
      <c r="I60" s="600"/>
      <c r="J60" s="600"/>
      <c r="K60" s="600"/>
      <c r="L60" s="600"/>
    </row>
    <row r="61" spans="1:12" ht="15">
      <c r="A61" s="600"/>
      <c r="B61" s="600"/>
      <c r="C61" s="600"/>
      <c r="D61" s="600"/>
      <c r="E61" s="600"/>
      <c r="F61" s="600"/>
      <c r="G61" s="600"/>
      <c r="H61" s="600"/>
      <c r="I61" s="600"/>
      <c r="J61" s="600"/>
      <c r="K61" s="600"/>
      <c r="L61" s="600"/>
    </row>
    <row r="62" spans="1:12" ht="15">
      <c r="A62" s="600"/>
      <c r="B62" s="600"/>
      <c r="C62" s="600"/>
      <c r="D62" s="600"/>
      <c r="E62" s="600"/>
      <c r="F62" s="600"/>
      <c r="G62" s="600"/>
      <c r="H62" s="600"/>
      <c r="I62" s="600"/>
      <c r="J62" s="600"/>
      <c r="K62" s="600"/>
      <c r="L62" s="600"/>
    </row>
    <row r="63" spans="1:12" ht="15">
      <c r="A63" s="600"/>
      <c r="B63" s="600"/>
      <c r="C63" s="600"/>
      <c r="D63" s="600"/>
      <c r="E63" s="600"/>
      <c r="F63" s="600"/>
      <c r="G63" s="600"/>
      <c r="H63" s="600"/>
      <c r="I63" s="600"/>
      <c r="J63" s="600"/>
      <c r="K63" s="600"/>
      <c r="L63" s="600"/>
    </row>
    <row r="64" spans="1:12" ht="15">
      <c r="A64" s="600"/>
      <c r="B64" s="600"/>
      <c r="C64" s="600"/>
      <c r="D64" s="600"/>
      <c r="E64" s="600"/>
      <c r="F64" s="600"/>
      <c r="G64" s="600"/>
      <c r="H64" s="600"/>
      <c r="I64" s="600"/>
      <c r="J64" s="600"/>
      <c r="K64" s="600"/>
      <c r="L64" s="600"/>
    </row>
    <row r="65" spans="1:13" ht="15">
      <c r="A65" s="600"/>
      <c r="B65" s="600"/>
      <c r="C65" s="600"/>
      <c r="D65" s="600"/>
      <c r="E65" s="600"/>
      <c r="F65" s="600"/>
      <c r="G65" s="600"/>
      <c r="H65" s="600"/>
      <c r="I65" s="600"/>
      <c r="J65" s="600"/>
      <c r="K65" s="600"/>
      <c r="L65" s="600"/>
    </row>
    <row r="66" spans="1:13" ht="15">
      <c r="A66" s="600"/>
      <c r="B66" s="600"/>
      <c r="C66" s="600"/>
      <c r="D66" s="600"/>
      <c r="E66" s="600"/>
      <c r="F66" s="600"/>
      <c r="G66" s="600"/>
      <c r="H66" s="600"/>
      <c r="I66" s="600"/>
      <c r="J66" s="600"/>
      <c r="K66" s="600"/>
      <c r="L66" s="600"/>
    </row>
    <row r="71" spans="1:13">
      <c r="M71" s="602"/>
    </row>
  </sheetData>
  <mergeCells count="116">
    <mergeCell ref="A2:I2"/>
    <mergeCell ref="J2:L2"/>
    <mergeCell ref="A3:L3"/>
    <mergeCell ref="A4:G4"/>
    <mergeCell ref="H4:H7"/>
    <mergeCell ref="I4:I7"/>
    <mergeCell ref="J4:J7"/>
    <mergeCell ref="K4:K7"/>
    <mergeCell ref="L4:L7"/>
    <mergeCell ref="A5:G5"/>
    <mergeCell ref="A10:B10"/>
    <mergeCell ref="C10:D10"/>
    <mergeCell ref="A11:B11"/>
    <mergeCell ref="C11:D11"/>
    <mergeCell ref="A12:B12"/>
    <mergeCell ref="C12:D12"/>
    <mergeCell ref="A6:G6"/>
    <mergeCell ref="A7:B7"/>
    <mergeCell ref="C7:D7"/>
    <mergeCell ref="A8:B8"/>
    <mergeCell ref="C8:D8"/>
    <mergeCell ref="A9:B9"/>
    <mergeCell ref="C9:D9"/>
    <mergeCell ref="A16:B16"/>
    <mergeCell ref="C16:D16"/>
    <mergeCell ref="A17:B17"/>
    <mergeCell ref="C17:D17"/>
    <mergeCell ref="A18:B18"/>
    <mergeCell ref="C18:D18"/>
    <mergeCell ref="A13:B13"/>
    <mergeCell ref="C13:D13"/>
    <mergeCell ref="A14:B14"/>
    <mergeCell ref="C14:D14"/>
    <mergeCell ref="A15:B15"/>
    <mergeCell ref="C15:D15"/>
    <mergeCell ref="A22:B22"/>
    <mergeCell ref="C22:D22"/>
    <mergeCell ref="A23:B23"/>
    <mergeCell ref="C23:D23"/>
    <mergeCell ref="A24:B24"/>
    <mergeCell ref="C24:D24"/>
    <mergeCell ref="A19:B19"/>
    <mergeCell ref="C19:D19"/>
    <mergeCell ref="A20:B20"/>
    <mergeCell ref="C20:D20"/>
    <mergeCell ref="A21:B21"/>
    <mergeCell ref="C21:D21"/>
    <mergeCell ref="A28:B28"/>
    <mergeCell ref="C28:D28"/>
    <mergeCell ref="A29:B29"/>
    <mergeCell ref="C29:D29"/>
    <mergeCell ref="A30:B30"/>
    <mergeCell ref="C30:D30"/>
    <mergeCell ref="A25:B25"/>
    <mergeCell ref="C25:D25"/>
    <mergeCell ref="A26:B26"/>
    <mergeCell ref="C26:D26"/>
    <mergeCell ref="A27:B27"/>
    <mergeCell ref="C27:D27"/>
    <mergeCell ref="A34:B34"/>
    <mergeCell ref="C34:D34"/>
    <mergeCell ref="A35:B35"/>
    <mergeCell ref="C35:D35"/>
    <mergeCell ref="A36:B36"/>
    <mergeCell ref="C36:D36"/>
    <mergeCell ref="A31:B31"/>
    <mergeCell ref="C31:D31"/>
    <mergeCell ref="A32:B32"/>
    <mergeCell ref="C32:D32"/>
    <mergeCell ref="A33:B33"/>
    <mergeCell ref="C33:D33"/>
    <mergeCell ref="A40:B40"/>
    <mergeCell ref="C40:D40"/>
    <mergeCell ref="A41:B41"/>
    <mergeCell ref="C41:D41"/>
    <mergeCell ref="A42:B42"/>
    <mergeCell ref="C42:D42"/>
    <mergeCell ref="A37:B37"/>
    <mergeCell ref="C37:D37"/>
    <mergeCell ref="A38:B38"/>
    <mergeCell ref="C38:D38"/>
    <mergeCell ref="A39:B39"/>
    <mergeCell ref="C39:D39"/>
    <mergeCell ref="A46:B46"/>
    <mergeCell ref="C46:D46"/>
    <mergeCell ref="A47:B47"/>
    <mergeCell ref="C47:D47"/>
    <mergeCell ref="A48:B48"/>
    <mergeCell ref="C48:D48"/>
    <mergeCell ref="A43:B43"/>
    <mergeCell ref="C43:D43"/>
    <mergeCell ref="A44:B44"/>
    <mergeCell ref="C44:D44"/>
    <mergeCell ref="A45:B45"/>
    <mergeCell ref="C45:D45"/>
    <mergeCell ref="A52:B52"/>
    <mergeCell ref="C52:D52"/>
    <mergeCell ref="A53:B53"/>
    <mergeCell ref="C53:D53"/>
    <mergeCell ref="A54:B54"/>
    <mergeCell ref="C54:D54"/>
    <mergeCell ref="A49:B49"/>
    <mergeCell ref="C49:D49"/>
    <mergeCell ref="A50:B50"/>
    <mergeCell ref="C50:D50"/>
    <mergeCell ref="A51:B51"/>
    <mergeCell ref="C51:D51"/>
    <mergeCell ref="A58:B58"/>
    <mergeCell ref="C58:D58"/>
    <mergeCell ref="A59:G59"/>
    <mergeCell ref="A55:B55"/>
    <mergeCell ref="C55:D55"/>
    <mergeCell ref="A56:B56"/>
    <mergeCell ref="C56:D56"/>
    <mergeCell ref="A57:B57"/>
    <mergeCell ref="C57:D57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opLeftCell="A7" zoomScale="75" zoomScaleNormal="75" zoomScaleSheetLayoutView="100" workbookViewId="0">
      <selection activeCell="E9" sqref="E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610" t="s">
        <v>1076</v>
      </c>
      <c r="D1" s="610"/>
    </row>
    <row r="2" spans="1:6" ht="61.9" customHeight="1">
      <c r="C2" s="610" t="s">
        <v>2687</v>
      </c>
      <c r="D2" s="610"/>
    </row>
    <row r="3" spans="1:6">
      <c r="C3" s="530" t="s">
        <v>2602</v>
      </c>
    </row>
    <row r="5" spans="1:6" ht="48" customHeight="1">
      <c r="B5" s="644" t="s">
        <v>2711</v>
      </c>
      <c r="C5" s="644"/>
    </row>
    <row r="6" spans="1:6" ht="24.75" customHeight="1">
      <c r="C6" s="643" t="s">
        <v>1735</v>
      </c>
      <c r="D6" s="643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2632</v>
      </c>
      <c r="C9" s="173" t="s">
        <v>2676</v>
      </c>
      <c r="D9" s="131">
        <v>180</v>
      </c>
    </row>
    <row r="10" spans="1:6">
      <c r="A10" s="41"/>
      <c r="B10" s="41" t="s">
        <v>1569</v>
      </c>
      <c r="C10" s="41"/>
      <c r="D10" s="240">
        <v>180</v>
      </c>
      <c r="F10" s="39">
        <f>+'адм доходов'!D46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6" zoomScale="75" zoomScaleNormal="75" workbookViewId="0">
      <selection activeCell="I11" sqref="I11"/>
    </sheetView>
  </sheetViews>
  <sheetFormatPr defaultColWidth="9.140625" defaultRowHeight="18.75"/>
  <cols>
    <col min="1" max="1" width="16.85546875" style="9" customWidth="1"/>
    <col min="2" max="2" width="26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21.75" customHeight="1">
      <c r="F1" s="610" t="s">
        <v>1075</v>
      </c>
      <c r="G1" s="610"/>
      <c r="H1" s="82"/>
    </row>
    <row r="2" spans="1:12" ht="180" customHeight="1">
      <c r="F2" s="610" t="s">
        <v>2709</v>
      </c>
      <c r="G2" s="610"/>
      <c r="H2" s="110"/>
    </row>
    <row r="3" spans="1:12" ht="23.25" customHeight="1">
      <c r="B3" s="74"/>
      <c r="D3" s="650"/>
      <c r="E3" s="650"/>
      <c r="F3" s="72"/>
    </row>
    <row r="4" spans="1:12" ht="4.5" hidden="1" customHeight="1">
      <c r="B4" s="74"/>
      <c r="D4" s="71"/>
      <c r="E4" s="71"/>
      <c r="F4" s="71"/>
    </row>
    <row r="5" spans="1:12" ht="8.25" hidden="1" customHeight="1">
      <c r="B5" s="74"/>
      <c r="D5" s="71"/>
      <c r="E5" s="71"/>
      <c r="F5" s="71"/>
    </row>
    <row r="6" spans="1:12" ht="81.75" customHeight="1">
      <c r="A6" s="651" t="s">
        <v>2678</v>
      </c>
      <c r="B6" s="651"/>
      <c r="C6" s="651"/>
      <c r="D6" s="651"/>
      <c r="E6" s="651"/>
      <c r="F6" s="651"/>
    </row>
    <row r="7" spans="1:12" ht="27.75" customHeight="1">
      <c r="A7" s="80"/>
    </row>
    <row r="8" spans="1:12" ht="5.25" customHeight="1"/>
    <row r="9" spans="1:12">
      <c r="F9" s="59" t="s">
        <v>870</v>
      </c>
    </row>
    <row r="10" spans="1:12" ht="22.5" customHeight="1">
      <c r="A10" s="649" t="s">
        <v>1766</v>
      </c>
      <c r="B10" s="649" t="s">
        <v>1767</v>
      </c>
      <c r="C10" s="649" t="s">
        <v>1768</v>
      </c>
      <c r="D10" s="649"/>
      <c r="E10" s="649"/>
      <c r="F10" s="649" t="s">
        <v>1769</v>
      </c>
      <c r="G10" s="647" t="s">
        <v>922</v>
      </c>
    </row>
    <row r="11" spans="1:12" ht="202.5" customHeight="1">
      <c r="A11" s="649"/>
      <c r="B11" s="649"/>
      <c r="C11" s="41" t="s">
        <v>1770</v>
      </c>
      <c r="D11" s="41" t="s">
        <v>2710</v>
      </c>
      <c r="E11" s="41" t="s">
        <v>1771</v>
      </c>
      <c r="F11" s="649"/>
      <c r="G11" s="648"/>
      <c r="L11" s="9">
        <v>0</v>
      </c>
    </row>
    <row r="12" spans="1:12" ht="53.25" hidden="1" customHeight="1">
      <c r="A12" s="645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646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/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S762"/>
  <sheetViews>
    <sheetView zoomScale="80" zoomScaleNormal="80" workbookViewId="0">
      <pane ySplit="12" topLeftCell="A261" activePane="bottomLeft" state="frozenSplit"/>
      <selection activeCell="O99" sqref="O99"/>
      <selection pane="bottomLeft" activeCell="F121" sqref="F121"/>
    </sheetView>
  </sheetViews>
  <sheetFormatPr defaultColWidth="9.140625" defaultRowHeight="18.75"/>
  <cols>
    <col min="1" max="1" width="69.7109375" style="171" customWidth="1"/>
    <col min="2" max="2" width="16.42578125" style="380" customWidth="1"/>
    <col min="3" max="5" width="8.140625" style="171" customWidth="1"/>
    <col min="6" max="6" width="15.7109375" style="379" customWidth="1"/>
    <col min="7" max="7" width="9.140625" style="171"/>
    <col min="8" max="8" width="23" style="378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650" t="s">
        <v>1074</v>
      </c>
      <c r="C1" s="650"/>
      <c r="D1" s="374"/>
      <c r="E1" s="374"/>
    </row>
    <row r="2" spans="1:19" ht="72.599999999999994" customHeight="1">
      <c r="B2" s="652" t="s">
        <v>2687</v>
      </c>
      <c r="C2" s="652"/>
      <c r="D2" s="652"/>
      <c r="E2" s="652"/>
      <c r="F2" s="652"/>
    </row>
    <row r="3" spans="1:19" ht="18" customHeight="1">
      <c r="B3" s="72" t="s">
        <v>2601</v>
      </c>
      <c r="C3" s="72"/>
      <c r="D3" s="72"/>
      <c r="E3" s="72"/>
      <c r="F3" s="266"/>
    </row>
    <row r="4" spans="1:19" ht="3" customHeight="1">
      <c r="B4" s="650"/>
      <c r="C4" s="650"/>
      <c r="D4" s="374"/>
      <c r="E4" s="374"/>
    </row>
    <row r="5" spans="1:19" hidden="1"/>
    <row r="6" spans="1:19" ht="55.5" customHeight="1">
      <c r="A6" s="653" t="s">
        <v>2712</v>
      </c>
      <c r="B6" s="653"/>
      <c r="C6" s="653"/>
      <c r="D6" s="653"/>
      <c r="E6" s="653"/>
      <c r="F6" s="653"/>
    </row>
    <row r="7" spans="1:19" ht="24" customHeight="1">
      <c r="A7" s="19"/>
      <c r="B7" s="377"/>
      <c r="C7" s="19"/>
      <c r="D7" s="19"/>
      <c r="E7" s="19"/>
      <c r="F7" s="19" t="s">
        <v>1735</v>
      </c>
    </row>
    <row r="8" spans="1:19" ht="18.75" hidden="1" customHeight="1">
      <c r="A8" s="376" t="s">
        <v>870</v>
      </c>
      <c r="B8" s="377"/>
      <c r="C8" s="19"/>
      <c r="D8" s="19"/>
      <c r="E8" s="19"/>
    </row>
    <row r="9" spans="1:19" ht="18.75" hidden="1" customHeight="1">
      <c r="A9" s="19"/>
      <c r="B9" s="377"/>
      <c r="C9" s="19"/>
      <c r="D9" s="19"/>
      <c r="E9" s="19"/>
    </row>
    <row r="10" spans="1:19" ht="18.75" hidden="1" customHeight="1">
      <c r="A10" s="19"/>
      <c r="B10" s="377"/>
      <c r="C10" s="19"/>
      <c r="D10" s="19"/>
      <c r="E10" s="19"/>
    </row>
    <row r="11" spans="1:19" ht="18.75" hidden="1" customHeight="1">
      <c r="A11" s="493"/>
      <c r="B11" s="377"/>
      <c r="C11" s="19"/>
      <c r="D11" s="19"/>
      <c r="E11" s="19"/>
    </row>
    <row r="12" spans="1:19" ht="73.900000000000006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75" t="s">
        <v>877</v>
      </c>
    </row>
    <row r="13" spans="1:19" s="381" customFormat="1">
      <c r="A13" s="199" t="s">
        <v>2531</v>
      </c>
      <c r="B13" s="14"/>
      <c r="C13" s="14"/>
      <c r="D13" s="290"/>
      <c r="E13" s="290"/>
      <c r="F13" s="241">
        <v>24325.9</v>
      </c>
      <c r="H13" s="433"/>
      <c r="S13" s="171"/>
    </row>
    <row r="14" spans="1:19" s="381" customFormat="1" ht="75" hidden="1" customHeight="1">
      <c r="A14" s="494" t="s">
        <v>2534</v>
      </c>
      <c r="B14" s="458" t="s">
        <v>2530</v>
      </c>
      <c r="C14" s="492"/>
      <c r="D14" s="491"/>
      <c r="E14" s="491"/>
      <c r="F14" s="490">
        <f>F15+F17+F19</f>
        <v>0</v>
      </c>
      <c r="G14" s="434"/>
      <c r="H14" s="433"/>
    </row>
    <row r="15" spans="1:19" s="381" customFormat="1" ht="64.5" hidden="1" customHeight="1">
      <c r="A15" s="322" t="s">
        <v>2529</v>
      </c>
      <c r="B15" s="398" t="s">
        <v>2528</v>
      </c>
      <c r="C15" s="489"/>
      <c r="D15" s="488"/>
      <c r="E15" s="488"/>
      <c r="F15" s="487">
        <f>F16</f>
        <v>0</v>
      </c>
      <c r="G15" s="434"/>
      <c r="H15" s="433"/>
    </row>
    <row r="16" spans="1:19" ht="96.75" hidden="1" customHeight="1">
      <c r="A16" s="322" t="s">
        <v>2527</v>
      </c>
      <c r="B16" s="398" t="s">
        <v>2526</v>
      </c>
      <c r="C16" s="329">
        <v>600</v>
      </c>
      <c r="D16" s="409" t="s">
        <v>1351</v>
      </c>
      <c r="E16" s="409" t="s">
        <v>966</v>
      </c>
      <c r="F16" s="386"/>
      <c r="G16" s="401"/>
      <c r="S16" s="381"/>
    </row>
    <row r="17" spans="1:19" ht="69.75" hidden="1" customHeight="1">
      <c r="A17" s="322" t="s">
        <v>2525</v>
      </c>
      <c r="B17" s="398" t="s">
        <v>2524</v>
      </c>
      <c r="C17" s="329"/>
      <c r="D17" s="409"/>
      <c r="E17" s="409"/>
      <c r="F17" s="386">
        <f>F18</f>
        <v>0</v>
      </c>
      <c r="G17" s="401"/>
      <c r="S17" s="381"/>
    </row>
    <row r="18" spans="1:19" ht="95.25" hidden="1" customHeight="1">
      <c r="A18" s="322" t="s">
        <v>2523</v>
      </c>
      <c r="B18" s="398" t="s">
        <v>2522</v>
      </c>
      <c r="C18" s="329">
        <v>600</v>
      </c>
      <c r="D18" s="409" t="s">
        <v>1351</v>
      </c>
      <c r="E18" s="409" t="s">
        <v>1753</v>
      </c>
      <c r="F18" s="386"/>
      <c r="G18" s="401"/>
    </row>
    <row r="19" spans="1:19" ht="67.5" hidden="1" customHeight="1">
      <c r="A19" s="322" t="s">
        <v>2521</v>
      </c>
      <c r="B19" s="398" t="s">
        <v>2520</v>
      </c>
      <c r="C19" s="329"/>
      <c r="D19" s="409"/>
      <c r="E19" s="409"/>
      <c r="F19" s="386">
        <f>F20</f>
        <v>0</v>
      </c>
      <c r="G19" s="401"/>
    </row>
    <row r="20" spans="1:19" ht="105.75" hidden="1" customHeight="1">
      <c r="A20" s="322" t="s">
        <v>2519</v>
      </c>
      <c r="B20" s="398" t="s">
        <v>2518</v>
      </c>
      <c r="C20" s="329">
        <v>600</v>
      </c>
      <c r="D20" s="409" t="s">
        <v>1351</v>
      </c>
      <c r="E20" s="409" t="s">
        <v>1753</v>
      </c>
      <c r="F20" s="386"/>
      <c r="G20" s="401"/>
    </row>
    <row r="21" spans="1:19" ht="40.5" hidden="1" customHeight="1">
      <c r="A21" s="408" t="s">
        <v>2517</v>
      </c>
      <c r="B21" s="393" t="s">
        <v>2516</v>
      </c>
      <c r="C21" s="428"/>
      <c r="D21" s="427"/>
      <c r="E21" s="427"/>
      <c r="F21" s="386">
        <f>F22+F23+F24+F25+F26+F27+F28+F29+F30+F31+F32</f>
        <v>0</v>
      </c>
      <c r="G21" s="401"/>
    </row>
    <row r="22" spans="1:19" ht="127.5" hidden="1" customHeight="1">
      <c r="A22" s="322" t="s">
        <v>2515</v>
      </c>
      <c r="B22" s="398" t="s">
        <v>2512</v>
      </c>
      <c r="C22" s="329">
        <v>100</v>
      </c>
      <c r="D22" s="409" t="s">
        <v>965</v>
      </c>
      <c r="E22" s="409" t="s">
        <v>966</v>
      </c>
      <c r="F22" s="386"/>
      <c r="G22" s="401"/>
    </row>
    <row r="23" spans="1:19" ht="81" hidden="1" customHeight="1">
      <c r="A23" s="322" t="s">
        <v>2514</v>
      </c>
      <c r="B23" s="398" t="s">
        <v>2512</v>
      </c>
      <c r="C23" s="329">
        <v>200</v>
      </c>
      <c r="D23" s="409" t="s">
        <v>965</v>
      </c>
      <c r="E23" s="409" t="s">
        <v>966</v>
      </c>
      <c r="F23" s="386"/>
      <c r="G23" s="401"/>
    </row>
    <row r="24" spans="1:19" ht="72" hidden="1" customHeight="1">
      <c r="A24" s="322" t="s">
        <v>2513</v>
      </c>
      <c r="B24" s="398" t="s">
        <v>2512</v>
      </c>
      <c r="C24" s="329">
        <v>800</v>
      </c>
      <c r="D24" s="409" t="s">
        <v>965</v>
      </c>
      <c r="E24" s="409" t="s">
        <v>966</v>
      </c>
      <c r="F24" s="386"/>
      <c r="G24" s="401"/>
    </row>
    <row r="25" spans="1:19" ht="105" hidden="1" customHeight="1">
      <c r="A25" s="486" t="s">
        <v>2511</v>
      </c>
      <c r="B25" s="485" t="s">
        <v>2510</v>
      </c>
      <c r="C25" s="329">
        <v>200</v>
      </c>
      <c r="D25" s="409" t="s">
        <v>965</v>
      </c>
      <c r="E25" s="409" t="s">
        <v>966</v>
      </c>
      <c r="F25" s="386">
        <f>[1]расходы!F394</f>
        <v>0</v>
      </c>
      <c r="G25" s="401"/>
    </row>
    <row r="26" spans="1:19" ht="53.25" hidden="1" customHeight="1">
      <c r="A26" s="322" t="s">
        <v>2507</v>
      </c>
      <c r="B26" s="398" t="s">
        <v>2503</v>
      </c>
      <c r="C26" s="329">
        <v>200</v>
      </c>
      <c r="D26" s="409" t="s">
        <v>1351</v>
      </c>
      <c r="E26" s="409" t="s">
        <v>1754</v>
      </c>
      <c r="F26" s="386"/>
      <c r="G26" s="401"/>
    </row>
    <row r="27" spans="1:19" ht="48.75" hidden="1" customHeight="1">
      <c r="A27" s="322" t="s">
        <v>2509</v>
      </c>
      <c r="B27" s="398" t="s">
        <v>2503</v>
      </c>
      <c r="C27" s="329">
        <v>300</v>
      </c>
      <c r="D27" s="409" t="s">
        <v>1351</v>
      </c>
      <c r="E27" s="409" t="s">
        <v>1754</v>
      </c>
      <c r="F27" s="386"/>
      <c r="G27" s="401"/>
    </row>
    <row r="28" spans="1:19" ht="105.75" hidden="1" customHeight="1">
      <c r="A28" s="322" t="s">
        <v>2508</v>
      </c>
      <c r="B28" s="398" t="s">
        <v>2503</v>
      </c>
      <c r="C28" s="329">
        <v>100</v>
      </c>
      <c r="D28" s="409" t="s">
        <v>965</v>
      </c>
      <c r="E28" s="409" t="s">
        <v>966</v>
      </c>
      <c r="F28" s="386">
        <f>[1]расходы!F419</f>
        <v>0</v>
      </c>
      <c r="G28" s="401"/>
    </row>
    <row r="29" spans="1:19" ht="58.5" hidden="1" customHeight="1">
      <c r="A29" s="322" t="s">
        <v>2507</v>
      </c>
      <c r="B29" s="398" t="s">
        <v>2503</v>
      </c>
      <c r="C29" s="329">
        <v>200</v>
      </c>
      <c r="D29" s="409" t="s">
        <v>965</v>
      </c>
      <c r="E29" s="409" t="s">
        <v>966</v>
      </c>
      <c r="F29" s="386"/>
      <c r="G29" s="401"/>
    </row>
    <row r="30" spans="1:19" ht="60" hidden="1" customHeight="1">
      <c r="A30" s="322" t="s">
        <v>2506</v>
      </c>
      <c r="B30" s="398" t="s">
        <v>2503</v>
      </c>
      <c r="C30" s="329">
        <v>300</v>
      </c>
      <c r="D30" s="409" t="s">
        <v>965</v>
      </c>
      <c r="E30" s="409" t="s">
        <v>966</v>
      </c>
      <c r="F30" s="386"/>
      <c r="G30" s="401"/>
    </row>
    <row r="31" spans="1:19" ht="91.5" hidden="1" customHeight="1">
      <c r="A31" s="322" t="s">
        <v>2504</v>
      </c>
      <c r="B31" s="398" t="s">
        <v>2505</v>
      </c>
      <c r="C31" s="329">
        <v>600</v>
      </c>
      <c r="D31" s="409" t="s">
        <v>1351</v>
      </c>
      <c r="E31" s="409" t="s">
        <v>1753</v>
      </c>
      <c r="F31" s="386"/>
      <c r="G31" s="401"/>
    </row>
    <row r="32" spans="1:19" ht="80.25" hidden="1" customHeight="1">
      <c r="A32" s="322" t="s">
        <v>2504</v>
      </c>
      <c r="B32" s="398" t="s">
        <v>2503</v>
      </c>
      <c r="C32" s="329">
        <v>600</v>
      </c>
      <c r="D32" s="409" t="s">
        <v>1351</v>
      </c>
      <c r="E32" s="409" t="s">
        <v>1753</v>
      </c>
      <c r="F32" s="386"/>
      <c r="G32" s="401"/>
    </row>
    <row r="33" spans="1:19" ht="54.75" hidden="1" customHeight="1">
      <c r="A33" s="322"/>
      <c r="B33" s="398"/>
      <c r="C33" s="329"/>
      <c r="D33" s="409"/>
      <c r="E33" s="409"/>
      <c r="F33" s="386"/>
    </row>
    <row r="34" spans="1:19" ht="75.75" hidden="1" customHeight="1">
      <c r="A34" s="322"/>
      <c r="B34" s="398"/>
      <c r="C34" s="329"/>
      <c r="D34" s="409"/>
      <c r="E34" s="409"/>
      <c r="F34" s="386"/>
    </row>
    <row r="35" spans="1:19" ht="22.5" hidden="1" customHeight="1">
      <c r="A35" s="484" t="s">
        <v>2502</v>
      </c>
      <c r="B35" s="458" t="s">
        <v>2501</v>
      </c>
      <c r="C35" s="428"/>
      <c r="D35" s="427"/>
      <c r="E35" s="427"/>
      <c r="F35" s="390">
        <f>F36+F38</f>
        <v>0</v>
      </c>
      <c r="G35" s="401"/>
    </row>
    <row r="36" spans="1:19" ht="51.75" hidden="1" customHeight="1">
      <c r="A36" s="318" t="s">
        <v>2500</v>
      </c>
      <c r="B36" s="398" t="s">
        <v>2499</v>
      </c>
      <c r="C36" s="329"/>
      <c r="D36" s="409"/>
      <c r="E36" s="409"/>
      <c r="F36" s="386"/>
      <c r="G36" s="401"/>
    </row>
    <row r="37" spans="1:19" ht="84.75" hidden="1" customHeight="1">
      <c r="A37" s="318" t="s">
        <v>2498</v>
      </c>
      <c r="B37" s="398" t="s">
        <v>2497</v>
      </c>
      <c r="C37" s="329">
        <v>300</v>
      </c>
      <c r="D37" s="409" t="s">
        <v>2272</v>
      </c>
      <c r="E37" s="409" t="s">
        <v>1756</v>
      </c>
      <c r="F37" s="386"/>
      <c r="G37" s="401"/>
    </row>
    <row r="38" spans="1:19" ht="48.75" hidden="1" customHeight="1">
      <c r="A38" s="318" t="s">
        <v>2496</v>
      </c>
      <c r="B38" s="398" t="s">
        <v>2495</v>
      </c>
      <c r="C38" s="329"/>
      <c r="D38" s="409"/>
      <c r="E38" s="409"/>
      <c r="F38" s="386">
        <f>F39+F40</f>
        <v>0</v>
      </c>
      <c r="G38" s="401"/>
    </row>
    <row r="39" spans="1:19" ht="99.75" hidden="1" customHeight="1">
      <c r="A39" s="318" t="s">
        <v>2494</v>
      </c>
      <c r="B39" s="398" t="s">
        <v>2492</v>
      </c>
      <c r="C39" s="329">
        <v>600</v>
      </c>
      <c r="D39" s="409" t="s">
        <v>1351</v>
      </c>
      <c r="E39" s="409" t="s">
        <v>1753</v>
      </c>
      <c r="F39" s="386"/>
      <c r="G39" s="401"/>
    </row>
    <row r="40" spans="1:19" ht="88.5" hidden="1" customHeight="1">
      <c r="A40" s="318" t="s">
        <v>2493</v>
      </c>
      <c r="B40" s="398" t="s">
        <v>2492</v>
      </c>
      <c r="C40" s="329">
        <v>200</v>
      </c>
      <c r="D40" s="409" t="s">
        <v>1351</v>
      </c>
      <c r="E40" s="409" t="s">
        <v>1351</v>
      </c>
      <c r="F40" s="386"/>
      <c r="G40" s="401"/>
    </row>
    <row r="41" spans="1:19" ht="50.25" hidden="1" customHeight="1">
      <c r="A41" s="467" t="s">
        <v>2491</v>
      </c>
      <c r="B41" s="458" t="s">
        <v>2490</v>
      </c>
      <c r="C41" s="428"/>
      <c r="D41" s="427"/>
      <c r="E41" s="427"/>
      <c r="F41" s="390">
        <f>F42</f>
        <v>0</v>
      </c>
      <c r="G41" s="401"/>
    </row>
    <row r="42" spans="1:19" ht="66.75" hidden="1" customHeight="1">
      <c r="A42" s="179" t="s">
        <v>2489</v>
      </c>
      <c r="B42" s="398" t="s">
        <v>2488</v>
      </c>
      <c r="C42" s="329">
        <v>200</v>
      </c>
      <c r="D42" s="409" t="s">
        <v>965</v>
      </c>
      <c r="E42" s="409" t="s">
        <v>966</v>
      </c>
      <c r="F42" s="386"/>
      <c r="G42" s="401"/>
    </row>
    <row r="43" spans="1:19" ht="33.75" hidden="1" customHeight="1">
      <c r="A43" s="467" t="s">
        <v>2487</v>
      </c>
      <c r="B43" s="458" t="s">
        <v>2486</v>
      </c>
      <c r="C43" s="428"/>
      <c r="D43" s="427"/>
      <c r="E43" s="427"/>
      <c r="F43" s="390">
        <f>F44+F45+F46+F47</f>
        <v>0</v>
      </c>
    </row>
    <row r="44" spans="1:19" s="378" customFormat="1" ht="69.75" hidden="1" customHeight="1">
      <c r="A44" s="179" t="s">
        <v>2485</v>
      </c>
      <c r="B44" s="398" t="s">
        <v>2481</v>
      </c>
      <c r="C44" s="329">
        <v>200</v>
      </c>
      <c r="D44" s="409" t="s">
        <v>2269</v>
      </c>
      <c r="E44" s="409" t="s">
        <v>966</v>
      </c>
      <c r="F44" s="386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78" customFormat="1" ht="64.5" hidden="1" customHeight="1">
      <c r="A45" s="179" t="s">
        <v>2484</v>
      </c>
      <c r="B45" s="398" t="s">
        <v>2481</v>
      </c>
      <c r="C45" s="329">
        <v>300</v>
      </c>
      <c r="D45" s="409" t="s">
        <v>2269</v>
      </c>
      <c r="E45" s="409" t="s">
        <v>966</v>
      </c>
      <c r="F45" s="386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78" customFormat="1" ht="64.5" hidden="1" customHeight="1">
      <c r="A46" s="179" t="s">
        <v>2483</v>
      </c>
      <c r="B46" s="398" t="s">
        <v>2481</v>
      </c>
      <c r="C46" s="329">
        <v>600</v>
      </c>
      <c r="D46" s="409" t="s">
        <v>1351</v>
      </c>
      <c r="E46" s="409" t="s">
        <v>1753</v>
      </c>
      <c r="F46" s="386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78" customFormat="1" ht="51" hidden="1" customHeight="1">
      <c r="A47" s="179" t="s">
        <v>2482</v>
      </c>
      <c r="B47" s="398" t="s">
        <v>2481</v>
      </c>
      <c r="C47" s="329">
        <v>800</v>
      </c>
      <c r="D47" s="409" t="s">
        <v>2269</v>
      </c>
      <c r="E47" s="409" t="s">
        <v>966</v>
      </c>
      <c r="F47" s="386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78" customFormat="1" ht="50.25" hidden="1" customHeight="1">
      <c r="A48" s="467" t="s">
        <v>1971</v>
      </c>
      <c r="B48" s="458" t="s">
        <v>2480</v>
      </c>
      <c r="C48" s="469"/>
      <c r="D48" s="462"/>
      <c r="E48" s="462"/>
      <c r="F48" s="476">
        <f>F49+F50</f>
        <v>0</v>
      </c>
      <c r="G48" s="401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78" customFormat="1" ht="81.75" hidden="1" customHeight="1">
      <c r="A49" s="180" t="s">
        <v>2479</v>
      </c>
      <c r="B49" s="398" t="s">
        <v>2477</v>
      </c>
      <c r="C49" s="329">
        <v>200</v>
      </c>
      <c r="D49" s="409" t="s">
        <v>1351</v>
      </c>
      <c r="E49" s="409" t="s">
        <v>1351</v>
      </c>
      <c r="F49" s="471"/>
      <c r="G49" s="401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78" customFormat="1" ht="84.75" hidden="1" customHeight="1">
      <c r="A50" s="180" t="s">
        <v>2478</v>
      </c>
      <c r="B50" s="398" t="s">
        <v>2477</v>
      </c>
      <c r="C50" s="329">
        <v>600</v>
      </c>
      <c r="D50" s="409" t="s">
        <v>1351</v>
      </c>
      <c r="E50" s="409" t="s">
        <v>1753</v>
      </c>
      <c r="F50" s="471"/>
      <c r="G50" s="401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78" customFormat="1" ht="35.25" hidden="1" customHeight="1">
      <c r="A51" s="477" t="s">
        <v>2476</v>
      </c>
      <c r="B51" s="407" t="s">
        <v>2475</v>
      </c>
      <c r="C51" s="428"/>
      <c r="D51" s="427"/>
      <c r="E51" s="427"/>
      <c r="F51" s="390">
        <f>F53+F54+F52</f>
        <v>0</v>
      </c>
      <c r="G51" s="483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78" customFormat="1" ht="85.5" hidden="1" customHeight="1">
      <c r="A52" s="322" t="s">
        <v>2474</v>
      </c>
      <c r="B52" s="398" t="s">
        <v>2472</v>
      </c>
      <c r="C52" s="428">
        <v>200</v>
      </c>
      <c r="D52" s="427" t="s">
        <v>966</v>
      </c>
      <c r="E52" s="427" t="s">
        <v>2255</v>
      </c>
      <c r="F52" s="390"/>
      <c r="G52" s="401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78" customFormat="1" ht="82.5" hidden="1" customHeight="1">
      <c r="A53" s="322" t="s">
        <v>2474</v>
      </c>
      <c r="B53" s="398" t="s">
        <v>2472</v>
      </c>
      <c r="C53" s="329">
        <v>600</v>
      </c>
      <c r="D53" s="409" t="s">
        <v>1351</v>
      </c>
      <c r="E53" s="409" t="s">
        <v>1753</v>
      </c>
      <c r="F53" s="386"/>
      <c r="G53" s="401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78" customFormat="1" ht="68.25" hidden="1" customHeight="1">
      <c r="A54" s="322" t="s">
        <v>2473</v>
      </c>
      <c r="B54" s="398" t="s">
        <v>2472</v>
      </c>
      <c r="C54" s="329">
        <v>200</v>
      </c>
      <c r="D54" s="409" t="s">
        <v>965</v>
      </c>
      <c r="E54" s="409" t="s">
        <v>966</v>
      </c>
      <c r="F54" s="482"/>
      <c r="G54" s="437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78" customFormat="1" ht="47.25" hidden="1" customHeight="1">
      <c r="A55" s="481" t="s">
        <v>2471</v>
      </c>
      <c r="B55" s="458" t="s">
        <v>2470</v>
      </c>
      <c r="C55" s="463"/>
      <c r="D55" s="462"/>
      <c r="E55" s="427"/>
      <c r="F55" s="390">
        <f>F56+F57</f>
        <v>0</v>
      </c>
      <c r="G55" s="401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78" customFormat="1" ht="88.5" hidden="1" customHeight="1">
      <c r="A56" s="322" t="s">
        <v>2469</v>
      </c>
      <c r="B56" s="398" t="s">
        <v>2468</v>
      </c>
      <c r="C56" s="329">
        <v>200</v>
      </c>
      <c r="D56" s="409" t="s">
        <v>966</v>
      </c>
      <c r="E56" s="409" t="s">
        <v>2255</v>
      </c>
      <c r="F56" s="386"/>
      <c r="G56" s="401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78" customFormat="1" ht="84" hidden="1" customHeight="1">
      <c r="A57" s="322" t="s">
        <v>2469</v>
      </c>
      <c r="B57" s="398" t="s">
        <v>2468</v>
      </c>
      <c r="C57" s="329">
        <v>200</v>
      </c>
      <c r="D57" s="409" t="s">
        <v>1755</v>
      </c>
      <c r="E57" s="409" t="s">
        <v>2299</v>
      </c>
      <c r="F57" s="386"/>
      <c r="G57" s="401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78" customFormat="1" ht="84" customHeight="1">
      <c r="A58" s="543" t="s">
        <v>2696</v>
      </c>
      <c r="B58" s="588" t="s">
        <v>2695</v>
      </c>
      <c r="C58" s="470">
        <v>800</v>
      </c>
      <c r="D58" s="409" t="s">
        <v>966</v>
      </c>
      <c r="E58" s="454" t="s">
        <v>2269</v>
      </c>
      <c r="F58" s="386">
        <v>50</v>
      </c>
      <c r="G58" s="401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78" customFormat="1" ht="84" customHeight="1">
      <c r="A59" s="544" t="s">
        <v>2613</v>
      </c>
      <c r="B59" s="495" t="s">
        <v>2575</v>
      </c>
      <c r="C59" s="470">
        <v>200</v>
      </c>
      <c r="D59" s="409" t="s">
        <v>1881</v>
      </c>
      <c r="E59" s="454" t="s">
        <v>1756</v>
      </c>
      <c r="F59" s="386">
        <v>100</v>
      </c>
      <c r="G59" s="401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78" customFormat="1" ht="72" customHeight="1">
      <c r="A60" s="544" t="s">
        <v>2613</v>
      </c>
      <c r="B60" s="495" t="s">
        <v>2697</v>
      </c>
      <c r="C60" s="470">
        <v>200</v>
      </c>
      <c r="D60" s="409" t="s">
        <v>1881</v>
      </c>
      <c r="E60" s="454" t="s">
        <v>1756</v>
      </c>
      <c r="F60" s="130">
        <v>400</v>
      </c>
      <c r="G60" s="496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78" customFormat="1" ht="35.25" hidden="1" customHeight="1">
      <c r="A61" s="481" t="s">
        <v>2467</v>
      </c>
      <c r="B61" s="458" t="s">
        <v>2466</v>
      </c>
      <c r="C61" s="428"/>
      <c r="D61" s="427"/>
      <c r="E61" s="453"/>
      <c r="F61" s="390">
        <f>F62+F64+F63</f>
        <v>0</v>
      </c>
      <c r="G61" s="437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78" customFormat="1" ht="99.75" hidden="1" customHeight="1">
      <c r="A62" s="322" t="s">
        <v>2465</v>
      </c>
      <c r="B62" s="398" t="s">
        <v>2463</v>
      </c>
      <c r="C62" s="329">
        <v>100</v>
      </c>
      <c r="D62" s="409" t="s">
        <v>1756</v>
      </c>
      <c r="E62" s="454" t="s">
        <v>1754</v>
      </c>
      <c r="F62" s="386"/>
      <c r="G62" s="437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78" customFormat="1" ht="67.5" hidden="1" customHeight="1">
      <c r="A63" s="322" t="s">
        <v>2464</v>
      </c>
      <c r="B63" s="398" t="s">
        <v>2463</v>
      </c>
      <c r="C63" s="329">
        <v>200</v>
      </c>
      <c r="D63" s="409" t="s">
        <v>1756</v>
      </c>
      <c r="E63" s="454" t="s">
        <v>1754</v>
      </c>
      <c r="F63" s="386"/>
      <c r="G63" s="437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78" customFormat="1" ht="67.5" hidden="1" customHeight="1">
      <c r="A64" s="322" t="s">
        <v>2464</v>
      </c>
      <c r="B64" s="398" t="s">
        <v>2463</v>
      </c>
      <c r="C64" s="432">
        <v>200</v>
      </c>
      <c r="D64" s="409" t="s">
        <v>1755</v>
      </c>
      <c r="E64" s="454" t="s">
        <v>1881</v>
      </c>
      <c r="F64" s="386"/>
      <c r="G64" s="437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78" customFormat="1" ht="41.25" hidden="1" customHeight="1">
      <c r="A65" s="477" t="s">
        <v>2462</v>
      </c>
      <c r="B65" s="458" t="s">
        <v>2461</v>
      </c>
      <c r="C65" s="451"/>
      <c r="D65" s="427"/>
      <c r="E65" s="453"/>
      <c r="F65" s="390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78" customFormat="1" ht="69.75" hidden="1" customHeight="1">
      <c r="A66" s="477" t="s">
        <v>2460</v>
      </c>
      <c r="B66" s="458" t="s">
        <v>2459</v>
      </c>
      <c r="C66" s="451"/>
      <c r="D66" s="427"/>
      <c r="E66" s="453"/>
      <c r="F66" s="390"/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78" customFormat="1" ht="86.25" hidden="1" customHeight="1">
      <c r="A67" s="321" t="s">
        <v>2458</v>
      </c>
      <c r="B67" s="398" t="s">
        <v>2457</v>
      </c>
      <c r="C67" s="329">
        <v>200</v>
      </c>
      <c r="D67" s="409" t="s">
        <v>1881</v>
      </c>
      <c r="E67" s="454" t="s">
        <v>1753</v>
      </c>
      <c r="F67" s="386"/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78" customFormat="1" ht="113.25" hidden="1" customHeight="1">
      <c r="A68" s="480" t="s">
        <v>2456</v>
      </c>
      <c r="B68" s="474" t="s">
        <v>2455</v>
      </c>
      <c r="C68" s="473">
        <v>300</v>
      </c>
      <c r="D68" s="472" t="s">
        <v>2272</v>
      </c>
      <c r="E68" s="478" t="s">
        <v>1756</v>
      </c>
      <c r="F68" s="471">
        <f>[1]расходы!F456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78" customFormat="1" ht="101.25" hidden="1" customHeight="1">
      <c r="A69" s="479" t="s">
        <v>2454</v>
      </c>
      <c r="B69" s="474" t="s">
        <v>2453</v>
      </c>
      <c r="C69" s="473">
        <v>300</v>
      </c>
      <c r="D69" s="472" t="s">
        <v>2272</v>
      </c>
      <c r="E69" s="478" t="s">
        <v>1756</v>
      </c>
      <c r="F69" s="471">
        <f>[1]расходы!F458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78" customFormat="1" ht="77.25" hidden="1" customHeight="1">
      <c r="A70" s="477" t="s">
        <v>2452</v>
      </c>
      <c r="B70" s="458" t="s">
        <v>2451</v>
      </c>
      <c r="C70" s="469"/>
      <c r="D70" s="462"/>
      <c r="E70" s="468"/>
      <c r="F70" s="476">
        <f>F71+F72+F73+F74+F75+F76+F77+F78+F79+F80+F81+F82+F83+F84+F85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78" customFormat="1" ht="87.75" hidden="1" customHeight="1">
      <c r="A71" s="475" t="s">
        <v>2450</v>
      </c>
      <c r="B71" s="474" t="s">
        <v>2449</v>
      </c>
      <c r="C71" s="473">
        <v>800</v>
      </c>
      <c r="D71" s="472" t="s">
        <v>1755</v>
      </c>
      <c r="E71" s="472" t="s">
        <v>1881</v>
      </c>
      <c r="F71" s="471">
        <f>[1]расходы!F106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78" customFormat="1" ht="114.75" hidden="1" customHeight="1">
      <c r="A72" s="475" t="s">
        <v>2448</v>
      </c>
      <c r="B72" s="474" t="s">
        <v>2447</v>
      </c>
      <c r="C72" s="473">
        <v>800</v>
      </c>
      <c r="D72" s="472" t="s">
        <v>1755</v>
      </c>
      <c r="E72" s="472" t="s">
        <v>1881</v>
      </c>
      <c r="F72" s="471">
        <f>[1]расходы!F110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78" customFormat="1" ht="127.5" hidden="1" customHeight="1">
      <c r="A73" s="475" t="s">
        <v>2446</v>
      </c>
      <c r="B73" s="474" t="s">
        <v>2445</v>
      </c>
      <c r="C73" s="473">
        <v>800</v>
      </c>
      <c r="D73" s="472" t="s">
        <v>1755</v>
      </c>
      <c r="E73" s="472" t="s">
        <v>1881</v>
      </c>
      <c r="F73" s="471">
        <f>[1]расходы!F112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78" customFormat="1" ht="101.25" hidden="1" customHeight="1">
      <c r="A74" s="475" t="s">
        <v>2444</v>
      </c>
      <c r="B74" s="474" t="s">
        <v>2443</v>
      </c>
      <c r="C74" s="473">
        <v>800</v>
      </c>
      <c r="D74" s="472" t="s">
        <v>1755</v>
      </c>
      <c r="E74" s="472" t="s">
        <v>1881</v>
      </c>
      <c r="F74" s="471">
        <f>[1]расходы!F116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78" customFormat="1" ht="87" hidden="1" customHeight="1">
      <c r="A75" s="475" t="s">
        <v>2442</v>
      </c>
      <c r="B75" s="474" t="s">
        <v>2441</v>
      </c>
      <c r="C75" s="473">
        <v>800</v>
      </c>
      <c r="D75" s="472" t="s">
        <v>1755</v>
      </c>
      <c r="E75" s="472" t="s">
        <v>1881</v>
      </c>
      <c r="F75" s="471">
        <f>[1]расходы!F118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78" customFormat="1" ht="90" hidden="1" customHeight="1">
      <c r="A76" s="475" t="s">
        <v>2440</v>
      </c>
      <c r="B76" s="474" t="s">
        <v>2439</v>
      </c>
      <c r="C76" s="473">
        <v>800</v>
      </c>
      <c r="D76" s="472" t="s">
        <v>1755</v>
      </c>
      <c r="E76" s="472" t="s">
        <v>1881</v>
      </c>
      <c r="F76" s="471">
        <f>[1]расходы!F124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78" customFormat="1" ht="105" hidden="1" customHeight="1">
      <c r="A77" s="475" t="s">
        <v>2438</v>
      </c>
      <c r="B77" s="474" t="s">
        <v>2437</v>
      </c>
      <c r="C77" s="473">
        <v>800</v>
      </c>
      <c r="D77" s="472" t="s">
        <v>1755</v>
      </c>
      <c r="E77" s="472" t="s">
        <v>1881</v>
      </c>
      <c r="F77" s="471">
        <f>[1]расходы!F126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78" customFormat="1" ht="126.75" hidden="1" customHeight="1">
      <c r="A78" s="475" t="s">
        <v>2436</v>
      </c>
      <c r="B78" s="474" t="s">
        <v>2435</v>
      </c>
      <c r="C78" s="473">
        <v>800</v>
      </c>
      <c r="D78" s="472" t="s">
        <v>1755</v>
      </c>
      <c r="E78" s="472" t="s">
        <v>1881</v>
      </c>
      <c r="F78" s="471">
        <f>[1]расходы!F130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78" customFormat="1" ht="89.25" hidden="1" customHeight="1">
      <c r="A79" s="475" t="s">
        <v>2434</v>
      </c>
      <c r="B79" s="474" t="s">
        <v>2433</v>
      </c>
      <c r="C79" s="473">
        <v>800</v>
      </c>
      <c r="D79" s="472" t="s">
        <v>1755</v>
      </c>
      <c r="E79" s="472" t="s">
        <v>1881</v>
      </c>
      <c r="F79" s="471">
        <f>[1]расходы!F138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78" customFormat="1" ht="87.75" hidden="1" customHeight="1">
      <c r="A80" s="475" t="s">
        <v>2432</v>
      </c>
      <c r="B80" s="474" t="s">
        <v>2431</v>
      </c>
      <c r="C80" s="473">
        <v>800</v>
      </c>
      <c r="D80" s="472" t="s">
        <v>1755</v>
      </c>
      <c r="E80" s="472" t="s">
        <v>1881</v>
      </c>
      <c r="F80" s="471">
        <f>[1]расходы!F140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78" customFormat="1" ht="111.75" hidden="1" customHeight="1">
      <c r="A81" s="475" t="s">
        <v>2430</v>
      </c>
      <c r="B81" s="474" t="s">
        <v>2429</v>
      </c>
      <c r="C81" s="473">
        <v>800</v>
      </c>
      <c r="D81" s="472" t="s">
        <v>1755</v>
      </c>
      <c r="E81" s="472" t="s">
        <v>1881</v>
      </c>
      <c r="F81" s="471">
        <f>[1]расходы!F142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78" customFormat="1" ht="129" hidden="1" customHeight="1">
      <c r="A82" s="475" t="s">
        <v>2428</v>
      </c>
      <c r="B82" s="474" t="s">
        <v>2427</v>
      </c>
      <c r="C82" s="473">
        <v>800</v>
      </c>
      <c r="D82" s="472" t="s">
        <v>1755</v>
      </c>
      <c r="E82" s="472" t="s">
        <v>1881</v>
      </c>
      <c r="F82" s="471">
        <f>[1]расходы!F144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78" customFormat="1" ht="147" hidden="1" customHeight="1">
      <c r="A83" s="475" t="s">
        <v>2426</v>
      </c>
      <c r="B83" s="474" t="s">
        <v>2423</v>
      </c>
      <c r="C83" s="473">
        <v>100</v>
      </c>
      <c r="D83" s="472" t="s">
        <v>1755</v>
      </c>
      <c r="E83" s="472" t="s">
        <v>1881</v>
      </c>
      <c r="F83" s="471">
        <f>[1]расходы!F182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78" customFormat="1" ht="120" hidden="1" customHeight="1">
      <c r="A84" s="475" t="s">
        <v>2425</v>
      </c>
      <c r="B84" s="474" t="s">
        <v>2423</v>
      </c>
      <c r="C84" s="473">
        <v>200</v>
      </c>
      <c r="D84" s="472" t="s">
        <v>1755</v>
      </c>
      <c r="E84" s="472" t="s">
        <v>1881</v>
      </c>
      <c r="F84" s="471">
        <f>[1]расходы!F183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78" customFormat="1" ht="99.75" hidden="1" customHeight="1">
      <c r="A85" s="475" t="s">
        <v>2424</v>
      </c>
      <c r="B85" s="474" t="s">
        <v>2423</v>
      </c>
      <c r="C85" s="473">
        <v>800</v>
      </c>
      <c r="D85" s="472" t="s">
        <v>1755</v>
      </c>
      <c r="E85" s="472" t="s">
        <v>1881</v>
      </c>
      <c r="F85" s="471">
        <f>[1]расходы!F184</f>
        <v>0</v>
      </c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78" customFormat="1" ht="51.75" hidden="1" customHeight="1">
      <c r="A86" s="467" t="s">
        <v>2422</v>
      </c>
      <c r="B86" s="458" t="s">
        <v>2421</v>
      </c>
      <c r="C86" s="428"/>
      <c r="D86" s="427"/>
      <c r="E86" s="427"/>
      <c r="F86" s="390">
        <f>F87+F88+F89+F90</f>
        <v>0</v>
      </c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78" customFormat="1" ht="75.75" hidden="1" customHeight="1">
      <c r="A87" s="179" t="s">
        <v>2419</v>
      </c>
      <c r="B87" s="398" t="s">
        <v>2418</v>
      </c>
      <c r="C87" s="470">
        <v>200</v>
      </c>
      <c r="D87" s="409" t="s">
        <v>1881</v>
      </c>
      <c r="E87" s="409" t="s">
        <v>1753</v>
      </c>
      <c r="F87" s="386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78" customFormat="1" ht="81.75" hidden="1" customHeight="1">
      <c r="A88" s="179" t="s">
        <v>2420</v>
      </c>
      <c r="B88" s="398" t="s">
        <v>2418</v>
      </c>
      <c r="C88" s="329">
        <v>600</v>
      </c>
      <c r="D88" s="409" t="s">
        <v>1351</v>
      </c>
      <c r="E88" s="409" t="s">
        <v>966</v>
      </c>
      <c r="F88" s="386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78" customFormat="1" ht="84.75" hidden="1" customHeight="1">
      <c r="A89" s="179" t="s">
        <v>2420</v>
      </c>
      <c r="B89" s="398" t="s">
        <v>2418</v>
      </c>
      <c r="C89" s="329">
        <v>600</v>
      </c>
      <c r="D89" s="409" t="s">
        <v>1351</v>
      </c>
      <c r="E89" s="454" t="s">
        <v>1753</v>
      </c>
      <c r="F89" s="386"/>
      <c r="G89" s="244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78" customFormat="1" ht="70.5" hidden="1" customHeight="1">
      <c r="A90" s="179" t="s">
        <v>2419</v>
      </c>
      <c r="B90" s="398" t="s">
        <v>2418</v>
      </c>
      <c r="C90" s="470">
        <v>200</v>
      </c>
      <c r="D90" s="409" t="s">
        <v>965</v>
      </c>
      <c r="E90" s="409" t="s">
        <v>966</v>
      </c>
      <c r="F90" s="386"/>
      <c r="G90" s="244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78" customFormat="1" ht="43.5" hidden="1" customHeight="1">
      <c r="A91" s="467" t="s">
        <v>2417</v>
      </c>
      <c r="B91" s="458" t="s">
        <v>2416</v>
      </c>
      <c r="C91" s="469"/>
      <c r="D91" s="462"/>
      <c r="E91" s="468"/>
      <c r="F91" s="403">
        <f>F92</f>
        <v>0</v>
      </c>
      <c r="G91" s="437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78" customFormat="1" ht="67.5" hidden="1" customHeight="1">
      <c r="A92" s="318" t="s">
        <v>2415</v>
      </c>
      <c r="B92" s="398" t="s">
        <v>2414</v>
      </c>
      <c r="C92" s="329">
        <v>200</v>
      </c>
      <c r="D92" s="409" t="s">
        <v>966</v>
      </c>
      <c r="E92" s="454" t="s">
        <v>2255</v>
      </c>
      <c r="F92" s="386"/>
      <c r="G92" s="437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78" customFormat="1" ht="38.25" hidden="1" customHeight="1">
      <c r="A93" s="467" t="s">
        <v>2413</v>
      </c>
      <c r="B93" s="458" t="s">
        <v>2412</v>
      </c>
      <c r="C93" s="392"/>
      <c r="D93" s="391"/>
      <c r="E93" s="466"/>
      <c r="F93" s="403">
        <f>F94+F96</f>
        <v>0</v>
      </c>
      <c r="G93" s="437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78" customFormat="1" ht="70.5" hidden="1" customHeight="1">
      <c r="A94" s="465" t="s">
        <v>2411</v>
      </c>
      <c r="B94" s="398" t="s">
        <v>2410</v>
      </c>
      <c r="C94" s="329"/>
      <c r="D94" s="409"/>
      <c r="E94" s="454"/>
      <c r="F94" s="386">
        <f>F95</f>
        <v>0</v>
      </c>
      <c r="G94" s="437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78" customFormat="1" ht="96" hidden="1" customHeight="1">
      <c r="A95" s="179" t="s">
        <v>2409</v>
      </c>
      <c r="B95" s="398" t="s">
        <v>2408</v>
      </c>
      <c r="C95" s="329">
        <v>200</v>
      </c>
      <c r="D95" s="409" t="s">
        <v>1755</v>
      </c>
      <c r="E95" s="454" t="s">
        <v>2299</v>
      </c>
      <c r="F95" s="386"/>
      <c r="G95" s="437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78" customFormat="1" ht="89.25" hidden="1" customHeight="1">
      <c r="A96" s="465" t="s">
        <v>2407</v>
      </c>
      <c r="B96" s="398" t="s">
        <v>2406</v>
      </c>
      <c r="C96" s="329"/>
      <c r="D96" s="409"/>
      <c r="E96" s="454"/>
      <c r="F96" s="386">
        <f>F97</f>
        <v>0</v>
      </c>
      <c r="G96" s="437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78" customFormat="1" ht="102.75" hidden="1" customHeight="1">
      <c r="A97" s="179" t="s">
        <v>2405</v>
      </c>
      <c r="B97" s="398" t="s">
        <v>2404</v>
      </c>
      <c r="C97" s="432">
        <v>200</v>
      </c>
      <c r="D97" s="409" t="s">
        <v>1755</v>
      </c>
      <c r="E97" s="409" t="s">
        <v>2299</v>
      </c>
      <c r="F97" s="383"/>
      <c r="G97" s="437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78" customFormat="1" ht="59.25" hidden="1" customHeight="1">
      <c r="A98" s="464" t="s">
        <v>2403</v>
      </c>
      <c r="B98" s="458" t="s">
        <v>2402</v>
      </c>
      <c r="C98" s="463"/>
      <c r="D98" s="462"/>
      <c r="E98" s="462"/>
      <c r="F98" s="450">
        <f>F99+F101+F103</f>
        <v>0</v>
      </c>
      <c r="G98" s="437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78" customFormat="1" ht="73.5" hidden="1" customHeight="1">
      <c r="A99" s="461" t="s">
        <v>2401</v>
      </c>
      <c r="B99" s="398" t="s">
        <v>2400</v>
      </c>
      <c r="C99" s="432"/>
      <c r="D99" s="409"/>
      <c r="E99" s="409"/>
      <c r="F99" s="459">
        <f>F100</f>
        <v>0</v>
      </c>
      <c r="G99" s="437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78" customFormat="1" ht="86.25" hidden="1" customHeight="1">
      <c r="A100" s="321" t="s">
        <v>2399</v>
      </c>
      <c r="B100" s="398" t="s">
        <v>2398</v>
      </c>
      <c r="C100" s="432">
        <v>200</v>
      </c>
      <c r="D100" s="409" t="s">
        <v>1881</v>
      </c>
      <c r="E100" s="409" t="s">
        <v>1753</v>
      </c>
      <c r="F100" s="459"/>
      <c r="G100" s="437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78" customFormat="1" ht="88.5" hidden="1" customHeight="1">
      <c r="A101" s="460" t="s">
        <v>2397</v>
      </c>
      <c r="B101" s="398" t="s">
        <v>2396</v>
      </c>
      <c r="C101" s="432"/>
      <c r="D101" s="409"/>
      <c r="E101" s="409"/>
      <c r="F101" s="459">
        <f>F102</f>
        <v>0</v>
      </c>
      <c r="G101" s="437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78" customFormat="1" ht="111" hidden="1" customHeight="1">
      <c r="A102" s="321" t="s">
        <v>2395</v>
      </c>
      <c r="B102" s="398" t="s">
        <v>2394</v>
      </c>
      <c r="C102" s="432">
        <v>200</v>
      </c>
      <c r="D102" s="409" t="s">
        <v>1881</v>
      </c>
      <c r="E102" s="409" t="s">
        <v>1753</v>
      </c>
      <c r="F102" s="459"/>
      <c r="G102" s="437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78" customFormat="1" ht="86.25" hidden="1" customHeight="1">
      <c r="A103" s="460" t="s">
        <v>2393</v>
      </c>
      <c r="B103" s="398" t="s">
        <v>2392</v>
      </c>
      <c r="C103" s="432"/>
      <c r="D103" s="454"/>
      <c r="E103" s="454"/>
      <c r="F103" s="459">
        <f>F105+F104</f>
        <v>0</v>
      </c>
      <c r="G103" s="437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78" customFormat="1" ht="101.25" hidden="1" customHeight="1">
      <c r="A104" s="321" t="s">
        <v>2391</v>
      </c>
      <c r="B104" s="398" t="s">
        <v>2390</v>
      </c>
      <c r="C104" s="432">
        <v>200</v>
      </c>
      <c r="D104" s="454" t="s">
        <v>1881</v>
      </c>
      <c r="E104" s="454" t="s">
        <v>1753</v>
      </c>
      <c r="F104" s="459"/>
      <c r="G104" s="437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78" customFormat="1" ht="98.25" hidden="1" customHeight="1">
      <c r="A105" s="321" t="s">
        <v>2389</v>
      </c>
      <c r="B105" s="398" t="s">
        <v>2388</v>
      </c>
      <c r="C105" s="329">
        <v>800</v>
      </c>
      <c r="D105" s="454" t="s">
        <v>1881</v>
      </c>
      <c r="E105" s="454" t="s">
        <v>1753</v>
      </c>
      <c r="F105" s="445"/>
      <c r="G105" s="437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s="378" customFormat="1" ht="71.25" hidden="1" customHeight="1">
      <c r="A106" s="452" t="s">
        <v>2387</v>
      </c>
      <c r="B106" s="458" t="s">
        <v>2386</v>
      </c>
      <c r="C106" s="428"/>
      <c r="D106" s="453"/>
      <c r="E106" s="453"/>
      <c r="F106" s="457">
        <f>F107</f>
        <v>0</v>
      </c>
      <c r="G106" s="437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</row>
    <row r="107" spans="1:19" s="378" customFormat="1" ht="85.5" hidden="1" customHeight="1">
      <c r="A107" s="322" t="s">
        <v>2385</v>
      </c>
      <c r="B107" s="398" t="s">
        <v>2384</v>
      </c>
      <c r="C107" s="454" t="s">
        <v>1998</v>
      </c>
      <c r="D107" s="454" t="s">
        <v>965</v>
      </c>
      <c r="E107" s="454" t="s">
        <v>966</v>
      </c>
      <c r="F107" s="445"/>
      <c r="G107" s="437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</row>
    <row r="108" spans="1:19" ht="60" hidden="1" customHeight="1">
      <c r="A108" s="452"/>
      <c r="B108" s="458"/>
      <c r="C108" s="428"/>
      <c r="D108" s="453"/>
      <c r="E108" s="453"/>
      <c r="F108" s="457">
        <f>F109</f>
        <v>0</v>
      </c>
      <c r="G108" s="437"/>
    </row>
    <row r="109" spans="1:19" ht="80.25" hidden="1" customHeight="1">
      <c r="A109" s="456"/>
      <c r="B109" s="455"/>
      <c r="C109" s="329"/>
      <c r="D109" s="454"/>
      <c r="E109" s="454"/>
      <c r="F109" s="386"/>
      <c r="G109" s="437"/>
    </row>
    <row r="110" spans="1:19" ht="80.25" customHeight="1">
      <c r="A110" s="544" t="s">
        <v>2613</v>
      </c>
      <c r="B110" s="495" t="s">
        <v>2694</v>
      </c>
      <c r="C110" s="329">
        <v>200</v>
      </c>
      <c r="D110" s="454" t="s">
        <v>1881</v>
      </c>
      <c r="E110" s="454" t="s">
        <v>1756</v>
      </c>
      <c r="F110" s="386">
        <v>435</v>
      </c>
      <c r="G110" s="437"/>
    </row>
    <row r="111" spans="1:19" ht="79.900000000000006" customHeight="1">
      <c r="A111" s="544" t="s">
        <v>2613</v>
      </c>
      <c r="B111" s="495" t="s">
        <v>2694</v>
      </c>
      <c r="C111" s="498">
        <v>100</v>
      </c>
      <c r="D111" s="499" t="s">
        <v>1881</v>
      </c>
      <c r="E111" s="499" t="s">
        <v>1756</v>
      </c>
      <c r="F111" s="130">
        <v>5322.4</v>
      </c>
      <c r="G111" s="497"/>
    </row>
    <row r="112" spans="1:19" ht="79.900000000000006" customHeight="1">
      <c r="A112" s="544" t="s">
        <v>2613</v>
      </c>
      <c r="B112" s="495" t="s">
        <v>2694</v>
      </c>
      <c r="C112" s="498">
        <v>800</v>
      </c>
      <c r="D112" s="499" t="s">
        <v>1881</v>
      </c>
      <c r="E112" s="499" t="s">
        <v>1756</v>
      </c>
      <c r="F112" s="500">
        <v>15</v>
      </c>
      <c r="G112" s="497"/>
    </row>
    <row r="113" spans="1:7" ht="79.900000000000006" customHeight="1">
      <c r="A113" s="63" t="s">
        <v>2558</v>
      </c>
      <c r="B113" s="514" t="s">
        <v>2578</v>
      </c>
      <c r="C113" s="498">
        <v>200</v>
      </c>
      <c r="D113" s="499" t="s">
        <v>1881</v>
      </c>
      <c r="E113" s="499" t="s">
        <v>1756</v>
      </c>
      <c r="F113" s="500">
        <v>50</v>
      </c>
      <c r="G113" s="497"/>
    </row>
    <row r="114" spans="1:7" ht="96" customHeight="1">
      <c r="A114" s="566" t="s">
        <v>2634</v>
      </c>
      <c r="B114" s="525" t="s">
        <v>2585</v>
      </c>
      <c r="C114" s="498">
        <v>200</v>
      </c>
      <c r="D114" s="499" t="s">
        <v>1881</v>
      </c>
      <c r="E114" s="499" t="s">
        <v>1756</v>
      </c>
      <c r="F114" s="130">
        <v>3819.2</v>
      </c>
      <c r="G114" s="497"/>
    </row>
    <row r="115" spans="1:7" ht="77.25" customHeight="1">
      <c r="A115" s="566" t="s">
        <v>2634</v>
      </c>
      <c r="B115" s="525" t="s">
        <v>2586</v>
      </c>
      <c r="C115" s="498">
        <v>200</v>
      </c>
      <c r="D115" s="499" t="s">
        <v>1881</v>
      </c>
      <c r="E115" s="499" t="s">
        <v>1756</v>
      </c>
      <c r="F115" s="130">
        <v>38.200000000000003</v>
      </c>
      <c r="G115" s="497"/>
    </row>
    <row r="116" spans="1:7" ht="72.599999999999994" customHeight="1">
      <c r="A116" s="544" t="s">
        <v>2613</v>
      </c>
      <c r="B116" s="160" t="s">
        <v>2576</v>
      </c>
      <c r="C116" s="498">
        <v>100</v>
      </c>
      <c r="D116" s="499" t="s">
        <v>2269</v>
      </c>
      <c r="E116" s="499" t="s">
        <v>966</v>
      </c>
      <c r="F116" s="500">
        <v>209.2</v>
      </c>
      <c r="G116" s="497"/>
    </row>
    <row r="117" spans="1:7" ht="108" customHeight="1">
      <c r="A117" s="544" t="s">
        <v>2613</v>
      </c>
      <c r="B117" s="160" t="s">
        <v>2576</v>
      </c>
      <c r="C117" s="501">
        <v>200</v>
      </c>
      <c r="D117" s="502" t="s">
        <v>2269</v>
      </c>
      <c r="E117" s="502" t="s">
        <v>966</v>
      </c>
      <c r="F117" s="584">
        <v>200</v>
      </c>
    </row>
    <row r="118" spans="1:7" ht="102" hidden="1" customHeight="1">
      <c r="A118" s="322" t="s">
        <v>2541</v>
      </c>
      <c r="B118" s="398" t="s">
        <v>2538</v>
      </c>
      <c r="C118" s="432">
        <v>100</v>
      </c>
      <c r="D118" s="409" t="s">
        <v>966</v>
      </c>
      <c r="E118" s="409" t="s">
        <v>1753</v>
      </c>
      <c r="F118" s="383"/>
      <c r="G118" s="497"/>
    </row>
    <row r="119" spans="1:7" ht="102" customHeight="1">
      <c r="A119" s="544" t="s">
        <v>2613</v>
      </c>
      <c r="B119" s="583" t="s">
        <v>2577</v>
      </c>
      <c r="C119" s="432">
        <v>100</v>
      </c>
      <c r="D119" s="409" t="s">
        <v>966</v>
      </c>
      <c r="E119" s="409" t="s">
        <v>1755</v>
      </c>
      <c r="F119" s="383">
        <v>1088</v>
      </c>
      <c r="G119" s="497"/>
    </row>
    <row r="120" spans="1:7" ht="98.45" customHeight="1">
      <c r="A120" s="544" t="s">
        <v>2613</v>
      </c>
      <c r="B120" s="519" t="s">
        <v>2577</v>
      </c>
      <c r="C120" s="329" t="str">
        <f>"100"</f>
        <v>100</v>
      </c>
      <c r="D120" s="409" t="s">
        <v>966</v>
      </c>
      <c r="E120" s="409" t="s">
        <v>2255</v>
      </c>
      <c r="F120" s="130">
        <v>5640.7</v>
      </c>
      <c r="G120" s="497"/>
    </row>
    <row r="121" spans="1:7" ht="114" customHeight="1">
      <c r="A121" s="544" t="s">
        <v>2613</v>
      </c>
      <c r="B121" s="519" t="s">
        <v>2577</v>
      </c>
      <c r="C121" s="329" t="str">
        <f>"200"</f>
        <v>200</v>
      </c>
      <c r="D121" s="409" t="s">
        <v>966</v>
      </c>
      <c r="E121" s="409" t="s">
        <v>2255</v>
      </c>
      <c r="F121" s="130">
        <v>1386.6</v>
      </c>
      <c r="G121" s="497"/>
    </row>
    <row r="122" spans="1:7" ht="118.5" hidden="1" customHeight="1">
      <c r="A122" s="449" t="s">
        <v>2382</v>
      </c>
      <c r="B122" s="398" t="s">
        <v>2244</v>
      </c>
      <c r="C122" s="329" t="str">
        <f>"300"</f>
        <v>300</v>
      </c>
      <c r="D122" s="409" t="s">
        <v>966</v>
      </c>
      <c r="E122" s="409" t="s">
        <v>2255</v>
      </c>
      <c r="F122" s="448"/>
      <c r="G122" s="437"/>
    </row>
    <row r="123" spans="1:7" ht="114.75" hidden="1" customHeight="1">
      <c r="A123" s="63" t="s">
        <v>2582</v>
      </c>
      <c r="B123" s="519" t="s">
        <v>2580</v>
      </c>
      <c r="C123" s="329">
        <v>312</v>
      </c>
      <c r="D123" s="409" t="s">
        <v>2272</v>
      </c>
      <c r="E123" s="409" t="s">
        <v>966</v>
      </c>
      <c r="F123" s="509"/>
      <c r="G123" s="497"/>
    </row>
    <row r="124" spans="1:7" ht="149.25" hidden="1" customHeight="1">
      <c r="A124" s="322" t="s">
        <v>2381</v>
      </c>
      <c r="B124" s="398" t="s">
        <v>2378</v>
      </c>
      <c r="C124" s="432" t="str">
        <f>"100"</f>
        <v>100</v>
      </c>
      <c r="D124" s="409" t="s">
        <v>966</v>
      </c>
      <c r="E124" s="409" t="s">
        <v>2255</v>
      </c>
      <c r="F124" s="386"/>
      <c r="G124" s="437"/>
    </row>
    <row r="125" spans="1:7" ht="117.75" hidden="1" customHeight="1">
      <c r="A125" s="322" t="s">
        <v>2380</v>
      </c>
      <c r="B125" s="398" t="s">
        <v>2378</v>
      </c>
      <c r="C125" s="432" t="str">
        <f>"200"</f>
        <v>200</v>
      </c>
      <c r="D125" s="409" t="s">
        <v>966</v>
      </c>
      <c r="E125" s="409" t="s">
        <v>2255</v>
      </c>
      <c r="F125" s="386"/>
      <c r="G125" s="437"/>
    </row>
    <row r="126" spans="1:7" ht="97.5" hidden="1" customHeight="1">
      <c r="A126" s="322" t="s">
        <v>2379</v>
      </c>
      <c r="B126" s="398" t="s">
        <v>2378</v>
      </c>
      <c r="C126" s="329" t="str">
        <f>"800"</f>
        <v>800</v>
      </c>
      <c r="D126" s="409" t="s">
        <v>966</v>
      </c>
      <c r="E126" s="409" t="s">
        <v>2255</v>
      </c>
      <c r="F126" s="445"/>
      <c r="G126" s="437"/>
    </row>
    <row r="127" spans="1:7" ht="144.75" hidden="1" customHeight="1">
      <c r="A127" s="322" t="s">
        <v>2377</v>
      </c>
      <c r="B127" s="398" t="s">
        <v>2245</v>
      </c>
      <c r="C127" s="432">
        <v>280</v>
      </c>
      <c r="D127" s="409" t="s">
        <v>1756</v>
      </c>
      <c r="E127" s="409" t="s">
        <v>2272</v>
      </c>
      <c r="F127" s="445"/>
      <c r="G127" s="437"/>
    </row>
    <row r="128" spans="1:7" ht="144.75" customHeight="1">
      <c r="A128" s="63" t="s">
        <v>2629</v>
      </c>
      <c r="B128" s="522" t="s">
        <v>2577</v>
      </c>
      <c r="C128" s="432">
        <v>800</v>
      </c>
      <c r="D128" s="409" t="s">
        <v>966</v>
      </c>
      <c r="E128" s="409" t="s">
        <v>2255</v>
      </c>
      <c r="F128" s="445">
        <v>100</v>
      </c>
      <c r="G128" s="437"/>
    </row>
    <row r="129" spans="1:19" ht="144.75" customHeight="1">
      <c r="A129" s="544" t="s">
        <v>2825</v>
      </c>
      <c r="B129" s="603" t="s">
        <v>2824</v>
      </c>
      <c r="C129" s="432">
        <v>200</v>
      </c>
      <c r="D129" s="409" t="s">
        <v>966</v>
      </c>
      <c r="E129" s="409" t="s">
        <v>2255</v>
      </c>
      <c r="F129" s="445">
        <v>20</v>
      </c>
      <c r="G129" s="437"/>
    </row>
    <row r="130" spans="1:19" ht="144.75" customHeight="1">
      <c r="A130" s="544" t="s">
        <v>2825</v>
      </c>
      <c r="B130" s="603" t="s">
        <v>2824</v>
      </c>
      <c r="C130" s="432">
        <v>500</v>
      </c>
      <c r="D130" s="409" t="s">
        <v>966</v>
      </c>
      <c r="E130" s="409" t="s">
        <v>2255</v>
      </c>
      <c r="F130" s="445">
        <v>6.3</v>
      </c>
      <c r="G130" s="437"/>
    </row>
    <row r="131" spans="1:19" ht="102" customHeight="1">
      <c r="A131" s="63" t="s">
        <v>2558</v>
      </c>
      <c r="B131" s="514" t="s">
        <v>2578</v>
      </c>
      <c r="C131" s="432" t="str">
        <f>"200"</f>
        <v>200</v>
      </c>
      <c r="D131" s="409" t="s">
        <v>1756</v>
      </c>
      <c r="E131" s="409" t="s">
        <v>2316</v>
      </c>
      <c r="F131" s="445">
        <v>12</v>
      </c>
      <c r="G131" s="497"/>
    </row>
    <row r="132" spans="1:19" ht="105" hidden="1" customHeight="1">
      <c r="A132" s="322" t="s">
        <v>2536</v>
      </c>
      <c r="B132" s="398" t="s">
        <v>2246</v>
      </c>
      <c r="C132" s="329">
        <v>300</v>
      </c>
      <c r="D132" s="409" t="s">
        <v>2272</v>
      </c>
      <c r="E132" s="409" t="s">
        <v>1756</v>
      </c>
      <c r="F132" s="445">
        <v>127</v>
      </c>
      <c r="G132" s="497"/>
    </row>
    <row r="133" spans="1:19" ht="167.25" hidden="1" customHeight="1">
      <c r="A133" s="447" t="s">
        <v>2376</v>
      </c>
      <c r="B133" s="447" t="s">
        <v>2374</v>
      </c>
      <c r="C133" s="440">
        <v>100</v>
      </c>
      <c r="D133" s="439" t="s">
        <v>1755</v>
      </c>
      <c r="E133" s="439" t="s">
        <v>1881</v>
      </c>
      <c r="F133" s="445"/>
      <c r="G133" s="437"/>
    </row>
    <row r="134" spans="1:19" ht="137.25" hidden="1" customHeight="1">
      <c r="A134" s="447" t="s">
        <v>2375</v>
      </c>
      <c r="B134" s="447" t="s">
        <v>2374</v>
      </c>
      <c r="C134" s="446">
        <v>200</v>
      </c>
      <c r="D134" s="409" t="s">
        <v>1755</v>
      </c>
      <c r="E134" s="409" t="s">
        <v>1881</v>
      </c>
      <c r="F134" s="445"/>
      <c r="G134" s="437"/>
    </row>
    <row r="135" spans="1:19" ht="133.5" hidden="1" customHeight="1">
      <c r="A135" s="444" t="s">
        <v>2373</v>
      </c>
      <c r="B135" s="443" t="s">
        <v>2371</v>
      </c>
      <c r="C135" s="440">
        <v>100</v>
      </c>
      <c r="D135" s="439" t="s">
        <v>966</v>
      </c>
      <c r="E135" s="439" t="s">
        <v>2255</v>
      </c>
      <c r="F135" s="438"/>
      <c r="G135" s="437"/>
    </row>
    <row r="136" spans="1:19" ht="89.25" hidden="1" customHeight="1">
      <c r="A136" s="444" t="s">
        <v>2372</v>
      </c>
      <c r="B136" s="443" t="s">
        <v>2371</v>
      </c>
      <c r="C136" s="440">
        <v>200</v>
      </c>
      <c r="D136" s="439" t="s">
        <v>966</v>
      </c>
      <c r="E136" s="439" t="s">
        <v>2255</v>
      </c>
      <c r="F136" s="438"/>
      <c r="G136" s="437"/>
    </row>
    <row r="137" spans="1:19" ht="149.25" hidden="1" customHeight="1">
      <c r="A137" s="442" t="s">
        <v>2370</v>
      </c>
      <c r="B137" s="441" t="s">
        <v>2368</v>
      </c>
      <c r="C137" s="440">
        <v>100</v>
      </c>
      <c r="D137" s="439" t="s">
        <v>1351</v>
      </c>
      <c r="E137" s="439" t="s">
        <v>1754</v>
      </c>
      <c r="F137" s="438"/>
      <c r="G137" s="437"/>
    </row>
    <row r="138" spans="1:19" ht="109.5" hidden="1" customHeight="1">
      <c r="A138" s="442" t="s">
        <v>2369</v>
      </c>
      <c r="B138" s="441" t="s">
        <v>2368</v>
      </c>
      <c r="C138" s="440">
        <v>200</v>
      </c>
      <c r="D138" s="439" t="s">
        <v>1351</v>
      </c>
      <c r="E138" s="439" t="s">
        <v>1754</v>
      </c>
      <c r="F138" s="438">
        <f>[1]расходы!F389</f>
        <v>0</v>
      </c>
      <c r="G138" s="437"/>
    </row>
    <row r="139" spans="1:19" s="381" customFormat="1" ht="68.25" hidden="1" customHeight="1">
      <c r="A139" s="436" t="s">
        <v>2367</v>
      </c>
      <c r="B139" s="393" t="s">
        <v>2366</v>
      </c>
      <c r="C139" s="416"/>
      <c r="D139" s="415"/>
      <c r="E139" s="415"/>
      <c r="F139" s="435">
        <f>F140+F141+F142</f>
        <v>0</v>
      </c>
      <c r="G139" s="434"/>
      <c r="H139" s="433"/>
      <c r="S139" s="171"/>
    </row>
    <row r="140" spans="1:19" ht="168.75" hidden="1" customHeight="1">
      <c r="A140" s="322" t="s">
        <v>2365</v>
      </c>
      <c r="B140" s="398" t="s">
        <v>2362</v>
      </c>
      <c r="C140" s="432" t="str">
        <f>"100"</f>
        <v>100</v>
      </c>
      <c r="D140" s="409" t="s">
        <v>966</v>
      </c>
      <c r="E140" s="409" t="s">
        <v>2255</v>
      </c>
      <c r="F140" s="386"/>
      <c r="G140" s="401"/>
      <c r="S140" s="381"/>
    </row>
    <row r="141" spans="1:19" ht="116.25" hidden="1" customHeight="1">
      <c r="A141" s="322" t="s">
        <v>2364</v>
      </c>
      <c r="B141" s="398" t="s">
        <v>2362</v>
      </c>
      <c r="C141" s="432" t="str">
        <f>"200"</f>
        <v>200</v>
      </c>
      <c r="D141" s="409" t="s">
        <v>966</v>
      </c>
      <c r="E141" s="409" t="s">
        <v>2255</v>
      </c>
      <c r="F141" s="386"/>
      <c r="G141" s="401"/>
    </row>
    <row r="142" spans="1:19" ht="117" hidden="1" customHeight="1">
      <c r="A142" s="322" t="s">
        <v>2363</v>
      </c>
      <c r="B142" s="398" t="s">
        <v>2362</v>
      </c>
      <c r="C142" s="329" t="str">
        <f>"800"</f>
        <v>800</v>
      </c>
      <c r="D142" s="409" t="s">
        <v>966</v>
      </c>
      <c r="E142" s="409" t="s">
        <v>2255</v>
      </c>
      <c r="F142" s="386"/>
      <c r="G142" s="401"/>
    </row>
    <row r="143" spans="1:19" s="381" customFormat="1" ht="42" hidden="1" customHeight="1">
      <c r="A143" s="436" t="s">
        <v>2361</v>
      </c>
      <c r="B143" s="393" t="s">
        <v>2360</v>
      </c>
      <c r="C143" s="416"/>
      <c r="D143" s="415"/>
      <c r="E143" s="415"/>
      <c r="F143" s="435">
        <f>F144+F145+F149+F150+F151+F152+F153+F154+F155+F146+F147+F148</f>
        <v>0</v>
      </c>
      <c r="G143" s="434"/>
      <c r="H143" s="433"/>
      <c r="S143" s="171"/>
    </row>
    <row r="144" spans="1:19" ht="130.5" hidden="1" customHeight="1">
      <c r="A144" s="322" t="s">
        <v>2359</v>
      </c>
      <c r="B144" s="398" t="s">
        <v>2357</v>
      </c>
      <c r="C144" s="432" t="str">
        <f>"100"</f>
        <v>100</v>
      </c>
      <c r="D144" s="409" t="s">
        <v>1351</v>
      </c>
      <c r="E144" s="409" t="s">
        <v>1754</v>
      </c>
      <c r="F144" s="386"/>
      <c r="G144" s="401"/>
      <c r="S144" s="381"/>
    </row>
    <row r="145" spans="1:7" ht="101.25" hidden="1" customHeight="1">
      <c r="A145" s="322" t="s">
        <v>2358</v>
      </c>
      <c r="B145" s="398" t="s">
        <v>2357</v>
      </c>
      <c r="C145" s="432" t="str">
        <f>"200"</f>
        <v>200</v>
      </c>
      <c r="D145" s="409" t="s">
        <v>1351</v>
      </c>
      <c r="E145" s="409" t="s">
        <v>1754</v>
      </c>
      <c r="F145" s="386"/>
      <c r="G145" s="401"/>
    </row>
    <row r="146" spans="1:7" ht="129.75" hidden="1" customHeight="1">
      <c r="A146" s="431" t="s">
        <v>2356</v>
      </c>
      <c r="B146" s="398" t="s">
        <v>2355</v>
      </c>
      <c r="C146" s="329">
        <v>600</v>
      </c>
      <c r="D146" s="409" t="s">
        <v>1351</v>
      </c>
      <c r="E146" s="409" t="s">
        <v>966</v>
      </c>
      <c r="F146" s="386"/>
      <c r="G146" s="401"/>
    </row>
    <row r="147" spans="1:7" ht="138" hidden="1" customHeight="1">
      <c r="A147" s="389" t="s">
        <v>2354</v>
      </c>
      <c r="B147" s="429" t="s">
        <v>2353</v>
      </c>
      <c r="C147" s="329">
        <v>600</v>
      </c>
      <c r="D147" s="409" t="s">
        <v>1351</v>
      </c>
      <c r="E147" s="409" t="s">
        <v>1753</v>
      </c>
      <c r="F147" s="386"/>
      <c r="G147" s="401"/>
    </row>
    <row r="148" spans="1:7" ht="107.25" hidden="1" customHeight="1">
      <c r="A148" s="430" t="s">
        <v>2352</v>
      </c>
      <c r="B148" s="429" t="s">
        <v>2351</v>
      </c>
      <c r="C148" s="329">
        <v>600</v>
      </c>
      <c r="D148" s="409" t="s">
        <v>2272</v>
      </c>
      <c r="E148" s="409" t="s">
        <v>1755</v>
      </c>
      <c r="F148" s="386"/>
      <c r="G148" s="401"/>
    </row>
    <row r="149" spans="1:7" ht="87" hidden="1" customHeight="1">
      <c r="A149" s="322" t="s">
        <v>2350</v>
      </c>
      <c r="B149" s="398" t="s">
        <v>2349</v>
      </c>
      <c r="C149" s="329">
        <v>600</v>
      </c>
      <c r="D149" s="409" t="s">
        <v>1351</v>
      </c>
      <c r="E149" s="409" t="s">
        <v>966</v>
      </c>
      <c r="F149" s="386"/>
      <c r="G149" s="401"/>
    </row>
    <row r="150" spans="1:7" ht="87.75" hidden="1" customHeight="1">
      <c r="A150" s="322" t="s">
        <v>2348</v>
      </c>
      <c r="B150" s="398" t="s">
        <v>2347</v>
      </c>
      <c r="C150" s="329">
        <v>600</v>
      </c>
      <c r="D150" s="409" t="s">
        <v>1351</v>
      </c>
      <c r="E150" s="409" t="s">
        <v>1753</v>
      </c>
      <c r="F150" s="386"/>
      <c r="G150" s="401"/>
    </row>
    <row r="151" spans="1:7" ht="91.5" hidden="1" customHeight="1">
      <c r="A151" s="322" t="s">
        <v>2346</v>
      </c>
      <c r="B151" s="398" t="s">
        <v>2345</v>
      </c>
      <c r="C151" s="329">
        <v>600</v>
      </c>
      <c r="D151" s="409" t="s">
        <v>1351</v>
      </c>
      <c r="E151" s="409" t="s">
        <v>1753</v>
      </c>
      <c r="F151" s="386"/>
      <c r="G151" s="401"/>
    </row>
    <row r="152" spans="1:7" ht="129" hidden="1" customHeight="1">
      <c r="A152" s="322" t="s">
        <v>2344</v>
      </c>
      <c r="B152" s="398" t="s">
        <v>2340</v>
      </c>
      <c r="C152" s="329" t="str">
        <f>"100"</f>
        <v>100</v>
      </c>
      <c r="D152" s="409" t="s">
        <v>1351</v>
      </c>
      <c r="E152" s="409" t="s">
        <v>1754</v>
      </c>
      <c r="F152" s="386"/>
      <c r="G152" s="401"/>
    </row>
    <row r="153" spans="1:7" ht="86.25" hidden="1" customHeight="1">
      <c r="A153" s="322" t="s">
        <v>2343</v>
      </c>
      <c r="B153" s="398" t="s">
        <v>2340</v>
      </c>
      <c r="C153" s="329" t="str">
        <f>"200"</f>
        <v>200</v>
      </c>
      <c r="D153" s="409" t="s">
        <v>1351</v>
      </c>
      <c r="E153" s="409" t="s">
        <v>1754</v>
      </c>
      <c r="F153" s="386"/>
      <c r="G153" s="401"/>
    </row>
    <row r="154" spans="1:7" ht="78" hidden="1" customHeight="1">
      <c r="A154" s="322" t="s">
        <v>2342</v>
      </c>
      <c r="B154" s="398" t="s">
        <v>2340</v>
      </c>
      <c r="C154" s="329" t="str">
        <f>"300"</f>
        <v>300</v>
      </c>
      <c r="D154" s="409" t="s">
        <v>1351</v>
      </c>
      <c r="E154" s="409" t="s">
        <v>1754</v>
      </c>
      <c r="F154" s="386"/>
      <c r="G154" s="401"/>
    </row>
    <row r="155" spans="1:7" ht="86.25" hidden="1" customHeight="1">
      <c r="A155" s="322" t="s">
        <v>2341</v>
      </c>
      <c r="B155" s="398" t="s">
        <v>2340</v>
      </c>
      <c r="C155" s="329" t="str">
        <f>"800"</f>
        <v>800</v>
      </c>
      <c r="D155" s="409" t="s">
        <v>1351</v>
      </c>
      <c r="E155" s="409" t="s">
        <v>1754</v>
      </c>
      <c r="F155" s="386"/>
      <c r="G155" s="401"/>
    </row>
    <row r="156" spans="1:7" ht="198.6" customHeight="1">
      <c r="A156" s="63" t="s">
        <v>2630</v>
      </c>
      <c r="B156" s="503" t="s">
        <v>2383</v>
      </c>
      <c r="C156" s="498">
        <v>540</v>
      </c>
      <c r="D156" s="502" t="s">
        <v>965</v>
      </c>
      <c r="E156" s="502" t="s">
        <v>966</v>
      </c>
      <c r="F156" s="130">
        <v>3718.3</v>
      </c>
      <c r="G156" s="496"/>
    </row>
    <row r="157" spans="1:7" ht="100.5" hidden="1" customHeight="1">
      <c r="A157" s="63" t="s">
        <v>2581</v>
      </c>
      <c r="B157" s="519" t="s">
        <v>2579</v>
      </c>
      <c r="C157" s="329" t="str">
        <f>"200"</f>
        <v>200</v>
      </c>
      <c r="D157" s="409" t="s">
        <v>965</v>
      </c>
      <c r="E157" s="409" t="s">
        <v>966</v>
      </c>
      <c r="F157" s="130"/>
      <c r="G157" s="496"/>
    </row>
    <row r="158" spans="1:7" ht="87" hidden="1" customHeight="1">
      <c r="A158" s="322" t="s">
        <v>2339</v>
      </c>
      <c r="B158" s="398" t="s">
        <v>2338</v>
      </c>
      <c r="C158" s="329" t="str">
        <f>"800"</f>
        <v>800</v>
      </c>
      <c r="D158" s="409" t="s">
        <v>965</v>
      </c>
      <c r="E158" s="409" t="s">
        <v>1755</v>
      </c>
      <c r="F158" s="426"/>
      <c r="G158" s="401"/>
    </row>
    <row r="159" spans="1:7" ht="132.75" hidden="1" customHeight="1">
      <c r="A159" s="322" t="s">
        <v>2337</v>
      </c>
      <c r="B159" s="398" t="s">
        <v>2333</v>
      </c>
      <c r="C159" s="329">
        <v>100</v>
      </c>
      <c r="D159" s="409" t="s">
        <v>965</v>
      </c>
      <c r="E159" s="409" t="s">
        <v>1755</v>
      </c>
      <c r="F159" s="426"/>
      <c r="G159" s="401"/>
    </row>
    <row r="160" spans="1:7" ht="86.25" hidden="1" customHeight="1">
      <c r="A160" s="322" t="s">
        <v>2336</v>
      </c>
      <c r="B160" s="398" t="s">
        <v>2333</v>
      </c>
      <c r="C160" s="329" t="str">
        <f>"200"</f>
        <v>200</v>
      </c>
      <c r="D160" s="409" t="s">
        <v>965</v>
      </c>
      <c r="E160" s="409" t="s">
        <v>1755</v>
      </c>
      <c r="F160" s="426"/>
      <c r="G160" s="401"/>
    </row>
    <row r="161" spans="1:8" ht="89.25" hidden="1" customHeight="1">
      <c r="A161" s="322" t="s">
        <v>2335</v>
      </c>
      <c r="B161" s="398" t="s">
        <v>2333</v>
      </c>
      <c r="C161" s="329" t="str">
        <f>"300"</f>
        <v>300</v>
      </c>
      <c r="D161" s="409" t="s">
        <v>965</v>
      </c>
      <c r="E161" s="409" t="s">
        <v>1755</v>
      </c>
      <c r="F161" s="426"/>
      <c r="G161" s="401"/>
    </row>
    <row r="162" spans="1:8" ht="85.5" hidden="1" customHeight="1">
      <c r="A162" s="322" t="s">
        <v>2334</v>
      </c>
      <c r="B162" s="398" t="s">
        <v>2333</v>
      </c>
      <c r="C162" s="329" t="str">
        <f>"800"</f>
        <v>800</v>
      </c>
      <c r="D162" s="409" t="s">
        <v>965</v>
      </c>
      <c r="E162" s="409" t="s">
        <v>1755</v>
      </c>
      <c r="F162" s="426"/>
      <c r="G162" s="401"/>
    </row>
    <row r="163" spans="1:8" s="418" customFormat="1" ht="88.5" hidden="1" customHeight="1">
      <c r="A163" s="424" t="s">
        <v>2332</v>
      </c>
      <c r="B163" s="423" t="s">
        <v>2331</v>
      </c>
      <c r="C163" s="425">
        <v>600</v>
      </c>
      <c r="D163" s="421" t="s">
        <v>1351</v>
      </c>
      <c r="E163" s="421" t="s">
        <v>1753</v>
      </c>
      <c r="F163" s="420"/>
      <c r="H163" s="419"/>
    </row>
    <row r="164" spans="1:8" s="418" customFormat="1" ht="120" hidden="1" customHeight="1">
      <c r="A164" s="424" t="s">
        <v>2330</v>
      </c>
      <c r="B164" s="423" t="s">
        <v>2326</v>
      </c>
      <c r="C164" s="422">
        <v>100</v>
      </c>
      <c r="D164" s="421" t="s">
        <v>965</v>
      </c>
      <c r="E164" s="421" t="s">
        <v>966</v>
      </c>
      <c r="F164" s="420"/>
      <c r="H164" s="419"/>
    </row>
    <row r="165" spans="1:8" s="418" customFormat="1" ht="83.25" hidden="1" customHeight="1">
      <c r="A165" s="424" t="s">
        <v>2329</v>
      </c>
      <c r="B165" s="423" t="s">
        <v>2326</v>
      </c>
      <c r="C165" s="422" t="str">
        <f>"200"</f>
        <v>200</v>
      </c>
      <c r="D165" s="421" t="s">
        <v>965</v>
      </c>
      <c r="E165" s="421" t="s">
        <v>966</v>
      </c>
      <c r="F165" s="420"/>
      <c r="H165" s="419"/>
    </row>
    <row r="166" spans="1:8" s="418" customFormat="1" ht="83.25" hidden="1" customHeight="1">
      <c r="A166" s="424" t="s">
        <v>2328</v>
      </c>
      <c r="B166" s="423" t="s">
        <v>2326</v>
      </c>
      <c r="C166" s="422" t="str">
        <f>"300"</f>
        <v>300</v>
      </c>
      <c r="D166" s="421" t="s">
        <v>965</v>
      </c>
      <c r="E166" s="421" t="s">
        <v>966</v>
      </c>
      <c r="F166" s="420"/>
      <c r="H166" s="419"/>
    </row>
    <row r="167" spans="1:8" s="418" customFormat="1" ht="75" hidden="1" customHeight="1">
      <c r="A167" s="424" t="s">
        <v>2327</v>
      </c>
      <c r="B167" s="423" t="s">
        <v>2326</v>
      </c>
      <c r="C167" s="422" t="str">
        <f>"800"</f>
        <v>800</v>
      </c>
      <c r="D167" s="421" t="s">
        <v>965</v>
      </c>
      <c r="E167" s="421" t="s">
        <v>966</v>
      </c>
      <c r="F167" s="420"/>
      <c r="H167" s="419"/>
    </row>
    <row r="168" spans="1:8" ht="52.5" hidden="1" customHeight="1">
      <c r="A168" s="417" t="s">
        <v>2325</v>
      </c>
      <c r="B168" s="393" t="s">
        <v>2324</v>
      </c>
      <c r="C168" s="416"/>
      <c r="D168" s="415"/>
      <c r="E168" s="415"/>
      <c r="F168" s="390">
        <f>F169+F170+F171+F172+F173+F174+F175+F176+F179</f>
        <v>1673</v>
      </c>
      <c r="G168" s="401"/>
    </row>
    <row r="169" spans="1:8" ht="147.75" hidden="1" customHeight="1">
      <c r="A169" s="322" t="s">
        <v>2323</v>
      </c>
      <c r="B169" s="398" t="s">
        <v>2319</v>
      </c>
      <c r="C169" s="329">
        <v>100</v>
      </c>
      <c r="D169" s="409" t="s">
        <v>966</v>
      </c>
      <c r="E169" s="409" t="s">
        <v>2259</v>
      </c>
      <c r="F169" s="386"/>
      <c r="G169" s="401"/>
    </row>
    <row r="170" spans="1:8" ht="105" hidden="1" customHeight="1">
      <c r="A170" s="322" t="s">
        <v>2322</v>
      </c>
      <c r="B170" s="398" t="s">
        <v>2319</v>
      </c>
      <c r="C170" s="329" t="str">
        <f>"200"</f>
        <v>200</v>
      </c>
      <c r="D170" s="409" t="s">
        <v>966</v>
      </c>
      <c r="E170" s="409" t="s">
        <v>2259</v>
      </c>
      <c r="F170" s="386"/>
      <c r="G170" s="401"/>
    </row>
    <row r="171" spans="1:8" ht="110.25" hidden="1" customHeight="1">
      <c r="A171" s="322" t="s">
        <v>2321</v>
      </c>
      <c r="B171" s="398" t="s">
        <v>2319</v>
      </c>
      <c r="C171" s="329" t="str">
        <f>"300"</f>
        <v>300</v>
      </c>
      <c r="D171" s="409" t="s">
        <v>966</v>
      </c>
      <c r="E171" s="409" t="s">
        <v>2259</v>
      </c>
      <c r="F171" s="386"/>
      <c r="G171" s="401"/>
      <c r="H171" s="171"/>
    </row>
    <row r="172" spans="1:8" ht="100.5" hidden="1" customHeight="1">
      <c r="A172" s="322" t="s">
        <v>2320</v>
      </c>
      <c r="B172" s="398" t="s">
        <v>2319</v>
      </c>
      <c r="C172" s="329" t="str">
        <f>"800"</f>
        <v>800</v>
      </c>
      <c r="D172" s="409" t="s">
        <v>966</v>
      </c>
      <c r="E172" s="409" t="s">
        <v>2259</v>
      </c>
      <c r="F172" s="386"/>
      <c r="G172" s="401"/>
      <c r="H172" s="171"/>
    </row>
    <row r="173" spans="1:8" ht="119.25" hidden="1" customHeight="1">
      <c r="A173" s="322" t="s">
        <v>2543</v>
      </c>
      <c r="B173" s="413" t="s">
        <v>2539</v>
      </c>
      <c r="C173" s="329">
        <v>121</v>
      </c>
      <c r="D173" s="409" t="s">
        <v>965</v>
      </c>
      <c r="E173" s="409" t="s">
        <v>966</v>
      </c>
      <c r="F173" s="386"/>
      <c r="G173" s="496"/>
      <c r="H173" s="171"/>
    </row>
    <row r="174" spans="1:8" ht="104.25" hidden="1" customHeight="1">
      <c r="A174" s="414" t="s">
        <v>2535</v>
      </c>
      <c r="B174" s="413" t="s">
        <v>2246</v>
      </c>
      <c r="C174" s="329">
        <v>300</v>
      </c>
      <c r="D174" s="409" t="s">
        <v>2272</v>
      </c>
      <c r="E174" s="409" t="s">
        <v>966</v>
      </c>
      <c r="F174" s="386">
        <v>168</v>
      </c>
      <c r="G174" s="496"/>
      <c r="H174" s="171"/>
    </row>
    <row r="175" spans="1:8" ht="114.75" hidden="1" customHeight="1">
      <c r="A175" s="322" t="s">
        <v>2318</v>
      </c>
      <c r="B175" s="398" t="s">
        <v>2317</v>
      </c>
      <c r="C175" s="329">
        <v>500</v>
      </c>
      <c r="D175" s="409" t="s">
        <v>2316</v>
      </c>
      <c r="E175" s="409" t="s">
        <v>1753</v>
      </c>
      <c r="F175" s="386"/>
      <c r="G175" s="401"/>
      <c r="H175" s="171"/>
    </row>
    <row r="176" spans="1:8" ht="169.5" hidden="1" customHeight="1">
      <c r="A176" s="321" t="s">
        <v>2315</v>
      </c>
      <c r="B176" s="398" t="s">
        <v>2314</v>
      </c>
      <c r="C176" s="329">
        <v>500</v>
      </c>
      <c r="D176" s="409" t="s">
        <v>965</v>
      </c>
      <c r="E176" s="409" t="s">
        <v>966</v>
      </c>
      <c r="F176" s="386"/>
      <c r="G176" s="401"/>
      <c r="H176" s="171"/>
    </row>
    <row r="177" spans="1:8" ht="169.5" customHeight="1">
      <c r="A177" s="63" t="s">
        <v>2631</v>
      </c>
      <c r="B177" s="511" t="s">
        <v>2246</v>
      </c>
      <c r="C177" s="329">
        <v>300</v>
      </c>
      <c r="D177" s="409" t="s">
        <v>2272</v>
      </c>
      <c r="E177" s="409" t="s">
        <v>966</v>
      </c>
      <c r="F177" s="386">
        <v>180</v>
      </c>
      <c r="G177" s="401"/>
      <c r="H177" s="171"/>
    </row>
    <row r="178" spans="1:8" ht="219.6" customHeight="1">
      <c r="A178" s="552" t="s">
        <v>2690</v>
      </c>
      <c r="B178" s="582" t="s">
        <v>2553</v>
      </c>
      <c r="C178" s="329">
        <v>200</v>
      </c>
      <c r="D178" s="409" t="s">
        <v>966</v>
      </c>
      <c r="E178" s="409" t="s">
        <v>2259</v>
      </c>
      <c r="F178" s="386">
        <v>30</v>
      </c>
      <c r="G178" s="401"/>
      <c r="H178" s="171"/>
    </row>
    <row r="179" spans="1:8" ht="107.25" customHeight="1">
      <c r="A179" s="544" t="s">
        <v>2592</v>
      </c>
      <c r="B179" s="582" t="s">
        <v>2545</v>
      </c>
      <c r="C179" s="329">
        <v>100</v>
      </c>
      <c r="D179" s="409" t="s">
        <v>966</v>
      </c>
      <c r="E179" s="409" t="s">
        <v>1753</v>
      </c>
      <c r="F179" s="386">
        <v>1505</v>
      </c>
      <c r="G179" s="496"/>
      <c r="H179" s="171"/>
    </row>
    <row r="180" spans="1:8" ht="60" hidden="1" customHeight="1">
      <c r="A180" s="404" t="s">
        <v>2313</v>
      </c>
      <c r="B180" s="393" t="s">
        <v>2312</v>
      </c>
      <c r="C180" s="392"/>
      <c r="D180" s="391"/>
      <c r="E180" s="391"/>
      <c r="F180" s="390">
        <f>F181</f>
        <v>0</v>
      </c>
      <c r="G180" s="401"/>
      <c r="H180" s="171"/>
    </row>
    <row r="181" spans="1:8" ht="86.25" hidden="1" customHeight="1">
      <c r="A181" s="321" t="s">
        <v>2311</v>
      </c>
      <c r="B181" s="398" t="s">
        <v>2310</v>
      </c>
      <c r="C181" s="329">
        <v>200</v>
      </c>
      <c r="D181" s="409" t="s">
        <v>966</v>
      </c>
      <c r="E181" s="409" t="s">
        <v>2255</v>
      </c>
      <c r="F181" s="386"/>
      <c r="G181" s="401"/>
      <c r="H181" s="171"/>
    </row>
    <row r="182" spans="1:8" ht="55.5" hidden="1" customHeight="1">
      <c r="A182" s="412" t="s">
        <v>2309</v>
      </c>
      <c r="B182" s="393" t="s">
        <v>2308</v>
      </c>
      <c r="C182" s="392"/>
      <c r="D182" s="391"/>
      <c r="E182" s="391"/>
      <c r="F182" s="390">
        <f>F183+F184</f>
        <v>0</v>
      </c>
      <c r="G182" s="401"/>
      <c r="H182" s="171"/>
    </row>
    <row r="183" spans="1:8" ht="104.25" hidden="1" customHeight="1">
      <c r="A183" s="322" t="s">
        <v>2307</v>
      </c>
      <c r="B183" s="398" t="s">
        <v>2306</v>
      </c>
      <c r="C183" s="329">
        <v>200</v>
      </c>
      <c r="D183" s="409" t="s">
        <v>1755</v>
      </c>
      <c r="E183" s="409" t="s">
        <v>1754</v>
      </c>
      <c r="F183" s="386"/>
      <c r="G183" s="401"/>
      <c r="H183" s="171"/>
    </row>
    <row r="184" spans="1:8" ht="131.25" hidden="1" customHeight="1">
      <c r="A184" s="322" t="s">
        <v>2305</v>
      </c>
      <c r="B184" s="411" t="s">
        <v>2304</v>
      </c>
      <c r="C184" s="329">
        <v>200</v>
      </c>
      <c r="D184" s="409" t="s">
        <v>1755</v>
      </c>
      <c r="E184" s="409" t="s">
        <v>1754</v>
      </c>
      <c r="F184" s="386">
        <f>[1]расходы!F194</f>
        <v>0</v>
      </c>
      <c r="G184" s="401"/>
      <c r="H184" s="171"/>
    </row>
    <row r="185" spans="1:8" ht="58.5" hidden="1" customHeight="1">
      <c r="A185" s="410" t="s">
        <v>2303</v>
      </c>
      <c r="B185" s="393" t="s">
        <v>2302</v>
      </c>
      <c r="C185" s="392"/>
      <c r="D185" s="391"/>
      <c r="E185" s="391"/>
      <c r="F185" s="390">
        <f>F186</f>
        <v>0</v>
      </c>
      <c r="G185" s="401"/>
      <c r="H185" s="171"/>
    </row>
    <row r="186" spans="1:8" ht="87.75" hidden="1" customHeight="1">
      <c r="A186" s="322" t="s">
        <v>2301</v>
      </c>
      <c r="B186" s="398" t="s">
        <v>2300</v>
      </c>
      <c r="C186" s="329">
        <v>200</v>
      </c>
      <c r="D186" s="409" t="s">
        <v>1755</v>
      </c>
      <c r="E186" s="409" t="s">
        <v>2299</v>
      </c>
      <c r="F186" s="386"/>
      <c r="G186" s="401"/>
      <c r="H186" s="171"/>
    </row>
    <row r="187" spans="1:8" ht="54" hidden="1" customHeight="1">
      <c r="A187" s="394" t="s">
        <v>2298</v>
      </c>
      <c r="B187" s="393" t="s">
        <v>2297</v>
      </c>
      <c r="C187" s="392"/>
      <c r="D187" s="391"/>
      <c r="E187" s="391"/>
      <c r="F187" s="390">
        <f>F189+F188</f>
        <v>0</v>
      </c>
      <c r="G187" s="401"/>
      <c r="H187" s="171"/>
    </row>
    <row r="188" spans="1:8" ht="138" hidden="1" customHeight="1">
      <c r="A188" s="217" t="s">
        <v>2296</v>
      </c>
      <c r="B188" s="398" t="s">
        <v>2294</v>
      </c>
      <c r="C188" s="329">
        <v>100</v>
      </c>
      <c r="D188" s="409" t="s">
        <v>966</v>
      </c>
      <c r="E188" s="409" t="s">
        <v>2255</v>
      </c>
      <c r="F188" s="386">
        <f>[1]расходы!F65</f>
        <v>0</v>
      </c>
      <c r="G188" s="401"/>
      <c r="H188" s="171"/>
    </row>
    <row r="189" spans="1:8" ht="63" hidden="1" customHeight="1">
      <c r="A189" s="217" t="s">
        <v>2295</v>
      </c>
      <c r="B189" s="398" t="s">
        <v>2294</v>
      </c>
      <c r="C189" s="329">
        <v>200</v>
      </c>
      <c r="D189" s="409" t="s">
        <v>966</v>
      </c>
      <c r="E189" s="409" t="s">
        <v>2255</v>
      </c>
      <c r="F189" s="386"/>
      <c r="G189" s="401"/>
      <c r="H189" s="171"/>
    </row>
    <row r="190" spans="1:8" ht="46.5" hidden="1" customHeight="1">
      <c r="A190" s="408" t="s">
        <v>2293</v>
      </c>
      <c r="B190" s="393"/>
      <c r="C190" s="392"/>
      <c r="D190" s="391"/>
      <c r="E190" s="391"/>
      <c r="F190" s="390">
        <f>F191+F194+F197</f>
        <v>0</v>
      </c>
      <c r="G190" s="401"/>
      <c r="H190" s="171"/>
    </row>
    <row r="191" spans="1:8" ht="58.5" hidden="1" customHeight="1">
      <c r="A191" s="397" t="s">
        <v>2292</v>
      </c>
      <c r="B191" s="407" t="s">
        <v>2291</v>
      </c>
      <c r="C191" s="392"/>
      <c r="D191" s="391"/>
      <c r="E191" s="391"/>
      <c r="F191" s="390">
        <f>F192+F193</f>
        <v>0</v>
      </c>
      <c r="G191" s="401"/>
      <c r="H191" s="171"/>
    </row>
    <row r="192" spans="1:8" ht="115.5" hidden="1" customHeight="1">
      <c r="A192" s="406" t="s">
        <v>2290</v>
      </c>
      <c r="B192" s="387" t="s">
        <v>2288</v>
      </c>
      <c r="C192" s="385">
        <v>100</v>
      </c>
      <c r="D192" s="384" t="s">
        <v>966</v>
      </c>
      <c r="E192" s="384" t="s">
        <v>2255</v>
      </c>
      <c r="F192" s="386"/>
      <c r="G192" s="401"/>
      <c r="H192" s="171"/>
    </row>
    <row r="193" spans="1:8" ht="74.25" hidden="1" customHeight="1">
      <c r="A193" s="406" t="s">
        <v>2289</v>
      </c>
      <c r="B193" s="387" t="s">
        <v>2288</v>
      </c>
      <c r="C193" s="385">
        <v>200</v>
      </c>
      <c r="D193" s="384" t="s">
        <v>966</v>
      </c>
      <c r="E193" s="384" t="s">
        <v>2255</v>
      </c>
      <c r="F193" s="386">
        <f>[1]расходы!F71</f>
        <v>0</v>
      </c>
      <c r="G193" s="401"/>
      <c r="H193" s="171"/>
    </row>
    <row r="194" spans="1:8" ht="57" hidden="1" customHeight="1">
      <c r="A194" s="400" t="s">
        <v>2287</v>
      </c>
      <c r="B194" s="393" t="s">
        <v>2286</v>
      </c>
      <c r="C194" s="392"/>
      <c r="D194" s="391"/>
      <c r="E194" s="391"/>
      <c r="F194" s="390">
        <f>F195+F196</f>
        <v>0</v>
      </c>
      <c r="G194" s="401"/>
      <c r="H194" s="171"/>
    </row>
    <row r="195" spans="1:8" ht="117" hidden="1" customHeight="1">
      <c r="A195" s="405" t="s">
        <v>2285</v>
      </c>
      <c r="B195" s="387" t="s">
        <v>2283</v>
      </c>
      <c r="C195" s="385">
        <v>100</v>
      </c>
      <c r="D195" s="384" t="s">
        <v>966</v>
      </c>
      <c r="E195" s="384" t="s">
        <v>2255</v>
      </c>
      <c r="F195" s="386"/>
      <c r="G195" s="401"/>
      <c r="H195" s="171"/>
    </row>
    <row r="196" spans="1:8" ht="73.5" hidden="1" customHeight="1">
      <c r="A196" s="405" t="s">
        <v>2284</v>
      </c>
      <c r="B196" s="387" t="s">
        <v>2283</v>
      </c>
      <c r="C196" s="385">
        <v>200</v>
      </c>
      <c r="D196" s="384" t="s">
        <v>966</v>
      </c>
      <c r="E196" s="384" t="s">
        <v>2255</v>
      </c>
      <c r="F196" s="386"/>
      <c r="G196" s="401"/>
      <c r="H196" s="171"/>
    </row>
    <row r="197" spans="1:8" ht="74.25" hidden="1" customHeight="1">
      <c r="A197" s="404" t="s">
        <v>2282</v>
      </c>
      <c r="B197" s="393" t="s">
        <v>2281</v>
      </c>
      <c r="C197" s="392"/>
      <c r="D197" s="391"/>
      <c r="E197" s="391"/>
      <c r="F197" s="403">
        <f>F198</f>
        <v>0</v>
      </c>
      <c r="G197" s="401"/>
      <c r="H197" s="171"/>
    </row>
    <row r="198" spans="1:8" ht="85.5" hidden="1" customHeight="1">
      <c r="A198" s="402" t="s">
        <v>2280</v>
      </c>
      <c r="B198" s="387" t="s">
        <v>2279</v>
      </c>
      <c r="C198" s="385">
        <v>200</v>
      </c>
      <c r="D198" s="384" t="s">
        <v>966</v>
      </c>
      <c r="E198" s="384" t="s">
        <v>2255</v>
      </c>
      <c r="F198" s="386"/>
      <c r="G198" s="401"/>
      <c r="H198" s="171"/>
    </row>
    <row r="199" spans="1:8" ht="23.25" hidden="1" customHeight="1">
      <c r="A199" s="400" t="s">
        <v>2278</v>
      </c>
      <c r="B199" s="393" t="s">
        <v>2277</v>
      </c>
      <c r="C199" s="392"/>
      <c r="D199" s="391"/>
      <c r="E199" s="391"/>
      <c r="F199" s="390" t="e">
        <f>F200</f>
        <v>#REF!</v>
      </c>
      <c r="H199" s="171"/>
    </row>
    <row r="200" spans="1:8" ht="21.75" hidden="1" customHeight="1">
      <c r="A200" s="400" t="s">
        <v>2276</v>
      </c>
      <c r="B200" s="393" t="s">
        <v>2275</v>
      </c>
      <c r="C200" s="392"/>
      <c r="D200" s="391"/>
      <c r="E200" s="391"/>
      <c r="F200" s="390" t="e">
        <f>F201+F202+F203</f>
        <v>#REF!</v>
      </c>
      <c r="H200" s="171"/>
    </row>
    <row r="201" spans="1:8" ht="63.75" hidden="1" customHeight="1">
      <c r="A201" s="399" t="s">
        <v>2274</v>
      </c>
      <c r="B201" s="398" t="s">
        <v>2270</v>
      </c>
      <c r="C201" s="385">
        <v>200</v>
      </c>
      <c r="D201" s="384" t="s">
        <v>966</v>
      </c>
      <c r="E201" s="384" t="s">
        <v>2269</v>
      </c>
      <c r="F201" s="386"/>
      <c r="H201" s="171"/>
    </row>
    <row r="202" spans="1:8" ht="47.25" hidden="1" customHeight="1">
      <c r="A202" s="399" t="s">
        <v>2273</v>
      </c>
      <c r="B202" s="398" t="s">
        <v>2270</v>
      </c>
      <c r="C202" s="385">
        <v>300</v>
      </c>
      <c r="D202" s="384" t="s">
        <v>2272</v>
      </c>
      <c r="E202" s="384" t="s">
        <v>1756</v>
      </c>
      <c r="F202" s="386">
        <f>[1]расходы!F453</f>
        <v>0</v>
      </c>
      <c r="H202" s="171"/>
    </row>
    <row r="203" spans="1:8" ht="48" hidden="1" customHeight="1">
      <c r="A203" s="399" t="s">
        <v>2271</v>
      </c>
      <c r="B203" s="398" t="s">
        <v>2270</v>
      </c>
      <c r="C203" s="385">
        <v>800</v>
      </c>
      <c r="D203" s="384" t="s">
        <v>966</v>
      </c>
      <c r="E203" s="384" t="s">
        <v>2269</v>
      </c>
      <c r="F203" s="386" t="e">
        <f>[1]расходы!F39</f>
        <v>#REF!</v>
      </c>
      <c r="H203" s="171"/>
    </row>
    <row r="204" spans="1:8" ht="60.75" hidden="1" customHeight="1">
      <c r="A204" s="397" t="s">
        <v>2268</v>
      </c>
      <c r="B204" s="393" t="s">
        <v>2267</v>
      </c>
      <c r="C204" s="392"/>
      <c r="D204" s="391"/>
      <c r="E204" s="391"/>
      <c r="F204" s="390">
        <f>F205+F207+F212</f>
        <v>0</v>
      </c>
      <c r="H204" s="171"/>
    </row>
    <row r="205" spans="1:8" ht="43.5" hidden="1" customHeight="1">
      <c r="A205" s="394" t="s">
        <v>2266</v>
      </c>
      <c r="B205" s="393" t="s">
        <v>2265</v>
      </c>
      <c r="C205" s="392"/>
      <c r="D205" s="391"/>
      <c r="E205" s="391"/>
      <c r="F205" s="390">
        <f>F206</f>
        <v>0</v>
      </c>
      <c r="H205" s="171"/>
    </row>
    <row r="206" spans="1:8" ht="142.5" hidden="1" customHeight="1">
      <c r="A206" s="396" t="s">
        <v>2264</v>
      </c>
      <c r="B206" s="387" t="s">
        <v>2263</v>
      </c>
      <c r="C206" s="385">
        <v>100</v>
      </c>
      <c r="D206" s="384" t="s">
        <v>966</v>
      </c>
      <c r="E206" s="384" t="s">
        <v>1753</v>
      </c>
      <c r="F206" s="386"/>
      <c r="H206" s="171"/>
    </row>
    <row r="207" spans="1:8" ht="29.25" hidden="1" customHeight="1">
      <c r="A207" s="395" t="s">
        <v>1271</v>
      </c>
      <c r="B207" s="393" t="s">
        <v>2262</v>
      </c>
      <c r="C207" s="392"/>
      <c r="D207" s="391"/>
      <c r="E207" s="391"/>
      <c r="F207" s="390">
        <f>F208+F210+F211+F209</f>
        <v>0</v>
      </c>
      <c r="H207" s="171"/>
    </row>
    <row r="208" spans="1:8" ht="207.75" hidden="1" customHeight="1">
      <c r="A208" s="388" t="s">
        <v>2261</v>
      </c>
      <c r="B208" s="387" t="s">
        <v>2256</v>
      </c>
      <c r="C208" s="385">
        <v>100</v>
      </c>
      <c r="D208" s="384" t="s">
        <v>966</v>
      </c>
      <c r="E208" s="384" t="s">
        <v>2259</v>
      </c>
      <c r="F208" s="386">
        <f>[1]расходы!F30</f>
        <v>0</v>
      </c>
      <c r="H208" s="171"/>
    </row>
    <row r="209" spans="1:8" ht="158.25" hidden="1" customHeight="1">
      <c r="A209" s="388" t="s">
        <v>2260</v>
      </c>
      <c r="B209" s="387" t="s">
        <v>2256</v>
      </c>
      <c r="C209" s="385">
        <v>200</v>
      </c>
      <c r="D209" s="384" t="s">
        <v>966</v>
      </c>
      <c r="E209" s="384" t="s">
        <v>2259</v>
      </c>
      <c r="F209" s="386">
        <f>[1]расходы!F31</f>
        <v>0</v>
      </c>
      <c r="H209" s="171"/>
    </row>
    <row r="210" spans="1:8" ht="168" hidden="1" customHeight="1">
      <c r="A210" s="388" t="s">
        <v>2258</v>
      </c>
      <c r="B210" s="387" t="s">
        <v>2256</v>
      </c>
      <c r="C210" s="385">
        <v>100</v>
      </c>
      <c r="D210" s="384" t="s">
        <v>966</v>
      </c>
      <c r="E210" s="384" t="s">
        <v>2255</v>
      </c>
      <c r="F210" s="386">
        <f>[1]расходы!F75</f>
        <v>0</v>
      </c>
      <c r="H210" s="171"/>
    </row>
    <row r="211" spans="1:8" ht="139.5" hidden="1" customHeight="1">
      <c r="A211" s="388" t="s">
        <v>2257</v>
      </c>
      <c r="B211" s="387" t="s">
        <v>2256</v>
      </c>
      <c r="C211" s="385">
        <v>200</v>
      </c>
      <c r="D211" s="384" t="s">
        <v>966</v>
      </c>
      <c r="E211" s="384" t="s">
        <v>2255</v>
      </c>
      <c r="F211" s="386">
        <f>[1]расходы!F76</f>
        <v>0</v>
      </c>
      <c r="H211" s="171"/>
    </row>
    <row r="212" spans="1:8" ht="27.75" hidden="1" customHeight="1">
      <c r="A212" s="394" t="s">
        <v>1608</v>
      </c>
      <c r="B212" s="393" t="s">
        <v>2254</v>
      </c>
      <c r="C212" s="392"/>
      <c r="D212" s="391"/>
      <c r="E212" s="391"/>
      <c r="F212" s="390">
        <f>F213+F214</f>
        <v>0</v>
      </c>
      <c r="H212" s="171"/>
    </row>
    <row r="213" spans="1:8" ht="129" hidden="1" customHeight="1">
      <c r="A213" s="389" t="s">
        <v>2253</v>
      </c>
      <c r="B213" s="387" t="s">
        <v>2252</v>
      </c>
      <c r="C213" s="385">
        <v>800</v>
      </c>
      <c r="D213" s="384" t="s">
        <v>966</v>
      </c>
      <c r="E213" s="384" t="s">
        <v>1351</v>
      </c>
      <c r="F213" s="386">
        <f>[1]расходы!F36</f>
        <v>0</v>
      </c>
      <c r="H213" s="171"/>
    </row>
    <row r="214" spans="1:8" ht="123.75" hidden="1" customHeight="1">
      <c r="A214" s="388" t="s">
        <v>2251</v>
      </c>
      <c r="B214" s="387" t="s">
        <v>2250</v>
      </c>
      <c r="C214" s="385">
        <v>800</v>
      </c>
      <c r="D214" s="384" t="s">
        <v>966</v>
      </c>
      <c r="E214" s="384" t="s">
        <v>1351</v>
      </c>
      <c r="F214" s="386">
        <f>[1]расходы!F34</f>
        <v>0</v>
      </c>
      <c r="H214" s="171"/>
    </row>
    <row r="215" spans="1:8" ht="123.75" hidden="1" customHeight="1">
      <c r="A215" s="388"/>
      <c r="B215" s="387"/>
      <c r="C215" s="385"/>
      <c r="D215" s="384"/>
      <c r="E215" s="384"/>
      <c r="F215" s="386"/>
      <c r="H215" s="171"/>
    </row>
    <row r="216" spans="1:8" ht="123.75" customHeight="1">
      <c r="A216" s="604"/>
      <c r="B216" s="605"/>
      <c r="C216" s="606"/>
      <c r="D216" s="607"/>
      <c r="E216" s="607"/>
      <c r="F216" s="608"/>
      <c r="H216" s="171"/>
    </row>
    <row r="217" spans="1:8" ht="27.75" customHeight="1">
      <c r="A217" s="40" t="s">
        <v>1570</v>
      </c>
      <c r="H217" s="171"/>
    </row>
    <row r="218" spans="1:8" ht="27.75" customHeight="1">
      <c r="H218" s="171"/>
    </row>
    <row r="219" spans="1:8" ht="27.75" customHeight="1">
      <c r="H219" s="171"/>
    </row>
    <row r="220" spans="1:8" ht="27.75" customHeight="1">
      <c r="H220" s="171"/>
    </row>
    <row r="221" spans="1:8" ht="27.75" customHeight="1"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27.75" customHeight="1">
      <c r="B272" s="171"/>
      <c r="F272" s="171"/>
      <c r="H272" s="171"/>
    </row>
    <row r="273" spans="2:8" ht="27.75" customHeight="1">
      <c r="B273" s="171"/>
      <c r="F273" s="171"/>
      <c r="H273" s="171"/>
    </row>
    <row r="274" spans="2:8" ht="27.75" customHeight="1">
      <c r="B274" s="171"/>
      <c r="F274" s="171"/>
      <c r="H274" s="171"/>
    </row>
    <row r="275" spans="2:8" ht="27.75" customHeight="1">
      <c r="B275" s="171"/>
      <c r="F275" s="171"/>
      <c r="H275" s="171"/>
    </row>
    <row r="276" spans="2:8" ht="27.75" customHeight="1">
      <c r="B276" s="171"/>
      <c r="F276" s="171"/>
      <c r="H276" s="171"/>
    </row>
    <row r="277" spans="2:8" ht="27.75" customHeight="1">
      <c r="B277" s="171"/>
      <c r="F277" s="171"/>
      <c r="H277" s="171"/>
    </row>
    <row r="278" spans="2:8" ht="27.75" customHeight="1">
      <c r="B278" s="171"/>
      <c r="F278" s="171"/>
      <c r="H278" s="171"/>
    </row>
    <row r="279" spans="2:8" ht="27.75" customHeight="1">
      <c r="B279" s="171"/>
      <c r="F279" s="171"/>
      <c r="H279" s="171"/>
    </row>
    <row r="280" spans="2:8" ht="75" customHeight="1">
      <c r="B280" s="171"/>
      <c r="F280" s="171"/>
      <c r="H280" s="171"/>
    </row>
    <row r="281" spans="2:8" ht="41.25" customHeight="1">
      <c r="B281" s="171"/>
      <c r="F281" s="171"/>
      <c r="H281" s="171"/>
    </row>
    <row r="282" spans="2:8" ht="32.25" customHeight="1">
      <c r="B282" s="171"/>
      <c r="F282" s="171"/>
      <c r="H282" s="171"/>
    </row>
    <row r="283" spans="2:8" ht="72" customHeight="1">
      <c r="B283" s="171"/>
      <c r="F283" s="171"/>
      <c r="H283" s="171"/>
    </row>
    <row r="284" spans="2:8" ht="39.75" customHeight="1">
      <c r="B284" s="171"/>
      <c r="F284" s="171"/>
      <c r="H284" s="171"/>
    </row>
    <row r="285" spans="2:8" ht="96.75" customHeight="1">
      <c r="B285" s="171"/>
      <c r="F285" s="171"/>
      <c r="H285" s="171"/>
    </row>
    <row r="286" spans="2:8" ht="41.25" customHeight="1"/>
    <row r="287" spans="2:8" ht="82.5" customHeight="1"/>
    <row r="288" spans="2:8" ht="39.75" customHeight="1"/>
    <row r="289" spans="1:19" ht="78.75" customHeight="1"/>
    <row r="290" spans="1:19" ht="39.75" customHeight="1"/>
    <row r="291" spans="1:19" s="381" customFormat="1" ht="21" customHeight="1">
      <c r="A291" s="171"/>
      <c r="B291" s="380"/>
      <c r="C291" s="171"/>
      <c r="D291" s="171"/>
      <c r="E291" s="171"/>
      <c r="F291" s="379"/>
      <c r="G291" s="171"/>
      <c r="H291" s="378"/>
      <c r="I291" s="171"/>
      <c r="S291" s="171"/>
    </row>
    <row r="292" spans="1:19" s="381" customFormat="1" ht="21" hidden="1" customHeight="1">
      <c r="A292" s="171"/>
      <c r="B292" s="380"/>
      <c r="C292" s="171"/>
      <c r="D292" s="171"/>
      <c r="E292" s="171"/>
      <c r="F292" s="379"/>
      <c r="G292" s="171"/>
      <c r="H292" s="378"/>
      <c r="I292" s="171"/>
    </row>
    <row r="293" spans="1:19" s="381" customFormat="1" ht="153.75" hidden="1" customHeight="1">
      <c r="A293" s="171"/>
      <c r="B293" s="380"/>
      <c r="C293" s="171"/>
      <c r="D293" s="171"/>
      <c r="E293" s="171"/>
      <c r="F293" s="379"/>
      <c r="G293" s="171"/>
      <c r="H293" s="378"/>
      <c r="I293" s="171"/>
    </row>
    <row r="294" spans="1:19" s="381" customFormat="1" ht="21" hidden="1" customHeight="1">
      <c r="A294" s="171"/>
      <c r="B294" s="380"/>
      <c r="C294" s="171"/>
      <c r="D294" s="171"/>
      <c r="E294" s="171"/>
      <c r="F294" s="379"/>
      <c r="G294" s="171"/>
      <c r="H294" s="378"/>
      <c r="I294" s="171"/>
    </row>
    <row r="295" spans="1:19" s="381" customFormat="1" ht="192" hidden="1" customHeight="1">
      <c r="A295" s="171"/>
      <c r="B295" s="380"/>
      <c r="C295" s="171"/>
      <c r="D295" s="171"/>
      <c r="E295" s="171"/>
      <c r="F295" s="379"/>
      <c r="G295" s="171"/>
      <c r="H295" s="378"/>
      <c r="I295" s="171"/>
    </row>
    <row r="296" spans="1:19" s="381" customFormat="1" ht="21" hidden="1" customHeight="1">
      <c r="A296" s="171"/>
      <c r="B296" s="380"/>
      <c r="C296" s="171"/>
      <c r="D296" s="171"/>
      <c r="E296" s="171"/>
      <c r="F296" s="379"/>
      <c r="G296" s="171"/>
      <c r="H296" s="378"/>
      <c r="I296" s="171"/>
    </row>
    <row r="297" spans="1:19" s="381" customFormat="1" ht="111.75" hidden="1" customHeight="1">
      <c r="A297" s="171"/>
      <c r="B297" s="380"/>
      <c r="C297" s="171"/>
      <c r="D297" s="171"/>
      <c r="E297" s="171"/>
      <c r="F297" s="379"/>
      <c r="G297" s="171"/>
      <c r="H297" s="378"/>
      <c r="I297" s="171"/>
    </row>
    <row r="298" spans="1:19" s="381" customFormat="1" ht="21" hidden="1" customHeight="1">
      <c r="A298" s="171"/>
      <c r="B298" s="380"/>
      <c r="C298" s="171"/>
      <c r="D298" s="171"/>
      <c r="E298" s="171"/>
      <c r="F298" s="379"/>
      <c r="G298" s="171"/>
      <c r="H298" s="378"/>
      <c r="I298" s="171"/>
    </row>
    <row r="299" spans="1:19" s="381" customFormat="1" ht="102" hidden="1" customHeight="1">
      <c r="A299" s="171"/>
      <c r="B299" s="380"/>
      <c r="C299" s="171"/>
      <c r="D299" s="171"/>
      <c r="E299" s="171"/>
      <c r="F299" s="379"/>
      <c r="G299" s="171"/>
      <c r="H299" s="378"/>
      <c r="I299" s="171"/>
    </row>
    <row r="300" spans="1:19" s="381" customFormat="1" ht="21" hidden="1" customHeight="1">
      <c r="A300" s="171"/>
      <c r="B300" s="380"/>
      <c r="C300" s="171"/>
      <c r="D300" s="171"/>
      <c r="E300" s="171"/>
      <c r="F300" s="379"/>
      <c r="G300" s="171"/>
      <c r="H300" s="378"/>
      <c r="I300" s="171"/>
    </row>
    <row r="301" spans="1:19" s="381" customFormat="1" ht="21" customHeight="1">
      <c r="A301" s="171"/>
      <c r="B301" s="380"/>
      <c r="C301" s="171"/>
      <c r="D301" s="171"/>
      <c r="E301" s="171"/>
      <c r="F301" s="379"/>
      <c r="G301" s="171"/>
      <c r="H301" s="378"/>
      <c r="I301" s="171"/>
    </row>
    <row r="302" spans="1:19" s="381" customFormat="1" ht="90.75" hidden="1" customHeight="1">
      <c r="A302" s="171"/>
      <c r="B302" s="380"/>
      <c r="C302" s="171"/>
      <c r="D302" s="171"/>
      <c r="E302" s="171"/>
      <c r="F302" s="379"/>
      <c r="G302" s="171"/>
      <c r="H302" s="378"/>
      <c r="I302" s="171"/>
    </row>
    <row r="303" spans="1:19" s="381" customFormat="1" ht="38.25" hidden="1" customHeight="1">
      <c r="A303" s="171"/>
      <c r="B303" s="380"/>
      <c r="C303" s="171"/>
      <c r="D303" s="171"/>
      <c r="E303" s="171"/>
      <c r="F303" s="379"/>
      <c r="G303" s="171"/>
      <c r="H303" s="378"/>
      <c r="I303" s="171"/>
    </row>
    <row r="304" spans="1:19" s="381" customFormat="1" ht="61.5" customHeight="1">
      <c r="A304" s="171"/>
      <c r="B304" s="380"/>
      <c r="C304" s="171"/>
      <c r="D304" s="171"/>
      <c r="E304" s="171"/>
      <c r="F304" s="379"/>
      <c r="G304" s="171"/>
      <c r="H304" s="378"/>
      <c r="I304" s="171"/>
    </row>
    <row r="305" spans="1:19" s="381" customFormat="1" ht="42" customHeight="1">
      <c r="A305" s="171"/>
      <c r="B305" s="380"/>
      <c r="C305" s="171"/>
      <c r="D305" s="171"/>
      <c r="E305" s="171"/>
      <c r="F305" s="379"/>
      <c r="G305" s="171"/>
      <c r="H305" s="378"/>
      <c r="I305" s="171"/>
    </row>
    <row r="306" spans="1:19" s="381" customFormat="1" ht="21" customHeight="1">
      <c r="A306" s="171"/>
      <c r="B306" s="380"/>
      <c r="C306" s="171"/>
      <c r="D306" s="171"/>
      <c r="E306" s="171"/>
      <c r="F306" s="379"/>
      <c r="G306" s="171"/>
      <c r="H306" s="378"/>
      <c r="I306" s="171"/>
    </row>
    <row r="307" spans="1:19" ht="36" customHeight="1">
      <c r="S307" s="381"/>
    </row>
    <row r="308" spans="1:19" ht="19.5" customHeight="1"/>
    <row r="309" spans="1:19" ht="72.75" customHeight="1"/>
    <row r="310" spans="1:19" ht="38.25" customHeight="1"/>
    <row r="311" spans="1:19" ht="103.5" customHeight="1"/>
    <row r="312" spans="1:19" ht="38.25" customHeight="1"/>
    <row r="313" spans="1:19" ht="103.5" customHeight="1"/>
    <row r="314" spans="1:19" ht="24.75" customHeight="1"/>
    <row r="315" spans="1:19" ht="57" customHeight="1"/>
    <row r="316" spans="1:19" ht="43.5" customHeight="1"/>
    <row r="317" spans="1:19" ht="74.25" customHeight="1"/>
    <row r="318" spans="1:19" ht="33.75" customHeight="1"/>
    <row r="319" spans="1:19" ht="108" customHeight="1"/>
    <row r="320" spans="1:19" ht="39.75" customHeight="1"/>
    <row r="321" spans="1:19" ht="41.25" hidden="1" customHeight="1"/>
    <row r="322" spans="1:19" ht="42" hidden="1" customHeight="1"/>
    <row r="323" spans="1:19" ht="134.25" customHeight="1"/>
    <row r="324" spans="1:19" ht="47.25" customHeight="1"/>
    <row r="325" spans="1:19" ht="79.5" hidden="1" customHeight="1"/>
    <row r="326" spans="1:19" ht="38.25" hidden="1" customHeight="1"/>
    <row r="327" spans="1:19" ht="132" customHeight="1"/>
    <row r="328" spans="1:19" ht="38.25" customHeight="1"/>
    <row r="329" spans="1:19" s="381" customFormat="1" ht="21.75" customHeight="1">
      <c r="A329" s="171"/>
      <c r="B329" s="380"/>
      <c r="C329" s="171"/>
      <c r="D329" s="171"/>
      <c r="E329" s="171"/>
      <c r="F329" s="379"/>
      <c r="G329" s="171"/>
      <c r="H329" s="378"/>
      <c r="I329" s="171"/>
      <c r="S329" s="171"/>
    </row>
    <row r="330" spans="1:19" s="381" customFormat="1" ht="27.75" customHeight="1">
      <c r="A330" s="171"/>
      <c r="B330" s="380"/>
      <c r="C330" s="171"/>
      <c r="D330" s="171"/>
      <c r="E330" s="171"/>
      <c r="F330" s="379"/>
      <c r="G330" s="171"/>
      <c r="H330" s="378"/>
      <c r="I330" s="171"/>
    </row>
    <row r="331" spans="1:19" ht="60" customHeight="1">
      <c r="S331" s="381"/>
    </row>
    <row r="332" spans="1:19" ht="21" hidden="1" customHeight="1"/>
    <row r="333" spans="1:19" ht="42.75" customHeight="1"/>
    <row r="334" spans="1:19" ht="48" hidden="1" customHeight="1"/>
    <row r="335" spans="1:19" ht="164.25" customHeight="1"/>
    <row r="336" spans="1:19" ht="58.5" customHeight="1"/>
    <row r="337" spans="1:19" ht="39" hidden="1" customHeight="1"/>
    <row r="338" spans="1:19" ht="59.25" hidden="1" customHeight="1"/>
    <row r="339" spans="1:19" ht="38.25" hidden="1" customHeight="1"/>
    <row r="340" spans="1:19" ht="86.25" customHeight="1"/>
    <row r="341" spans="1:19" ht="38.25" hidden="1" customHeight="1"/>
    <row r="342" spans="1:19" ht="38.25" customHeight="1"/>
    <row r="343" spans="1:19" ht="99.75" hidden="1" customHeight="1"/>
    <row r="344" spans="1:19" ht="45.75" hidden="1" customHeight="1"/>
    <row r="345" spans="1:19" s="382" customFormat="1" ht="76.5" hidden="1" customHeight="1">
      <c r="A345" s="171"/>
      <c r="B345" s="380"/>
      <c r="C345" s="171"/>
      <c r="D345" s="171"/>
      <c r="E345" s="171"/>
      <c r="F345" s="379"/>
      <c r="G345" s="171"/>
      <c r="H345" s="378"/>
      <c r="I345" s="171"/>
      <c r="S345" s="171"/>
    </row>
    <row r="346" spans="1:19" s="382" customFormat="1" ht="78.75" hidden="1" customHeight="1">
      <c r="A346" s="171"/>
      <c r="B346" s="380"/>
      <c r="C346" s="171"/>
      <c r="D346" s="171"/>
      <c r="E346" s="171"/>
      <c r="F346" s="379"/>
      <c r="G346" s="171"/>
      <c r="H346" s="378"/>
      <c r="I346" s="171"/>
    </row>
    <row r="347" spans="1:19" s="382" customFormat="1" ht="42.75" hidden="1" customHeight="1">
      <c r="A347" s="171"/>
      <c r="B347" s="380"/>
      <c r="C347" s="171"/>
      <c r="D347" s="171"/>
      <c r="E347" s="171"/>
      <c r="F347" s="379"/>
      <c r="G347" s="171"/>
      <c r="H347" s="378"/>
      <c r="I347" s="171"/>
    </row>
    <row r="348" spans="1:19" s="382" customFormat="1" ht="77.25" hidden="1" customHeight="1">
      <c r="A348" s="171"/>
      <c r="B348" s="380"/>
      <c r="C348" s="171"/>
      <c r="D348" s="171"/>
      <c r="E348" s="171"/>
      <c r="F348" s="379"/>
      <c r="G348" s="171"/>
      <c r="H348" s="378"/>
      <c r="I348" s="171"/>
    </row>
    <row r="349" spans="1:19" s="382" customFormat="1" ht="40.5" hidden="1" customHeight="1">
      <c r="A349" s="171"/>
      <c r="B349" s="380"/>
      <c r="C349" s="171"/>
      <c r="D349" s="171"/>
      <c r="E349" s="171"/>
      <c r="F349" s="379"/>
      <c r="G349" s="171"/>
      <c r="H349" s="378"/>
      <c r="I349" s="171"/>
    </row>
    <row r="350" spans="1:19" s="382" customFormat="1" ht="64.5" hidden="1" customHeight="1">
      <c r="A350" s="171"/>
      <c r="B350" s="380"/>
      <c r="C350" s="171"/>
      <c r="D350" s="171"/>
      <c r="E350" s="171"/>
      <c r="F350" s="379"/>
      <c r="G350" s="171"/>
      <c r="H350" s="378"/>
      <c r="I350" s="171"/>
    </row>
    <row r="351" spans="1:19" s="382" customFormat="1" ht="40.5" hidden="1" customHeight="1">
      <c r="A351" s="171"/>
      <c r="B351" s="380"/>
      <c r="C351" s="171"/>
      <c r="D351" s="171"/>
      <c r="E351" s="171"/>
      <c r="F351" s="379"/>
      <c r="G351" s="171"/>
      <c r="H351" s="378"/>
      <c r="I351" s="171"/>
    </row>
    <row r="352" spans="1:19" s="382" customFormat="1" ht="54.75" customHeight="1">
      <c r="A352" s="171"/>
      <c r="B352" s="380"/>
      <c r="C352" s="171"/>
      <c r="D352" s="171"/>
      <c r="E352" s="171"/>
      <c r="F352" s="379"/>
      <c r="G352" s="171"/>
      <c r="H352" s="378"/>
      <c r="I352" s="171"/>
    </row>
    <row r="353" spans="1:19" s="382" customFormat="1" ht="43.5" customHeight="1">
      <c r="A353" s="171"/>
      <c r="B353" s="380"/>
      <c r="C353" s="171"/>
      <c r="D353" s="171"/>
      <c r="E353" s="171"/>
      <c r="F353" s="379"/>
      <c r="G353" s="171"/>
      <c r="H353" s="378"/>
      <c r="I353" s="171"/>
    </row>
    <row r="354" spans="1:19" s="382" customFormat="1" ht="140.25" customHeight="1">
      <c r="A354" s="171"/>
      <c r="B354" s="380"/>
      <c r="C354" s="171"/>
      <c r="D354" s="171"/>
      <c r="E354" s="171"/>
      <c r="F354" s="379"/>
      <c r="G354" s="171"/>
      <c r="H354" s="378"/>
      <c r="I354" s="171"/>
    </row>
    <row r="355" spans="1:19" s="382" customFormat="1" ht="40.5" customHeight="1">
      <c r="A355" s="171"/>
      <c r="B355" s="380"/>
      <c r="C355" s="171"/>
      <c r="D355" s="171"/>
      <c r="E355" s="171"/>
      <c r="F355" s="379"/>
      <c r="G355" s="171"/>
      <c r="H355" s="378"/>
      <c r="I355" s="171"/>
    </row>
    <row r="356" spans="1:19" ht="21" customHeight="1">
      <c r="S356" s="382"/>
    </row>
    <row r="357" spans="1:19" ht="65.25" hidden="1" customHeight="1"/>
    <row r="358" spans="1:19" ht="42" hidden="1" customHeight="1"/>
    <row r="359" spans="1:19" ht="55.5" customHeight="1"/>
    <row r="360" spans="1:19" ht="21" hidden="1" customHeight="1"/>
    <row r="361" spans="1:19" ht="39.75" customHeight="1"/>
    <row r="362" spans="1:19" ht="48" hidden="1" customHeight="1"/>
    <row r="363" spans="1:19" ht="218.25" customHeight="1"/>
    <row r="364" spans="1:19" ht="77.25" hidden="1" customHeight="1"/>
    <row r="365" spans="1:19" ht="40.5" customHeight="1"/>
    <row r="366" spans="1:19" ht="141" hidden="1" customHeight="1">
      <c r="B366" s="171"/>
      <c r="F366" s="171"/>
      <c r="H366" s="171"/>
    </row>
    <row r="367" spans="1:19" ht="42" hidden="1" customHeight="1">
      <c r="B367" s="171"/>
      <c r="F367" s="171"/>
      <c r="H367" s="171"/>
    </row>
    <row r="368" spans="1:19" ht="68.25" customHeight="1">
      <c r="B368" s="171"/>
      <c r="F368" s="171"/>
      <c r="H368" s="171"/>
    </row>
    <row r="369" spans="2:8" ht="45.75" customHeight="1">
      <c r="B369" s="171"/>
      <c r="F369" s="171"/>
      <c r="H369" s="171"/>
    </row>
    <row r="370" spans="2:8" ht="42" hidden="1" customHeight="1">
      <c r="B370" s="171"/>
      <c r="F370" s="171"/>
      <c r="H370" s="171"/>
    </row>
    <row r="371" spans="2:8" ht="49.5" hidden="1" customHeight="1">
      <c r="B371" s="171"/>
      <c r="F371" s="171"/>
      <c r="H371" s="171"/>
    </row>
    <row r="372" spans="2:8" ht="42" hidden="1" customHeight="1">
      <c r="B372" s="171"/>
      <c r="F372" s="171"/>
      <c r="H372" s="171"/>
    </row>
    <row r="373" spans="2:8" ht="25.5" hidden="1" customHeight="1">
      <c r="B373" s="171"/>
      <c r="F373" s="171"/>
      <c r="H373" s="171"/>
    </row>
    <row r="374" spans="2:8" ht="42" hidden="1" customHeight="1">
      <c r="B374" s="171"/>
      <c r="F374" s="171"/>
      <c r="H374" s="171"/>
    </row>
    <row r="375" spans="2:8" ht="39" hidden="1" customHeight="1">
      <c r="B375" s="171"/>
      <c r="F375" s="171"/>
      <c r="H375" s="171"/>
    </row>
    <row r="376" spans="2:8" ht="75.75" hidden="1" customHeight="1">
      <c r="B376" s="171"/>
      <c r="F376" s="171"/>
      <c r="H376" s="171"/>
    </row>
    <row r="377" spans="2:8" ht="44.25" hidden="1" customHeight="1">
      <c r="B377" s="171"/>
      <c r="F377" s="171"/>
      <c r="H377" s="171"/>
    </row>
    <row r="378" spans="2:8" ht="131.25" hidden="1" customHeight="1">
      <c r="B378" s="171"/>
      <c r="F378" s="171"/>
      <c r="H378" s="171"/>
    </row>
    <row r="379" spans="2:8" ht="75.75" hidden="1" customHeight="1">
      <c r="B379" s="171"/>
      <c r="F379" s="171"/>
      <c r="H379" s="171"/>
    </row>
    <row r="380" spans="2:8" ht="38.25" hidden="1" customHeight="1">
      <c r="B380" s="171"/>
      <c r="F380" s="171"/>
      <c r="H380" s="171"/>
    </row>
    <row r="381" spans="2:8" ht="122.25" customHeight="1">
      <c r="B381" s="171"/>
      <c r="F381" s="171"/>
      <c r="H381" s="171"/>
    </row>
    <row r="382" spans="2:8" ht="42" customHeight="1">
      <c r="B382" s="171"/>
      <c r="F382" s="171"/>
      <c r="H382" s="171"/>
    </row>
    <row r="383" spans="2:8" ht="132.75" customHeight="1">
      <c r="B383" s="171"/>
      <c r="F383" s="171"/>
      <c r="H383" s="171"/>
    </row>
    <row r="384" spans="2:8" ht="42" customHeight="1">
      <c r="B384" s="171"/>
      <c r="F384" s="171"/>
      <c r="H384" s="171"/>
    </row>
    <row r="385" spans="2:8" ht="60" hidden="1" customHeight="1">
      <c r="B385" s="171"/>
      <c r="F385" s="171"/>
      <c r="H385" s="171"/>
    </row>
    <row r="386" spans="2:8" ht="40.5" hidden="1" customHeight="1">
      <c r="B386" s="171"/>
      <c r="F386" s="171"/>
      <c r="H386" s="171"/>
    </row>
    <row r="387" spans="2:8" ht="79.5" hidden="1" customHeight="1">
      <c r="B387" s="171"/>
      <c r="F387" s="171"/>
      <c r="H387" s="171"/>
    </row>
    <row r="388" spans="2:8" ht="43.5" hidden="1" customHeight="1">
      <c r="B388" s="171"/>
      <c r="F388" s="171"/>
      <c r="H388" s="171"/>
    </row>
    <row r="389" spans="2:8" ht="73.5" customHeight="1">
      <c r="B389" s="171"/>
      <c r="F389" s="171"/>
      <c r="H389" s="171"/>
    </row>
    <row r="390" spans="2:8" ht="43.5" customHeight="1">
      <c r="B390" s="171"/>
      <c r="F390" s="171"/>
      <c r="H390" s="171"/>
    </row>
    <row r="391" spans="2:8" ht="108.75" customHeight="1">
      <c r="B391" s="171"/>
      <c r="F391" s="171"/>
      <c r="H391" s="171"/>
    </row>
    <row r="392" spans="2:8" ht="43.5" customHeight="1">
      <c r="B392" s="171"/>
      <c r="F392" s="171"/>
      <c r="H392" s="171"/>
    </row>
    <row r="393" spans="2:8" ht="72.75" hidden="1" customHeight="1">
      <c r="B393" s="171"/>
      <c r="F393" s="171"/>
      <c r="H393" s="171"/>
    </row>
    <row r="394" spans="2:8" ht="41.25" hidden="1" customHeight="1">
      <c r="B394" s="171"/>
      <c r="F394" s="171"/>
      <c r="H394" s="171"/>
    </row>
    <row r="395" spans="2:8" ht="63.75" hidden="1" customHeight="1">
      <c r="B395" s="171"/>
      <c r="F395" s="171"/>
      <c r="H395" s="171"/>
    </row>
    <row r="396" spans="2:8" ht="54.75" hidden="1" customHeight="1">
      <c r="B396" s="171"/>
      <c r="F396" s="171"/>
      <c r="H396" s="171"/>
    </row>
    <row r="397" spans="2:8" ht="54.75" hidden="1" customHeight="1">
      <c r="B397" s="171"/>
      <c r="F397" s="171"/>
      <c r="H397" s="171"/>
    </row>
    <row r="398" spans="2:8" ht="54.75" hidden="1" customHeight="1"/>
    <row r="399" spans="2:8" ht="54.75" hidden="1" customHeight="1"/>
    <row r="400" spans="2:8" ht="54.75" hidden="1" customHeight="1"/>
    <row r="401" spans="1:19" ht="54.75" hidden="1" customHeight="1"/>
    <row r="402" spans="1:19" ht="54.75" hidden="1" customHeight="1"/>
    <row r="403" spans="1:19" s="382" customFormat="1" ht="78.75" customHeight="1">
      <c r="A403" s="171"/>
      <c r="B403" s="380"/>
      <c r="C403" s="171"/>
      <c r="D403" s="171"/>
      <c r="E403" s="171"/>
      <c r="F403" s="379"/>
      <c r="G403" s="171"/>
      <c r="H403" s="378"/>
      <c r="I403" s="171"/>
      <c r="S403" s="171"/>
    </row>
    <row r="404" spans="1:19" s="382" customFormat="1" ht="49.5" customHeight="1">
      <c r="A404" s="171"/>
      <c r="B404" s="380"/>
      <c r="C404" s="171"/>
      <c r="D404" s="171"/>
      <c r="E404" s="171"/>
      <c r="F404" s="379"/>
      <c r="G404" s="171"/>
      <c r="H404" s="378"/>
      <c r="I404" s="171"/>
    </row>
    <row r="405" spans="1:19" s="382" customFormat="1" ht="73.5" customHeight="1">
      <c r="A405" s="171"/>
      <c r="B405" s="380"/>
      <c r="C405" s="171"/>
      <c r="D405" s="171"/>
      <c r="E405" s="171"/>
      <c r="F405" s="379"/>
      <c r="G405" s="171"/>
      <c r="H405" s="378"/>
      <c r="I405" s="171"/>
    </row>
    <row r="406" spans="1:19" s="382" customFormat="1" ht="49.5" customHeight="1">
      <c r="A406" s="171"/>
      <c r="B406" s="380"/>
      <c r="C406" s="171"/>
      <c r="D406" s="171"/>
      <c r="E406" s="171"/>
      <c r="F406" s="379"/>
      <c r="G406" s="171"/>
      <c r="H406" s="378"/>
      <c r="I406" s="171"/>
    </row>
    <row r="407" spans="1:19" s="382" customFormat="1" ht="98.25" customHeight="1">
      <c r="A407" s="171"/>
      <c r="B407" s="380"/>
      <c r="C407" s="171"/>
      <c r="D407" s="171"/>
      <c r="E407" s="171"/>
      <c r="F407" s="379"/>
      <c r="G407" s="171"/>
      <c r="H407" s="378"/>
      <c r="I407" s="171"/>
    </row>
    <row r="408" spans="1:19" s="382" customFormat="1" ht="42" customHeight="1">
      <c r="A408" s="171"/>
      <c r="B408" s="380"/>
      <c r="C408" s="171"/>
      <c r="D408" s="171"/>
      <c r="E408" s="171"/>
      <c r="F408" s="379"/>
      <c r="G408" s="171"/>
      <c r="H408" s="378"/>
      <c r="I408" s="171"/>
    </row>
    <row r="409" spans="1:19" ht="43.5" hidden="1" customHeight="1">
      <c r="S409" s="382"/>
    </row>
    <row r="410" spans="1:19" ht="39.75" hidden="1" customHeight="1"/>
    <row r="411" spans="1:19" ht="62.25" hidden="1" customHeight="1"/>
    <row r="412" spans="1:19" ht="42" hidden="1" customHeight="1"/>
    <row r="413" spans="1:19" ht="75.75" customHeight="1"/>
    <row r="414" spans="1:19" ht="39.75" customHeight="1">
      <c r="B414" s="171"/>
      <c r="F414" s="171"/>
      <c r="H414" s="171"/>
    </row>
    <row r="415" spans="1:19" ht="41.25" hidden="1" customHeight="1">
      <c r="B415" s="171"/>
      <c r="F415" s="171"/>
      <c r="H415" s="171"/>
    </row>
    <row r="416" spans="1:19" ht="43.5" hidden="1" customHeight="1">
      <c r="B416" s="171"/>
      <c r="F416" s="171"/>
      <c r="H416" s="171"/>
    </row>
    <row r="417" spans="2:8" ht="77.25" customHeight="1">
      <c r="B417" s="171"/>
      <c r="F417" s="171"/>
      <c r="H417" s="171"/>
    </row>
    <row r="418" spans="2:8" ht="39.75" customHeight="1">
      <c r="B418" s="171"/>
      <c r="F418" s="171"/>
      <c r="H418" s="171"/>
    </row>
    <row r="419" spans="2:8" ht="78.75" hidden="1" customHeight="1">
      <c r="B419" s="171"/>
      <c r="F419" s="171"/>
      <c r="H419" s="171"/>
    </row>
    <row r="420" spans="2:8" ht="39.75" hidden="1" customHeight="1">
      <c r="B420" s="171"/>
      <c r="F420" s="171"/>
      <c r="H420" s="171"/>
    </row>
    <row r="421" spans="2:8" ht="39.75" hidden="1" customHeight="1">
      <c r="B421" s="171"/>
      <c r="F421" s="171"/>
      <c r="H421" s="171"/>
    </row>
    <row r="422" spans="2:8" ht="60.75" customHeight="1">
      <c r="B422" s="171"/>
      <c r="F422" s="171"/>
      <c r="H422" s="171"/>
    </row>
    <row r="423" spans="2:8" ht="39.75" customHeight="1">
      <c r="B423" s="171"/>
      <c r="F423" s="171"/>
      <c r="H423" s="171"/>
    </row>
    <row r="424" spans="2:8" ht="72" customHeight="1">
      <c r="B424" s="171"/>
      <c r="F424" s="171"/>
      <c r="H424" s="171"/>
    </row>
    <row r="425" spans="2:8" ht="45" customHeight="1">
      <c r="B425" s="171"/>
      <c r="F425" s="171"/>
      <c r="H425" s="171"/>
    </row>
    <row r="426" spans="2:8" ht="81" customHeight="1">
      <c r="B426" s="171"/>
      <c r="F426" s="171"/>
      <c r="H426" s="171"/>
    </row>
    <row r="427" spans="2:8" ht="37.5" customHeight="1">
      <c r="B427" s="171"/>
      <c r="F427" s="171"/>
      <c r="H427" s="171"/>
    </row>
    <row r="428" spans="2:8" ht="60" hidden="1" customHeight="1">
      <c r="B428" s="171"/>
      <c r="F428" s="171"/>
      <c r="H428" s="171"/>
    </row>
    <row r="429" spans="2:8" ht="39.75" hidden="1" customHeight="1">
      <c r="B429" s="171"/>
      <c r="F429" s="171"/>
      <c r="H429" s="171"/>
    </row>
    <row r="430" spans="2:8" ht="62.25" hidden="1" customHeight="1"/>
    <row r="431" spans="2:8" ht="40.5" hidden="1" customHeight="1"/>
    <row r="432" spans="2:8" ht="135" customHeight="1"/>
    <row r="433" spans="1:19" ht="40.5" customHeight="1"/>
    <row r="434" spans="1:19" ht="25.5" customHeight="1"/>
    <row r="435" spans="1:19" ht="20.25" hidden="1" customHeight="1"/>
    <row r="436" spans="1:19" ht="40.5" hidden="1" customHeight="1"/>
    <row r="437" spans="1:19" ht="98.25" customHeight="1"/>
    <row r="438" spans="1:19" ht="24" hidden="1" customHeight="1"/>
    <row r="439" spans="1:19" ht="37.5" customHeight="1"/>
    <row r="440" spans="1:19" ht="57.75" hidden="1" customHeight="1"/>
    <row r="441" spans="1:19" ht="31.5" hidden="1" customHeight="1"/>
    <row r="442" spans="1:19" ht="45" hidden="1" customHeight="1"/>
    <row r="443" spans="1:19" ht="104.25" hidden="1" customHeight="1"/>
    <row r="444" spans="1:19" ht="39.75" hidden="1" customHeight="1"/>
    <row r="445" spans="1:19" s="382" customFormat="1" ht="95.25" customHeight="1">
      <c r="A445" s="171"/>
      <c r="B445" s="380"/>
      <c r="C445" s="171"/>
      <c r="D445" s="171"/>
      <c r="E445" s="171"/>
      <c r="F445" s="379"/>
      <c r="G445" s="171"/>
      <c r="H445" s="378"/>
      <c r="I445" s="171"/>
      <c r="S445" s="171"/>
    </row>
    <row r="446" spans="1:19" s="382" customFormat="1" ht="48" hidden="1" customHeight="1">
      <c r="A446" s="171"/>
      <c r="B446" s="380"/>
      <c r="C446" s="171"/>
      <c r="D446" s="171"/>
      <c r="E446" s="171"/>
      <c r="F446" s="379"/>
      <c r="G446" s="171"/>
      <c r="H446" s="378"/>
      <c r="I446" s="171"/>
    </row>
    <row r="447" spans="1:19" s="382" customFormat="1" ht="37.5" customHeight="1">
      <c r="A447" s="171"/>
      <c r="B447" s="380"/>
      <c r="C447" s="171"/>
      <c r="D447" s="171"/>
      <c r="E447" s="171"/>
      <c r="F447" s="379"/>
      <c r="G447" s="171"/>
      <c r="H447" s="378"/>
      <c r="I447" s="171"/>
    </row>
    <row r="448" spans="1:19" s="382" customFormat="1" ht="27.75" hidden="1" customHeight="1">
      <c r="A448" s="171"/>
      <c r="B448" s="380"/>
      <c r="C448" s="171"/>
      <c r="D448" s="171"/>
      <c r="E448" s="171"/>
      <c r="F448" s="379"/>
      <c r="G448" s="171"/>
      <c r="H448" s="378"/>
      <c r="I448" s="171"/>
    </row>
    <row r="449" spans="1:19" s="382" customFormat="1" ht="76.5" customHeight="1">
      <c r="A449" s="171"/>
      <c r="B449" s="380"/>
      <c r="C449" s="171"/>
      <c r="D449" s="171"/>
      <c r="E449" s="171"/>
      <c r="F449" s="379"/>
      <c r="G449" s="171"/>
      <c r="H449" s="378"/>
      <c r="I449" s="171"/>
    </row>
    <row r="450" spans="1:19" s="382" customFormat="1" ht="45" customHeight="1">
      <c r="A450" s="171"/>
      <c r="B450" s="380"/>
      <c r="C450" s="171"/>
      <c r="D450" s="171"/>
      <c r="E450" s="171"/>
      <c r="F450" s="379"/>
      <c r="G450" s="171"/>
      <c r="H450" s="378"/>
      <c r="I450" s="171"/>
    </row>
    <row r="451" spans="1:19" s="382" customFormat="1" ht="45" hidden="1" customHeight="1">
      <c r="A451" s="171"/>
      <c r="B451" s="380"/>
      <c r="C451" s="171"/>
      <c r="D451" s="171"/>
      <c r="E451" s="171"/>
      <c r="F451" s="379"/>
      <c r="G451" s="171"/>
      <c r="H451" s="378"/>
      <c r="I451" s="171"/>
    </row>
    <row r="452" spans="1:19" ht="24" customHeight="1">
      <c r="S452" s="382"/>
    </row>
    <row r="453" spans="1:19" ht="20.25" customHeight="1"/>
    <row r="454" spans="1:19" s="378" customFormat="1" ht="99" customHeight="1">
      <c r="A454" s="171"/>
      <c r="B454" s="380"/>
      <c r="C454" s="171"/>
      <c r="D454" s="171"/>
      <c r="E454" s="171"/>
      <c r="F454" s="379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78" customFormat="1" ht="39" customHeight="1">
      <c r="A455" s="171"/>
      <c r="B455" s="380"/>
      <c r="C455" s="171"/>
      <c r="D455" s="171"/>
      <c r="E455" s="171"/>
      <c r="F455" s="379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78" customFormat="1" ht="21" hidden="1" customHeight="1">
      <c r="A456" s="171"/>
      <c r="B456" s="380"/>
      <c r="C456" s="171"/>
      <c r="D456" s="171"/>
      <c r="E456" s="171"/>
      <c r="F456" s="379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78" customFormat="1" ht="40.5" hidden="1" customHeight="1">
      <c r="A457" s="171"/>
      <c r="B457" s="380"/>
      <c r="C457" s="171"/>
      <c r="D457" s="171"/>
      <c r="E457" s="171"/>
      <c r="F457" s="379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78" customFormat="1" ht="40.5" hidden="1" customHeight="1">
      <c r="A458" s="171"/>
      <c r="B458" s="380"/>
      <c r="C458" s="171"/>
      <c r="D458" s="171"/>
      <c r="E458" s="171"/>
      <c r="F458" s="379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78" customFormat="1" ht="60.75" customHeight="1">
      <c r="A459" s="171"/>
      <c r="B459" s="380"/>
      <c r="C459" s="171"/>
      <c r="D459" s="171"/>
      <c r="E459" s="171"/>
      <c r="F459" s="379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78" customFormat="1" ht="96.75" customHeight="1">
      <c r="A460" s="171"/>
      <c r="B460" s="380"/>
      <c r="C460" s="171"/>
      <c r="D460" s="171"/>
      <c r="E460" s="171"/>
      <c r="F460" s="379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78" customFormat="1" ht="45.75" customHeight="1">
      <c r="A461" s="171"/>
      <c r="B461" s="380"/>
      <c r="C461" s="171"/>
      <c r="D461" s="171"/>
      <c r="E461" s="171"/>
      <c r="F461" s="379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s="378" customFormat="1" ht="25.5" customHeight="1">
      <c r="A462" s="171"/>
      <c r="B462" s="380"/>
      <c r="C462" s="171"/>
      <c r="D462" s="171"/>
      <c r="E462" s="171"/>
      <c r="F462" s="379"/>
      <c r="G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</row>
    <row r="463" spans="1:19" s="378" customFormat="1" ht="39.75" hidden="1" customHeight="1">
      <c r="A463" s="171"/>
      <c r="B463" s="380"/>
      <c r="C463" s="171"/>
      <c r="D463" s="171"/>
      <c r="E463" s="171"/>
      <c r="F463" s="379"/>
      <c r="G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</row>
    <row r="464" spans="1:19" s="378" customFormat="1" ht="40.5" hidden="1" customHeight="1">
      <c r="A464" s="171"/>
      <c r="B464" s="380"/>
      <c r="C464" s="171"/>
      <c r="D464" s="171"/>
      <c r="E464" s="171"/>
      <c r="F464" s="379"/>
      <c r="G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</row>
    <row r="465" spans="1:19" s="378" customFormat="1" ht="40.5" customHeight="1">
      <c r="A465" s="171"/>
      <c r="B465" s="380"/>
      <c r="C465" s="171"/>
      <c r="D465" s="171"/>
      <c r="E465" s="171"/>
      <c r="F465" s="379"/>
      <c r="G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</row>
    <row r="466" spans="1:19" s="378" customFormat="1" ht="40.5" customHeight="1">
      <c r="A466" s="171"/>
      <c r="B466" s="380"/>
      <c r="C466" s="171"/>
      <c r="D466" s="171"/>
      <c r="E466" s="171"/>
      <c r="F466" s="379"/>
      <c r="G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</row>
    <row r="467" spans="1:19" s="378" customFormat="1" ht="21.75" customHeight="1">
      <c r="A467" s="171"/>
      <c r="B467" s="380"/>
      <c r="C467" s="171"/>
      <c r="D467" s="171"/>
      <c r="E467" s="171"/>
      <c r="F467" s="379"/>
      <c r="G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</row>
    <row r="468" spans="1:19" s="378" customFormat="1" ht="115.5" customHeight="1">
      <c r="A468" s="171"/>
      <c r="B468" s="380"/>
      <c r="C468" s="171"/>
      <c r="D468" s="171"/>
      <c r="E468" s="171"/>
      <c r="F468" s="379"/>
      <c r="G468" s="171"/>
      <c r="I468" s="171"/>
      <c r="J468" s="171"/>
      <c r="K468" s="171"/>
      <c r="L468" s="171"/>
      <c r="M468" s="171"/>
      <c r="N468" s="171"/>
      <c r="O468" s="171"/>
      <c r="P468" s="171"/>
      <c r="Q468" s="171"/>
      <c r="R468" s="171"/>
      <c r="S468" s="171"/>
    </row>
    <row r="469" spans="1:19" s="378" customFormat="1" ht="100.5" customHeight="1">
      <c r="A469" s="171"/>
      <c r="B469" s="380"/>
      <c r="C469" s="171"/>
      <c r="D469" s="171"/>
      <c r="E469" s="171"/>
      <c r="F469" s="379"/>
      <c r="G469" s="171"/>
      <c r="I469" s="171"/>
      <c r="J469" s="171"/>
      <c r="K469" s="171"/>
      <c r="L469" s="171"/>
      <c r="M469" s="171"/>
      <c r="N469" s="171"/>
      <c r="O469" s="171"/>
      <c r="P469" s="171"/>
      <c r="Q469" s="171"/>
      <c r="R469" s="171"/>
      <c r="S469" s="171"/>
    </row>
    <row r="470" spans="1:19" ht="42.75" customHeight="1"/>
    <row r="471" spans="1:19" s="381" customFormat="1" ht="21.75" customHeight="1">
      <c r="A471" s="171"/>
      <c r="B471" s="380"/>
      <c r="C471" s="171"/>
      <c r="D471" s="171"/>
      <c r="E471" s="171"/>
      <c r="F471" s="379"/>
      <c r="G471" s="171"/>
      <c r="H471" s="378"/>
      <c r="I471" s="171"/>
      <c r="S471" s="171"/>
    </row>
    <row r="472" spans="1:19" ht="26.25" customHeight="1">
      <c r="S472" s="381"/>
    </row>
    <row r="473" spans="1:19" ht="26.25" hidden="1" customHeight="1"/>
    <row r="474" spans="1:19" ht="26.25" hidden="1" customHeight="1"/>
    <row r="475" spans="1:19" ht="156" customHeight="1"/>
    <row r="476" spans="1:19" ht="40.5" customHeight="1"/>
    <row r="477" spans="1:19" ht="40.5" hidden="1" customHeight="1"/>
    <row r="478" spans="1:19" ht="99.75" hidden="1" customHeight="1"/>
    <row r="479" spans="1:19" ht="36" hidden="1" customHeight="1"/>
    <row r="480" spans="1:19" ht="21.75" hidden="1" customHeight="1"/>
    <row r="481" spans="1:19" ht="72.75" customHeight="1"/>
    <row r="482" spans="1:19" ht="99" customHeight="1"/>
    <row r="483" spans="1:19" ht="42" customHeight="1"/>
    <row r="484" spans="1:19" ht="25.5" customHeight="1"/>
    <row r="485" spans="1:19" ht="174.75" customHeight="1"/>
    <row r="486" spans="1:19" ht="100.5" hidden="1" customHeight="1"/>
    <row r="487" spans="1:19" ht="38.25" hidden="1" customHeight="1"/>
    <row r="488" spans="1:19" ht="25.5" customHeight="1"/>
    <row r="489" spans="1:19" s="382" customFormat="1" ht="141" hidden="1" customHeight="1">
      <c r="A489" s="171"/>
      <c r="B489" s="380"/>
      <c r="C489" s="171"/>
      <c r="D489" s="171"/>
      <c r="E489" s="171"/>
      <c r="F489" s="379"/>
      <c r="G489" s="171"/>
      <c r="H489" s="378"/>
      <c r="I489" s="171"/>
      <c r="S489" s="171"/>
    </row>
    <row r="490" spans="1:19" s="382" customFormat="1" ht="45" hidden="1" customHeight="1">
      <c r="A490" s="171"/>
      <c r="B490" s="380"/>
      <c r="C490" s="171"/>
      <c r="D490" s="171"/>
      <c r="E490" s="171"/>
      <c r="F490" s="379"/>
      <c r="G490" s="171"/>
      <c r="H490" s="378"/>
      <c r="I490" s="171"/>
    </row>
    <row r="491" spans="1:19" s="382" customFormat="1" ht="23.25" hidden="1" customHeight="1">
      <c r="A491" s="171"/>
      <c r="B491" s="380"/>
      <c r="C491" s="171"/>
      <c r="D491" s="171"/>
      <c r="E491" s="171"/>
      <c r="F491" s="379"/>
      <c r="G491" s="171"/>
      <c r="H491" s="378"/>
      <c r="I491" s="171"/>
    </row>
    <row r="492" spans="1:19" s="382" customFormat="1" ht="96.75" hidden="1" customHeight="1">
      <c r="A492" s="171"/>
      <c r="B492" s="380"/>
      <c r="C492" s="171"/>
      <c r="D492" s="171"/>
      <c r="E492" s="171"/>
      <c r="F492" s="379"/>
      <c r="G492" s="171"/>
      <c r="H492" s="378"/>
      <c r="I492" s="171"/>
    </row>
    <row r="493" spans="1:19" s="382" customFormat="1" ht="148.5" customHeight="1">
      <c r="A493" s="171"/>
      <c r="B493" s="380"/>
      <c r="C493" s="171"/>
      <c r="D493" s="171"/>
      <c r="E493" s="171"/>
      <c r="F493" s="379"/>
      <c r="G493" s="171"/>
      <c r="H493" s="378"/>
      <c r="I493" s="171"/>
    </row>
    <row r="494" spans="1:19" s="382" customFormat="1" ht="31.5" customHeight="1">
      <c r="A494" s="171"/>
      <c r="B494" s="380"/>
      <c r="C494" s="171"/>
      <c r="D494" s="171"/>
      <c r="E494" s="171"/>
      <c r="F494" s="379"/>
      <c r="G494" s="171"/>
      <c r="H494" s="378"/>
      <c r="I494" s="171"/>
    </row>
    <row r="495" spans="1:19" s="382" customFormat="1" ht="68.25" hidden="1" customHeight="1">
      <c r="A495" s="171"/>
      <c r="B495" s="380"/>
      <c r="C495" s="171"/>
      <c r="D495" s="171"/>
      <c r="E495" s="171"/>
      <c r="F495" s="379"/>
      <c r="G495" s="171"/>
      <c r="H495" s="378"/>
      <c r="I495" s="171"/>
    </row>
    <row r="496" spans="1:19" s="382" customFormat="1" ht="44.25" hidden="1" customHeight="1">
      <c r="A496" s="171"/>
      <c r="B496" s="380"/>
      <c r="C496" s="171"/>
      <c r="D496" s="171"/>
      <c r="E496" s="171"/>
      <c r="F496" s="379"/>
      <c r="G496" s="171"/>
      <c r="H496" s="378"/>
      <c r="I496" s="171"/>
    </row>
    <row r="497" spans="1:9" s="382" customFormat="1" ht="61.5" customHeight="1">
      <c r="A497" s="171"/>
      <c r="B497" s="380"/>
      <c r="C497" s="171"/>
      <c r="D497" s="171"/>
      <c r="E497" s="171"/>
      <c r="F497" s="379"/>
      <c r="G497" s="171"/>
      <c r="H497" s="378"/>
      <c r="I497" s="171"/>
    </row>
    <row r="498" spans="1:9" s="382" customFormat="1" ht="42.75" customHeight="1">
      <c r="A498" s="171"/>
      <c r="B498" s="380"/>
      <c r="C498" s="171"/>
      <c r="D498" s="171"/>
      <c r="E498" s="171"/>
      <c r="F498" s="379"/>
      <c r="G498" s="171"/>
      <c r="H498" s="378"/>
      <c r="I498" s="171"/>
    </row>
    <row r="499" spans="1:9" s="382" customFormat="1" ht="99" customHeight="1">
      <c r="A499" s="171"/>
      <c r="B499" s="380"/>
      <c r="C499" s="171"/>
      <c r="D499" s="171"/>
      <c r="E499" s="171"/>
      <c r="F499" s="379"/>
      <c r="G499" s="171"/>
      <c r="H499" s="378"/>
      <c r="I499" s="171"/>
    </row>
    <row r="500" spans="1:9" s="382" customFormat="1" ht="96.75" customHeight="1">
      <c r="A500" s="171"/>
      <c r="B500" s="380"/>
      <c r="C500" s="171"/>
      <c r="D500" s="171"/>
      <c r="E500" s="171"/>
      <c r="F500" s="379"/>
      <c r="G500" s="171"/>
      <c r="H500" s="378"/>
      <c r="I500" s="171"/>
    </row>
    <row r="501" spans="1:9" s="382" customFormat="1" ht="57.75" customHeight="1">
      <c r="A501" s="171"/>
      <c r="B501" s="380"/>
      <c r="C501" s="171"/>
      <c r="D501" s="171"/>
      <c r="E501" s="171"/>
      <c r="F501" s="379"/>
      <c r="G501" s="171"/>
      <c r="H501" s="378"/>
      <c r="I501" s="171"/>
    </row>
    <row r="502" spans="1:9" s="382" customFormat="1" ht="21.75" customHeight="1">
      <c r="A502" s="171"/>
      <c r="B502" s="380"/>
      <c r="C502" s="171"/>
      <c r="D502" s="171"/>
      <c r="E502" s="171"/>
      <c r="F502" s="379"/>
      <c r="G502" s="171"/>
      <c r="H502" s="378"/>
      <c r="I502" s="171"/>
    </row>
    <row r="503" spans="1:9" s="382" customFormat="1" ht="82.5" customHeight="1">
      <c r="A503" s="171"/>
      <c r="B503" s="380"/>
      <c r="C503" s="171"/>
      <c r="D503" s="171"/>
      <c r="E503" s="171"/>
      <c r="F503" s="379"/>
      <c r="G503" s="171"/>
      <c r="H503" s="378"/>
      <c r="I503" s="171"/>
    </row>
    <row r="504" spans="1:9" s="382" customFormat="1" ht="42" customHeight="1">
      <c r="A504" s="171"/>
      <c r="B504" s="380"/>
      <c r="C504" s="171"/>
      <c r="D504" s="171"/>
      <c r="E504" s="171"/>
      <c r="F504" s="379"/>
      <c r="G504" s="171"/>
      <c r="H504" s="378"/>
      <c r="I504" s="171"/>
    </row>
    <row r="505" spans="1:9" s="382" customFormat="1" ht="58.5" customHeight="1">
      <c r="A505" s="171"/>
      <c r="B505" s="380"/>
      <c r="C505" s="171"/>
      <c r="D505" s="171"/>
      <c r="E505" s="171"/>
      <c r="F505" s="379"/>
      <c r="G505" s="171"/>
      <c r="H505" s="378"/>
      <c r="I505" s="171"/>
    </row>
    <row r="506" spans="1:9" s="382" customFormat="1" ht="39.75" customHeight="1">
      <c r="A506" s="171"/>
      <c r="B506" s="380"/>
      <c r="C506" s="171"/>
      <c r="D506" s="171"/>
      <c r="E506" s="171"/>
      <c r="F506" s="379"/>
      <c r="G506" s="171"/>
      <c r="H506" s="378"/>
      <c r="I506" s="171"/>
    </row>
    <row r="507" spans="1:9" s="382" customFormat="1" ht="76.5" customHeight="1">
      <c r="A507" s="171"/>
      <c r="B507" s="380"/>
      <c r="C507" s="171"/>
      <c r="D507" s="171"/>
      <c r="E507" s="171"/>
      <c r="F507" s="379"/>
      <c r="G507" s="171"/>
      <c r="H507" s="378"/>
      <c r="I507" s="171"/>
    </row>
    <row r="508" spans="1:9" s="382" customFormat="1" ht="47.25" customHeight="1">
      <c r="A508" s="171"/>
      <c r="B508" s="380"/>
      <c r="C508" s="171"/>
      <c r="D508" s="171"/>
      <c r="E508" s="171"/>
      <c r="F508" s="379"/>
      <c r="G508" s="171"/>
      <c r="H508" s="378"/>
      <c r="I508" s="171"/>
    </row>
    <row r="509" spans="1:9" s="382" customFormat="1" ht="30.75" customHeight="1">
      <c r="A509" s="171"/>
      <c r="B509" s="380"/>
      <c r="C509" s="171"/>
      <c r="D509" s="171"/>
      <c r="E509" s="171"/>
      <c r="F509" s="379"/>
      <c r="G509" s="171"/>
      <c r="H509" s="378"/>
      <c r="I509" s="171"/>
    </row>
    <row r="510" spans="1:9" s="382" customFormat="1" ht="79.5" customHeight="1">
      <c r="A510" s="171"/>
      <c r="B510" s="380"/>
      <c r="C510" s="171"/>
      <c r="D510" s="171"/>
      <c r="E510" s="171"/>
      <c r="F510" s="379"/>
      <c r="G510" s="171"/>
      <c r="H510" s="378"/>
      <c r="I510" s="171"/>
    </row>
    <row r="511" spans="1:9" s="382" customFormat="1" ht="44.25" customHeight="1">
      <c r="A511" s="171"/>
      <c r="B511" s="380"/>
      <c r="C511" s="171"/>
      <c r="D511" s="171"/>
      <c r="E511" s="171"/>
      <c r="F511" s="379"/>
      <c r="G511" s="171"/>
      <c r="H511" s="378"/>
      <c r="I511" s="171"/>
    </row>
    <row r="512" spans="1:9" s="382" customFormat="1" ht="81" customHeight="1">
      <c r="A512" s="171"/>
      <c r="B512" s="380"/>
      <c r="C512" s="171"/>
      <c r="D512" s="171"/>
      <c r="E512" s="171"/>
      <c r="F512" s="379"/>
      <c r="G512" s="171"/>
      <c r="H512" s="378"/>
      <c r="I512" s="171"/>
    </row>
    <row r="513" spans="1:19" s="382" customFormat="1" ht="41.25" customHeight="1">
      <c r="A513" s="171"/>
      <c r="B513" s="380"/>
      <c r="C513" s="171"/>
      <c r="D513" s="171"/>
      <c r="E513" s="171"/>
      <c r="F513" s="379"/>
      <c r="G513" s="171"/>
      <c r="H513" s="378"/>
      <c r="I513" s="171"/>
    </row>
    <row r="514" spans="1:19" s="382" customFormat="1" ht="45.75" hidden="1" customHeight="1">
      <c r="A514" s="171"/>
      <c r="B514" s="380"/>
      <c r="C514" s="171"/>
      <c r="D514" s="171"/>
      <c r="E514" s="171"/>
      <c r="F514" s="379"/>
      <c r="G514" s="171"/>
      <c r="H514" s="378"/>
      <c r="I514" s="171"/>
    </row>
    <row r="515" spans="1:19" s="382" customFormat="1" ht="34.5" hidden="1" customHeight="1">
      <c r="A515" s="171"/>
      <c r="B515" s="380"/>
      <c r="C515" s="171"/>
      <c r="D515" s="171"/>
      <c r="E515" s="171"/>
      <c r="F515" s="379"/>
      <c r="G515" s="171"/>
      <c r="H515" s="378"/>
      <c r="I515" s="171"/>
    </row>
    <row r="516" spans="1:19" ht="23.25" customHeight="1">
      <c r="S516" s="382"/>
    </row>
    <row r="517" spans="1:19" ht="99" customHeight="1"/>
    <row r="518" spans="1:19" ht="99.75" customHeight="1"/>
    <row r="519" spans="1:19" ht="42" customHeight="1"/>
    <row r="520" spans="1:19" ht="19.5" customHeight="1"/>
    <row r="521" spans="1:19" ht="99.75" customHeight="1"/>
    <row r="522" spans="1:19" ht="90.75" customHeight="1"/>
    <row r="523" spans="1:19" ht="42.75" customHeight="1"/>
    <row r="524" spans="1:19" ht="30" customHeight="1"/>
    <row r="525" spans="1:19" s="382" customFormat="1" ht="42.75" hidden="1" customHeight="1">
      <c r="A525" s="171"/>
      <c r="B525" s="380"/>
      <c r="C525" s="171"/>
      <c r="D525" s="171"/>
      <c r="E525" s="171"/>
      <c r="F525" s="379"/>
      <c r="G525" s="171"/>
      <c r="H525" s="378"/>
      <c r="I525" s="171"/>
      <c r="S525" s="171"/>
    </row>
    <row r="526" spans="1:19" s="382" customFormat="1" ht="99" hidden="1" customHeight="1">
      <c r="A526" s="171"/>
      <c r="B526" s="380"/>
      <c r="C526" s="171"/>
      <c r="D526" s="171"/>
      <c r="E526" s="171"/>
      <c r="F526" s="379"/>
      <c r="G526" s="171"/>
      <c r="H526" s="378"/>
      <c r="I526" s="171"/>
    </row>
    <row r="527" spans="1:19" s="381" customFormat="1" ht="27.75" customHeight="1">
      <c r="A527" s="171"/>
      <c r="B527" s="380"/>
      <c r="C527" s="171"/>
      <c r="D527" s="171"/>
      <c r="E527" s="171"/>
      <c r="F527" s="379"/>
      <c r="G527" s="171"/>
      <c r="H527" s="378"/>
      <c r="I527" s="171"/>
      <c r="S527" s="382"/>
    </row>
    <row r="528" spans="1:19" ht="21.75" customHeight="1">
      <c r="S528" s="381"/>
    </row>
    <row r="529" spans="1:19" ht="119.25" customHeight="1"/>
    <row r="530" spans="1:19" ht="24" customHeight="1"/>
    <row r="531" spans="1:19" ht="21.75" customHeight="1"/>
    <row r="532" spans="1:19" ht="63" customHeight="1"/>
    <row r="533" spans="1:19" ht="25.5" customHeight="1"/>
    <row r="534" spans="1:19" ht="21.75" customHeight="1"/>
    <row r="535" spans="1:19" ht="21.75" hidden="1" customHeight="1"/>
    <row r="536" spans="1:19" ht="113.25" customHeight="1"/>
    <row r="537" spans="1:19" ht="26.25" customHeight="1"/>
    <row r="538" spans="1:19" s="382" customFormat="1" ht="97.5" customHeight="1">
      <c r="A538" s="171"/>
      <c r="B538" s="380"/>
      <c r="C538" s="171"/>
      <c r="D538" s="171"/>
      <c r="E538" s="171"/>
      <c r="F538" s="379"/>
      <c r="G538" s="171"/>
      <c r="H538" s="378"/>
      <c r="I538" s="171"/>
      <c r="S538" s="171"/>
    </row>
    <row r="539" spans="1:19" s="382" customFormat="1" ht="25.5" customHeight="1">
      <c r="A539" s="171"/>
      <c r="B539" s="380"/>
      <c r="C539" s="171"/>
      <c r="D539" s="171"/>
      <c r="E539" s="171"/>
      <c r="F539" s="379"/>
      <c r="G539" s="171"/>
      <c r="H539" s="378"/>
      <c r="I539" s="171"/>
    </row>
    <row r="540" spans="1:19" ht="41.25" hidden="1" customHeight="1">
      <c r="S540" s="382"/>
    </row>
    <row r="541" spans="1:19" ht="26.25" hidden="1" customHeight="1"/>
    <row r="542" spans="1:19" ht="26.25" hidden="1" customHeight="1"/>
    <row r="543" spans="1:19" ht="26.25" hidden="1" customHeight="1"/>
    <row r="544" spans="1:19" ht="26.25" hidden="1" customHeight="1"/>
    <row r="545" spans="1:19" ht="24" hidden="1" customHeight="1"/>
    <row r="546" spans="1:19" ht="64.5" hidden="1" customHeight="1"/>
    <row r="547" spans="1:19" ht="21.75" hidden="1" customHeight="1"/>
    <row r="548" spans="1:19" ht="58.5" customHeight="1"/>
    <row r="549" spans="1:19" ht="26.25" customHeight="1"/>
    <row r="550" spans="1:19" ht="19.5" customHeight="1"/>
    <row r="551" spans="1:19" ht="156.75" customHeight="1"/>
    <row r="552" spans="1:19" ht="27.75" customHeight="1"/>
    <row r="553" spans="1:19" s="381" customFormat="1" ht="24" customHeight="1">
      <c r="A553" s="171"/>
      <c r="B553" s="380"/>
      <c r="C553" s="171"/>
      <c r="D553" s="171"/>
      <c r="E553" s="171"/>
      <c r="F553" s="379"/>
      <c r="G553" s="171"/>
      <c r="H553" s="378"/>
      <c r="I553" s="171"/>
      <c r="S553" s="171"/>
    </row>
    <row r="554" spans="1:19" ht="23.25" customHeight="1">
      <c r="S554" s="381"/>
    </row>
    <row r="555" spans="1:19" ht="55.5" customHeight="1"/>
    <row r="556" spans="1:19" ht="40.5" customHeight="1"/>
    <row r="557" spans="1:19" ht="25.5" customHeight="1"/>
    <row r="558" spans="1:19" ht="24" customHeight="1"/>
    <row r="559" spans="1:19" s="381" customFormat="1" ht="34.5" customHeight="1">
      <c r="A559" s="171"/>
      <c r="B559" s="380"/>
      <c r="C559" s="171"/>
      <c r="D559" s="171"/>
      <c r="E559" s="171"/>
      <c r="F559" s="379"/>
      <c r="G559" s="171"/>
      <c r="H559" s="378"/>
      <c r="I559" s="171"/>
      <c r="S559" s="171"/>
    </row>
    <row r="560" spans="1:19" ht="34.5" hidden="1" customHeight="1">
      <c r="S560" s="381"/>
    </row>
    <row r="561" spans="1:19" ht="120" customHeight="1"/>
    <row r="562" spans="1:19" ht="27" customHeight="1"/>
    <row r="563" spans="1:19" s="381" customFormat="1" ht="54" customHeight="1">
      <c r="A563" s="171"/>
      <c r="B563" s="380"/>
      <c r="C563" s="171"/>
      <c r="D563" s="171"/>
      <c r="E563" s="171"/>
      <c r="F563" s="379"/>
      <c r="G563" s="171"/>
      <c r="H563" s="378"/>
      <c r="I563" s="171"/>
      <c r="S563" s="171"/>
    </row>
    <row r="564" spans="1:19" ht="134.25" customHeight="1">
      <c r="S564" s="381"/>
    </row>
    <row r="565" spans="1:19" ht="40.5" customHeight="1"/>
    <row r="566" spans="1:19" ht="22.5" customHeight="1"/>
    <row r="567" spans="1:19" ht="19.5" customHeight="1"/>
    <row r="568" spans="1:19" ht="118.5" customHeight="1"/>
    <row r="569" spans="1:19" ht="21.75" customHeight="1"/>
    <row r="570" spans="1:19" ht="22.5" customHeight="1"/>
    <row r="571" spans="1:19" ht="55.5" hidden="1" customHeight="1"/>
    <row r="572" spans="1:19" ht="26.25" hidden="1" customHeight="1"/>
    <row r="573" spans="1:19" ht="111" hidden="1" customHeight="1"/>
    <row r="574" spans="1:19" ht="21.75" hidden="1" customHeight="1">
      <c r="B574" s="171"/>
      <c r="F574" s="171"/>
      <c r="H574" s="171"/>
    </row>
    <row r="575" spans="1:19" ht="151.5" customHeight="1">
      <c r="B575" s="171"/>
      <c r="F575" s="171"/>
      <c r="H575" s="171"/>
    </row>
    <row r="576" spans="1:19" ht="23.2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  <row r="755" spans="2:8" ht="27.75" customHeight="1">
      <c r="B755" s="171"/>
      <c r="F755" s="171"/>
      <c r="H755" s="171"/>
    </row>
    <row r="756" spans="2:8" ht="27.75" customHeight="1">
      <c r="B756" s="171"/>
      <c r="F756" s="171"/>
      <c r="H756" s="171"/>
    </row>
    <row r="757" spans="2:8" ht="27.75" customHeight="1">
      <c r="B757" s="171"/>
      <c r="F757" s="171"/>
      <c r="H757" s="171"/>
    </row>
    <row r="758" spans="2:8" ht="27.75" customHeight="1">
      <c r="B758" s="171"/>
      <c r="F758" s="171"/>
      <c r="H758" s="171"/>
    </row>
    <row r="759" spans="2:8" ht="27.75" customHeight="1">
      <c r="B759" s="171"/>
      <c r="F759" s="171"/>
      <c r="H759" s="171"/>
    </row>
    <row r="760" spans="2:8" ht="27.75" customHeight="1">
      <c r="B760" s="171"/>
      <c r="F760" s="171"/>
      <c r="H760" s="171"/>
    </row>
    <row r="761" spans="2:8" ht="27.75" customHeight="1">
      <c r="B761" s="171"/>
      <c r="F761" s="171"/>
      <c r="H761" s="171"/>
    </row>
    <row r="762" spans="2:8" ht="27.75" customHeight="1">
      <c r="B762" s="171"/>
      <c r="F762" s="171"/>
      <c r="H762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2238</v>
      </c>
    </row>
    <row r="4" spans="1:3" ht="18.75">
      <c r="A4" s="9"/>
    </row>
    <row r="5" spans="1:3" ht="18.75">
      <c r="A5" s="102" t="s">
        <v>923</v>
      </c>
    </row>
    <row r="6" spans="1:3" ht="18.75">
      <c r="A6" s="372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4" zoomScale="75" zoomScaleNormal="75" workbookViewId="0">
      <selection activeCell="K4" sqref="K4"/>
    </sheetView>
  </sheetViews>
  <sheetFormatPr defaultRowHeight="12.75"/>
  <cols>
    <col min="1" max="1" width="6.140625" customWidth="1"/>
    <col min="2" max="2" width="49.5703125" customWidth="1"/>
    <col min="3" max="3" width="31.28515625" customWidth="1"/>
  </cols>
  <sheetData>
    <row r="1" spans="1:4" ht="18.75">
      <c r="A1" s="100"/>
      <c r="C1" s="654" t="s">
        <v>1073</v>
      </c>
      <c r="D1" s="654"/>
    </row>
    <row r="2" spans="1:4" ht="141" customHeight="1">
      <c r="A2" s="101"/>
      <c r="C2" s="585" t="s">
        <v>2707</v>
      </c>
      <c r="D2" s="39"/>
    </row>
    <row r="3" spans="1:4" ht="21.75" customHeight="1">
      <c r="A3" s="101"/>
      <c r="C3" s="574"/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658" t="s">
        <v>1758</v>
      </c>
      <c r="B6" s="658"/>
      <c r="C6" s="658"/>
    </row>
    <row r="7" spans="1:4" ht="18.75">
      <c r="A7" s="658" t="s">
        <v>1765</v>
      </c>
      <c r="B7" s="658"/>
      <c r="C7" s="658"/>
    </row>
    <row r="8" spans="1:4" ht="39.75" customHeight="1">
      <c r="A8" s="659" t="s">
        <v>2677</v>
      </c>
      <c r="B8" s="659"/>
      <c r="C8" s="659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647" t="s">
        <v>1761</v>
      </c>
      <c r="C12" s="660" t="s">
        <v>877</v>
      </c>
    </row>
    <row r="13" spans="1:4" ht="32.25" customHeight="1">
      <c r="A13" s="105" t="s">
        <v>1760</v>
      </c>
      <c r="B13" s="648"/>
      <c r="C13" s="661"/>
    </row>
    <row r="14" spans="1:4" ht="123.75" customHeight="1">
      <c r="A14" s="655">
        <v>1</v>
      </c>
      <c r="B14" s="106" t="s">
        <v>2679</v>
      </c>
      <c r="C14" s="133">
        <f>C16+C17</f>
        <v>0</v>
      </c>
    </row>
    <row r="15" spans="1:4" ht="18.75" customHeight="1">
      <c r="A15" s="656"/>
      <c r="B15" s="107" t="s">
        <v>1739</v>
      </c>
      <c r="C15" s="134"/>
    </row>
    <row r="16" spans="1:4" ht="22.5" customHeight="1">
      <c r="A16" s="656"/>
      <c r="B16" s="107" t="s">
        <v>1762</v>
      </c>
      <c r="C16" s="134"/>
    </row>
    <row r="17" spans="1:3" ht="42.75" customHeight="1">
      <c r="A17" s="657"/>
      <c r="B17" s="108" t="s">
        <v>1763</v>
      </c>
      <c r="C17" s="135">
        <v>0</v>
      </c>
    </row>
    <row r="18" spans="1:3" ht="104.25" customHeight="1">
      <c r="A18" s="655">
        <v>2</v>
      </c>
      <c r="B18" s="106" t="s">
        <v>2680</v>
      </c>
      <c r="C18" s="133"/>
    </row>
    <row r="19" spans="1:3" ht="17.25" customHeight="1">
      <c r="A19" s="656"/>
      <c r="B19" s="107" t="s">
        <v>1739</v>
      </c>
      <c r="C19" s="134"/>
    </row>
    <row r="20" spans="1:3" ht="19.5" customHeight="1">
      <c r="A20" s="656"/>
      <c r="B20" s="107" t="s">
        <v>1762</v>
      </c>
      <c r="C20" s="134">
        <v>0</v>
      </c>
    </row>
    <row r="21" spans="1:3" ht="40.5" customHeight="1">
      <c r="A21" s="657"/>
      <c r="B21" s="108" t="s">
        <v>1763</v>
      </c>
      <c r="C21" s="135"/>
    </row>
    <row r="22" spans="1:3" ht="18.75">
      <c r="A22" s="105"/>
      <c r="B22" s="109" t="s">
        <v>1764</v>
      </c>
      <c r="C22" s="135"/>
    </row>
    <row r="24" spans="1:3" ht="75">
      <c r="B24" s="39" t="s">
        <v>2681</v>
      </c>
      <c r="C24" s="575" t="s">
        <v>2666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62" t="s">
        <v>701</v>
      </c>
      <c r="Q1" s="662"/>
      <c r="R1" s="662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68" t="s">
        <v>651</v>
      </c>
      <c r="Q2" s="668"/>
      <c r="R2" s="668"/>
      <c r="S2" s="668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69"/>
      <c r="Q4" s="669"/>
      <c r="R4" s="669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63"/>
      <c r="Q5" s="663"/>
      <c r="R5" s="663"/>
      <c r="S5" s="663"/>
      <c r="T5" s="663"/>
    </row>
    <row r="6" spans="1:20" ht="20.25">
      <c r="A6" s="664" t="s">
        <v>2031</v>
      </c>
      <c r="B6" s="664"/>
      <c r="C6" s="664"/>
      <c r="D6" s="664"/>
      <c r="E6" s="664"/>
      <c r="F6" s="664"/>
      <c r="G6" s="664"/>
      <c r="H6" s="664"/>
      <c r="I6" s="664"/>
      <c r="J6" s="664"/>
      <c r="K6" s="664"/>
      <c r="L6" s="664"/>
      <c r="M6" s="664"/>
      <c r="N6" s="664"/>
      <c r="O6" s="664"/>
      <c r="P6" s="664"/>
      <c r="Q6" s="664"/>
      <c r="R6" s="664"/>
      <c r="S6" s="664"/>
      <c r="T6" s="66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665" t="s">
        <v>1736</v>
      </c>
      <c r="B8" s="666" t="s">
        <v>1737</v>
      </c>
      <c r="C8" s="666"/>
      <c r="D8" s="666"/>
      <c r="E8" s="666"/>
      <c r="F8" s="665" t="s">
        <v>1738</v>
      </c>
      <c r="G8" s="667" t="s">
        <v>1739</v>
      </c>
      <c r="H8" s="667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</row>
    <row r="9" spans="1:20" ht="201.75" customHeight="1">
      <c r="A9" s="665"/>
      <c r="B9" s="3" t="s">
        <v>1740</v>
      </c>
      <c r="C9" s="3" t="s">
        <v>1750</v>
      </c>
      <c r="D9" s="3" t="s">
        <v>1751</v>
      </c>
      <c r="E9" s="3" t="s">
        <v>1752</v>
      </c>
      <c r="F9" s="66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16</vt:i4>
      </vt:variant>
    </vt:vector>
  </HeadingPairs>
  <TitlesOfParts>
    <vt:vector size="36" baseType="lpstr">
      <vt:lpstr>казна</vt:lpstr>
      <vt:lpstr>программы</vt:lpstr>
      <vt:lpstr>казна 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2024-12-17T05:24:55Z</cp:lastPrinted>
  <dcterms:created xsi:type="dcterms:W3CDTF">2011-10-14T11:35:08Z</dcterms:created>
  <dcterms:modified xsi:type="dcterms:W3CDTF">2024-12-17T05:25:02Z</dcterms:modified>
</cp:coreProperties>
</file>