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45" windowWidth="15480" windowHeight="8400" tabRatio="834" firstSheet="1" activeTab="1"/>
  </bookViews>
  <sheets>
    <sheet name="гарантии" sheetId="12" state="hidden" r:id="rId1"/>
    <sheet name="внут взаимст" sheetId="11" r:id="rId2"/>
    <sheet name="нормативные обязательства" sheetId="18" state="hidden" r:id="rId3"/>
    <sheet name="ведомственная" sheetId="2" r:id="rId4"/>
    <sheet name="расходы" sheetId="1" r:id="rId5"/>
    <sheet name="источники" sheetId="5" r:id="rId6"/>
    <sheet name="доходы" sheetId="3" r:id="rId7"/>
  </sheets>
  <definedNames>
    <definedName name="_xlnm.Print_Titles" localSheetId="3">ведомственная!$12:$12</definedName>
    <definedName name="_xlnm.Print_Titles" localSheetId="6">доходы!$9:$9</definedName>
    <definedName name="_xlnm.Print_Titles" localSheetId="5">источники!$7:$7</definedName>
    <definedName name="_xlnm.Print_Titles" localSheetId="4">расходы!$12:$12</definedName>
    <definedName name="_xlnm.Print_Area" localSheetId="3">ведомственная!$A$1:$H$441</definedName>
    <definedName name="_xlnm.Print_Area" localSheetId="1">'внут взаимст'!$A$1:$C$24</definedName>
    <definedName name="_xlnm.Print_Area" localSheetId="0">гарантии!$A$1:$H$17</definedName>
    <definedName name="_xlnm.Print_Area" localSheetId="6">доходы!$A$1:$D$807</definedName>
    <definedName name="_xlnm.Print_Area" localSheetId="5">источники!$A$1:$D$29</definedName>
    <definedName name="_xlnm.Print_Area" localSheetId="2">'нормативные обязательства'!$A$1:$E$14</definedName>
    <definedName name="_xlnm.Print_Area" localSheetId="4">расходы!$A$1:$G$383</definedName>
  </definedNames>
  <calcPr calcId="125725"/>
</workbook>
</file>

<file path=xl/calcChain.xml><?xml version="1.0" encoding="utf-8"?>
<calcChain xmlns="http://schemas.openxmlformats.org/spreadsheetml/2006/main">
  <c r="G40" i="1"/>
  <c r="F40"/>
  <c r="F14" s="1"/>
  <c r="B73"/>
  <c r="F165"/>
  <c r="C332"/>
  <c r="G109" i="2"/>
  <c r="H35"/>
  <c r="G35"/>
  <c r="C56"/>
  <c r="C62"/>
  <c r="F13" i="1" l="1"/>
  <c r="D20" i="2"/>
  <c r="C20"/>
  <c r="C20" i="1"/>
  <c r="B20"/>
  <c r="D118" i="2"/>
  <c r="D117"/>
  <c r="D116"/>
  <c r="C118"/>
  <c r="C117"/>
  <c r="C116"/>
  <c r="G165" i="1"/>
  <c r="G13" s="1"/>
  <c r="C217" l="1"/>
  <c r="C216"/>
  <c r="C215"/>
  <c r="B217"/>
  <c r="B216"/>
  <c r="B215"/>
  <c r="B218"/>
  <c r="C218"/>
  <c r="B80"/>
  <c r="B74"/>
  <c r="G36" i="2" l="1"/>
  <c r="G14" s="1"/>
  <c r="C82"/>
  <c r="C330" i="1"/>
  <c r="H15" i="2"/>
  <c r="C214" i="1"/>
  <c r="D119" i="2"/>
  <c r="D115"/>
  <c r="D209"/>
  <c r="C209"/>
  <c r="D114"/>
  <c r="C114"/>
  <c r="D23"/>
  <c r="D22"/>
  <c r="C329" i="1"/>
  <c r="G15" i="2" l="1"/>
  <c r="C19" i="1"/>
  <c r="C18"/>
  <c r="C39"/>
  <c r="B39"/>
  <c r="C22"/>
  <c r="B214"/>
  <c r="D99" i="3"/>
  <c r="C99"/>
  <c r="D92"/>
  <c r="C92"/>
  <c r="D23"/>
  <c r="C23"/>
  <c r="C11" l="1"/>
  <c r="D740" l="1"/>
  <c r="C740"/>
  <c r="D210" i="2"/>
  <c r="C210"/>
  <c r="D213"/>
  <c r="C213"/>
  <c r="D120"/>
  <c r="C120"/>
  <c r="C266" i="1"/>
  <c r="C268"/>
  <c r="B268"/>
  <c r="B266"/>
  <c r="C164"/>
  <c r="B164"/>
  <c r="C206"/>
  <c r="B206"/>
  <c r="C183"/>
  <c r="B183"/>
  <c r="C181"/>
  <c r="B181"/>
  <c r="B180"/>
  <c r="B132"/>
  <c r="C133"/>
  <c r="B133"/>
  <c r="C134"/>
  <c r="B134"/>
  <c r="C165"/>
  <c r="B165"/>
  <c r="C166"/>
  <c r="B166"/>
  <c r="D110" i="2"/>
  <c r="C110"/>
  <c r="D109"/>
  <c r="C109"/>
  <c r="D286"/>
  <c r="C286"/>
  <c r="C288"/>
  <c r="D288"/>
  <c r="C289"/>
  <c r="D289"/>
  <c r="D246"/>
  <c r="C246"/>
  <c r="C247"/>
  <c r="D247"/>
  <c r="D215"/>
  <c r="C215"/>
  <c r="D113"/>
  <c r="C113"/>
  <c r="C104"/>
  <c r="D106"/>
  <c r="C106"/>
  <c r="D108"/>
  <c r="C108"/>
  <c r="F365"/>
  <c r="F363"/>
  <c r="F361"/>
  <c r="G353" i="1"/>
  <c r="G352" s="1"/>
  <c r="H379" i="2"/>
  <c r="G379"/>
  <c r="F380"/>
  <c r="H354"/>
  <c r="G354"/>
  <c r="H336"/>
  <c r="G265" i="1"/>
  <c r="G264" s="1"/>
  <c r="F265"/>
  <c r="D805" i="3" l="1"/>
  <c r="D739"/>
  <c r="C805"/>
  <c r="C739"/>
  <c r="H69" i="2"/>
  <c r="H68" s="1"/>
  <c r="G69"/>
  <c r="G68" s="1"/>
  <c r="F70"/>
  <c r="D70"/>
  <c r="C70"/>
  <c r="D69"/>
  <c r="C69"/>
  <c r="D68"/>
  <c r="C68"/>
  <c r="H264"/>
  <c r="G376" i="1" l="1"/>
  <c r="G375" s="1"/>
  <c r="F375"/>
  <c r="G373"/>
  <c r="G372"/>
  <c r="G371"/>
  <c r="G370" s="1"/>
  <c r="G369"/>
  <c r="G368" s="1"/>
  <c r="H217" i="2"/>
  <c r="D14" i="11"/>
  <c r="C14"/>
  <c r="C22" s="1"/>
  <c r="E10" i="18"/>
  <c r="H381" i="2"/>
  <c r="H378" s="1"/>
  <c r="H377" s="1"/>
  <c r="H374"/>
  <c r="H371"/>
  <c r="H366"/>
  <c r="H364"/>
  <c r="H362"/>
  <c r="H360"/>
  <c r="H351"/>
  <c r="H349"/>
  <c r="H345"/>
  <c r="H344" s="1"/>
  <c r="H342"/>
  <c r="H340"/>
  <c r="H338"/>
  <c r="H333"/>
  <c r="H331"/>
  <c r="H324"/>
  <c r="H315"/>
  <c r="H314" s="1"/>
  <c r="H312"/>
  <c r="H311" s="1"/>
  <c r="H304"/>
  <c r="H301"/>
  <c r="H298"/>
  <c r="H290"/>
  <c r="H287"/>
  <c r="H282"/>
  <c r="H280"/>
  <c r="H275"/>
  <c r="G250" i="1" s="1"/>
  <c r="H271" i="2"/>
  <c r="H269"/>
  <c r="H267"/>
  <c r="H261"/>
  <c r="H256"/>
  <c r="H243"/>
  <c r="H239"/>
  <c r="H234"/>
  <c r="H228"/>
  <c r="H225"/>
  <c r="H222"/>
  <c r="H207"/>
  <c r="H205"/>
  <c r="H203"/>
  <c r="H201"/>
  <c r="H199"/>
  <c r="H197"/>
  <c r="H195"/>
  <c r="H193"/>
  <c r="H191"/>
  <c r="H189"/>
  <c r="H187"/>
  <c r="H185"/>
  <c r="H183"/>
  <c r="H181"/>
  <c r="H179"/>
  <c r="H177"/>
  <c r="H175"/>
  <c r="H173"/>
  <c r="H171"/>
  <c r="H169"/>
  <c r="H167"/>
  <c r="H165"/>
  <c r="H163"/>
  <c r="H161"/>
  <c r="H159"/>
  <c r="H157"/>
  <c r="H155"/>
  <c r="H153"/>
  <c r="H149"/>
  <c r="H147"/>
  <c r="H145"/>
  <c r="H143"/>
  <c r="H141"/>
  <c r="H139"/>
  <c r="H135"/>
  <c r="H130"/>
  <c r="H112"/>
  <c r="H111" s="1"/>
  <c r="H106"/>
  <c r="H105" s="1"/>
  <c r="H104" s="1"/>
  <c r="H92"/>
  <c r="H85"/>
  <c r="H84" s="1"/>
  <c r="H74"/>
  <c r="H72"/>
  <c r="H65"/>
  <c r="H54"/>
  <c r="H52"/>
  <c r="H50"/>
  <c r="H48"/>
  <c r="H45"/>
  <c r="H42"/>
  <c r="H39"/>
  <c r="H33"/>
  <c r="H32" s="1"/>
  <c r="H30"/>
  <c r="H27" s="1"/>
  <c r="G366" i="1"/>
  <c r="G365" s="1"/>
  <c r="G364" s="1"/>
  <c r="G363"/>
  <c r="G362" s="1"/>
  <c r="G361" s="1"/>
  <c r="G359"/>
  <c r="G358" s="1"/>
  <c r="G357" s="1"/>
  <c r="G356" s="1"/>
  <c r="G355"/>
  <c r="G354" s="1"/>
  <c r="G351" s="1"/>
  <c r="G350" s="1"/>
  <c r="G349"/>
  <c r="G348" s="1"/>
  <c r="G347" s="1"/>
  <c r="G346"/>
  <c r="G340"/>
  <c r="G339" s="1"/>
  <c r="G331"/>
  <c r="G325"/>
  <c r="G324"/>
  <c r="G322"/>
  <c r="G321"/>
  <c r="G316"/>
  <c r="G315" s="1"/>
  <c r="G314"/>
  <c r="G313" s="1"/>
  <c r="G312"/>
  <c r="G311" s="1"/>
  <c r="G308"/>
  <c r="G307" s="1"/>
  <c r="G303"/>
  <c r="G302"/>
  <c r="G300"/>
  <c r="G299"/>
  <c r="G297"/>
  <c r="G296" s="1"/>
  <c r="G293"/>
  <c r="G292"/>
  <c r="G288"/>
  <c r="G287"/>
  <c r="G284"/>
  <c r="G283" s="1"/>
  <c r="G282"/>
  <c r="G281"/>
  <c r="G278"/>
  <c r="G277" s="1"/>
  <c r="G276"/>
  <c r="G274" s="1"/>
  <c r="G273"/>
  <c r="G272"/>
  <c r="G271"/>
  <c r="G270"/>
  <c r="G267"/>
  <c r="G260"/>
  <c r="G259" s="1"/>
  <c r="G258"/>
  <c r="G257" s="1"/>
  <c r="G256"/>
  <c r="G255" s="1"/>
  <c r="G252"/>
  <c r="G246"/>
  <c r="G245" s="1"/>
  <c r="G244"/>
  <c r="G243" s="1"/>
  <c r="G242"/>
  <c r="G241" s="1"/>
  <c r="G240"/>
  <c r="G238" s="1"/>
  <c r="G237"/>
  <c r="G235" s="1"/>
  <c r="G230"/>
  <c r="G228" s="1"/>
  <c r="G219"/>
  <c r="G213"/>
  <c r="G211" s="1"/>
  <c r="G209"/>
  <c r="G207" s="1"/>
  <c r="G203"/>
  <c r="G202" s="1"/>
  <c r="G197"/>
  <c r="G196" s="1"/>
  <c r="G195"/>
  <c r="G193" s="1"/>
  <c r="G192"/>
  <c r="G190" s="1"/>
  <c r="G186"/>
  <c r="G185" s="1"/>
  <c r="G181"/>
  <c r="G175"/>
  <c r="G174" s="1"/>
  <c r="G173"/>
  <c r="G172" s="1"/>
  <c r="G169"/>
  <c r="G167" s="1"/>
  <c r="G164"/>
  <c r="G163"/>
  <c r="G162" s="1"/>
  <c r="G161"/>
  <c r="G160" s="1"/>
  <c r="G159"/>
  <c r="G158" s="1"/>
  <c r="G157"/>
  <c r="G156" s="1"/>
  <c r="G155"/>
  <c r="G154"/>
  <c r="G153"/>
  <c r="G152"/>
  <c r="G151"/>
  <c r="G150" s="1"/>
  <c r="G149"/>
  <c r="G148" s="1"/>
  <c r="G147"/>
  <c r="G146" s="1"/>
  <c r="G145"/>
  <c r="G144" s="1"/>
  <c r="G143"/>
  <c r="G142" s="1"/>
  <c r="G141"/>
  <c r="G140" s="1"/>
  <c r="G139"/>
  <c r="G138" s="1"/>
  <c r="G137"/>
  <c r="G136" s="1"/>
  <c r="G135"/>
  <c r="G134" s="1"/>
  <c r="G133"/>
  <c r="G131"/>
  <c r="G130" s="1"/>
  <c r="G129"/>
  <c r="G128" s="1"/>
  <c r="G127"/>
  <c r="G126" s="1"/>
  <c r="G125"/>
  <c r="G124" s="1"/>
  <c r="G123"/>
  <c r="G122" s="1"/>
  <c r="G121"/>
  <c r="G120" s="1"/>
  <c r="G119"/>
  <c r="G118" s="1"/>
  <c r="G117"/>
  <c r="G116" s="1"/>
  <c r="G115"/>
  <c r="G114" s="1"/>
  <c r="G113"/>
  <c r="G112" s="1"/>
  <c r="G111"/>
  <c r="G110" s="1"/>
  <c r="G107"/>
  <c r="G106" s="1"/>
  <c r="G105"/>
  <c r="G104" s="1"/>
  <c r="G103"/>
  <c r="G102"/>
  <c r="G101"/>
  <c r="G100" s="1"/>
  <c r="G99"/>
  <c r="G98" s="1"/>
  <c r="G97"/>
  <c r="G96" s="1"/>
  <c r="G93"/>
  <c r="G92" s="1"/>
  <c r="G89"/>
  <c r="G88"/>
  <c r="G84"/>
  <c r="G83" s="1"/>
  <c r="G72"/>
  <c r="G71" s="1"/>
  <c r="G70" s="1"/>
  <c r="G69" s="1"/>
  <c r="G68"/>
  <c r="G67" s="1"/>
  <c r="G66"/>
  <c r="G65" s="1"/>
  <c r="G64"/>
  <c r="G63" s="1"/>
  <c r="G62"/>
  <c r="G61" s="1"/>
  <c r="G60"/>
  <c r="G59" s="1"/>
  <c r="G52"/>
  <c r="G51"/>
  <c r="G49"/>
  <c r="G48"/>
  <c r="G46"/>
  <c r="G45"/>
  <c r="G37"/>
  <c r="G36" s="1"/>
  <c r="G35" s="1"/>
  <c r="G34"/>
  <c r="G33" s="1"/>
  <c r="G30" s="1"/>
  <c r="G29"/>
  <c r="G28"/>
  <c r="G18"/>
  <c r="G15"/>
  <c r="G14" s="1"/>
  <c r="D19" i="5"/>
  <c r="D17"/>
  <c r="D14" s="1"/>
  <c r="G367" i="1" l="1"/>
  <c r="G360" s="1"/>
  <c r="G87"/>
  <c r="G86" s="1"/>
  <c r="H370" i="2"/>
  <c r="H348"/>
  <c r="H335"/>
  <c r="H323"/>
  <c r="H310"/>
  <c r="H297"/>
  <c r="H212"/>
  <c r="H129"/>
  <c r="H128" s="1"/>
  <c r="H123" s="1"/>
  <c r="H87"/>
  <c r="H71"/>
  <c r="H67" s="1"/>
  <c r="G334" i="1"/>
  <c r="G323"/>
  <c r="G320"/>
  <c r="G301"/>
  <c r="G298"/>
  <c r="G286"/>
  <c r="G280"/>
  <c r="G269"/>
  <c r="G180"/>
  <c r="G171"/>
  <c r="G50"/>
  <c r="G47"/>
  <c r="G44"/>
  <c r="G27"/>
  <c r="G26" s="1"/>
  <c r="D799" i="3"/>
  <c r="H14" i="2" l="1"/>
  <c r="G279" i="1"/>
  <c r="H347" i="2"/>
  <c r="G85" i="1"/>
  <c r="G295"/>
  <c r="G263"/>
  <c r="H322" i="2"/>
  <c r="H317" s="1"/>
  <c r="H211"/>
  <c r="G319" i="1"/>
  <c r="G179" l="1"/>
  <c r="G294"/>
  <c r="D809" i="3"/>
  <c r="C356" i="1"/>
  <c r="F282"/>
  <c r="F209"/>
  <c r="F288"/>
  <c r="G298" i="2"/>
  <c r="G112"/>
  <c r="E363" i="1"/>
  <c r="E373"/>
  <c r="E371"/>
  <c r="E366"/>
  <c r="E265"/>
  <c r="B23"/>
  <c r="B24"/>
  <c r="B25"/>
  <c r="B15"/>
  <c r="B16"/>
  <c r="B17"/>
  <c r="E359"/>
  <c r="E353"/>
  <c r="E336"/>
  <c r="E349"/>
  <c r="E346"/>
  <c r="E344"/>
  <c r="E342"/>
  <c r="E340"/>
  <c r="E338"/>
  <c r="F89" i="2"/>
  <c r="F95"/>
  <c r="F97"/>
  <c r="F91"/>
  <c r="E333" i="1"/>
  <c r="F325"/>
  <c r="F322"/>
  <c r="B325"/>
  <c r="C325"/>
  <c r="E322"/>
  <c r="E321"/>
  <c r="C322"/>
  <c r="B322"/>
  <c r="F306"/>
  <c r="C306"/>
  <c r="B306"/>
  <c r="G357" i="2"/>
  <c r="D359"/>
  <c r="C359"/>
  <c r="F303" i="1"/>
  <c r="F302"/>
  <c r="C303"/>
  <c r="B303"/>
  <c r="C300"/>
  <c r="B300"/>
  <c r="F300"/>
  <c r="F299"/>
  <c r="B257"/>
  <c r="B258"/>
  <c r="C257"/>
  <c r="C258"/>
  <c r="C287"/>
  <c r="C288"/>
  <c r="B288"/>
  <c r="E284"/>
  <c r="E281"/>
  <c r="C282"/>
  <c r="B282"/>
  <c r="F267"/>
  <c r="E91"/>
  <c r="E161"/>
  <c r="E159"/>
  <c r="E157"/>
  <c r="E155"/>
  <c r="E153"/>
  <c r="E151"/>
  <c r="E149"/>
  <c r="E147"/>
  <c r="E145"/>
  <c r="E143"/>
  <c r="E141"/>
  <c r="E139"/>
  <c r="E137"/>
  <c r="E135"/>
  <c r="E131"/>
  <c r="E129"/>
  <c r="E127"/>
  <c r="E125"/>
  <c r="E123"/>
  <c r="E121"/>
  <c r="E119"/>
  <c r="E117"/>
  <c r="E115"/>
  <c r="E113"/>
  <c r="E111"/>
  <c r="E107"/>
  <c r="E105"/>
  <c r="E103"/>
  <c r="E101"/>
  <c r="E99"/>
  <c r="E97"/>
  <c r="E93"/>
  <c r="E163"/>
  <c r="F89"/>
  <c r="C89"/>
  <c r="B89"/>
  <c r="E89"/>
  <c r="E88"/>
  <c r="E80"/>
  <c r="E77"/>
  <c r="E72"/>
  <c r="E58"/>
  <c r="E68"/>
  <c r="E66"/>
  <c r="E64"/>
  <c r="E62"/>
  <c r="E60"/>
  <c r="F58"/>
  <c r="F52"/>
  <c r="E52"/>
  <c r="B52"/>
  <c r="E51"/>
  <c r="F49"/>
  <c r="F46"/>
  <c r="E49"/>
  <c r="B49"/>
  <c r="E48"/>
  <c r="B48"/>
  <c r="E46"/>
  <c r="B46"/>
  <c r="E45"/>
  <c r="B45"/>
  <c r="E43"/>
  <c r="E42"/>
  <c r="B43"/>
  <c r="E38"/>
  <c r="F38"/>
  <c r="E37"/>
  <c r="E34"/>
  <c r="E29"/>
  <c r="B28"/>
  <c r="C29"/>
  <c r="B29"/>
  <c r="E28"/>
  <c r="E25"/>
  <c r="E17"/>
  <c r="C15"/>
  <c r="C16"/>
  <c r="C17"/>
  <c r="F26" i="2"/>
  <c r="F34"/>
  <c r="D283"/>
  <c r="D282"/>
  <c r="F375"/>
  <c r="F382"/>
  <c r="G374"/>
  <c r="F372"/>
  <c r="F376"/>
  <c r="D376"/>
  <c r="C376"/>
  <c r="D375"/>
  <c r="C375"/>
  <c r="G371"/>
  <c r="F373"/>
  <c r="D373"/>
  <c r="C373"/>
  <c r="F369"/>
  <c r="F358"/>
  <c r="F367"/>
  <c r="D354"/>
  <c r="D355"/>
  <c r="C355"/>
  <c r="C352"/>
  <c r="D352"/>
  <c r="G351"/>
  <c r="F355"/>
  <c r="F352"/>
  <c r="F346"/>
  <c r="F356"/>
  <c r="F353"/>
  <c r="F350"/>
  <c r="F341"/>
  <c r="F339"/>
  <c r="F343"/>
  <c r="F337"/>
  <c r="F313"/>
  <c r="F316"/>
  <c r="G282"/>
  <c r="G304"/>
  <c r="F306"/>
  <c r="D306"/>
  <c r="C306"/>
  <c r="F305"/>
  <c r="D305"/>
  <c r="C305"/>
  <c r="F302"/>
  <c r="F300"/>
  <c r="D302"/>
  <c r="C302"/>
  <c r="D299"/>
  <c r="D300"/>
  <c r="C299"/>
  <c r="C300"/>
  <c r="F299"/>
  <c r="F208"/>
  <c r="F206"/>
  <c r="F204"/>
  <c r="F202"/>
  <c r="F198"/>
  <c r="F200"/>
  <c r="F196"/>
  <c r="F194"/>
  <c r="F192"/>
  <c r="F190"/>
  <c r="F188"/>
  <c r="F186"/>
  <c r="F184"/>
  <c r="F182"/>
  <c r="F180"/>
  <c r="F178"/>
  <c r="F176"/>
  <c r="F174"/>
  <c r="F172"/>
  <c r="F170"/>
  <c r="F168"/>
  <c r="F166"/>
  <c r="F164"/>
  <c r="F162"/>
  <c r="F160"/>
  <c r="F158"/>
  <c r="F156"/>
  <c r="F154"/>
  <c r="F150"/>
  <c r="F148"/>
  <c r="F146"/>
  <c r="F144"/>
  <c r="F142"/>
  <c r="F140"/>
  <c r="F136"/>
  <c r="F134"/>
  <c r="G130"/>
  <c r="F132"/>
  <c r="F131"/>
  <c r="D132"/>
  <c r="C132"/>
  <c r="F122"/>
  <c r="G105"/>
  <c r="F108"/>
  <c r="F103"/>
  <c r="F99"/>
  <c r="F93"/>
  <c r="F86"/>
  <c r="D61"/>
  <c r="F62"/>
  <c r="F59"/>
  <c r="F47"/>
  <c r="F46"/>
  <c r="G45"/>
  <c r="C47"/>
  <c r="G42"/>
  <c r="F44"/>
  <c r="F43"/>
  <c r="C44"/>
  <c r="G39"/>
  <c r="C41"/>
  <c r="F38"/>
  <c r="F37"/>
  <c r="C38"/>
  <c r="F31"/>
  <c r="F18"/>
  <c r="D812" i="3" l="1"/>
  <c r="F301" i="1"/>
  <c r="F298"/>
  <c r="G267" i="2"/>
  <c r="F197" i="1"/>
  <c r="F196" s="1"/>
  <c r="C196"/>
  <c r="C197"/>
  <c r="B196"/>
  <c r="B197"/>
  <c r="G228" i="2"/>
  <c r="D229"/>
  <c r="D228"/>
  <c r="C229"/>
  <c r="C228"/>
  <c r="G225"/>
  <c r="F316" i="1"/>
  <c r="F315" s="1"/>
  <c r="C315"/>
  <c r="C316"/>
  <c r="B315"/>
  <c r="B316"/>
  <c r="F260"/>
  <c r="F259" s="1"/>
  <c r="C259"/>
  <c r="C260"/>
  <c r="B259"/>
  <c r="B260"/>
  <c r="F244"/>
  <c r="F243" s="1"/>
  <c r="F246"/>
  <c r="G271" i="2"/>
  <c r="D272"/>
  <c r="C272"/>
  <c r="D271"/>
  <c r="C271"/>
  <c r="C243" i="1"/>
  <c r="C244"/>
  <c r="B243"/>
  <c r="B244"/>
  <c r="G269" i="2"/>
  <c r="D270"/>
  <c r="C270"/>
  <c r="D269"/>
  <c r="C269"/>
  <c r="F199" i="1"/>
  <c r="F198" s="1"/>
  <c r="C198"/>
  <c r="C199"/>
  <c r="B198"/>
  <c r="B199"/>
  <c r="G230" i="2"/>
  <c r="D230"/>
  <c r="D231"/>
  <c r="C230"/>
  <c r="C231"/>
  <c r="F84" i="1"/>
  <c r="F83" s="1"/>
  <c r="C83"/>
  <c r="C84"/>
  <c r="B83"/>
  <c r="B84"/>
  <c r="G65" i="2"/>
  <c r="D65"/>
  <c r="D66"/>
  <c r="C65"/>
  <c r="C66"/>
  <c r="F275" i="1" l="1"/>
  <c r="C275"/>
  <c r="B275"/>
  <c r="G295" i="2"/>
  <c r="D296"/>
  <c r="C296"/>
  <c r="D295"/>
  <c r="C295"/>
  <c r="F242" i="1"/>
  <c r="F241" s="1"/>
  <c r="C241"/>
  <c r="C242"/>
  <c r="B241"/>
  <c r="B242"/>
  <c r="D267" i="2"/>
  <c r="D268"/>
  <c r="C268"/>
  <c r="C267"/>
  <c r="F68" i="1"/>
  <c r="F67" s="1"/>
  <c r="B67"/>
  <c r="B68"/>
  <c r="G54" i="2"/>
  <c r="C54"/>
  <c r="C55"/>
  <c r="F314" i="1"/>
  <c r="F313" s="1"/>
  <c r="C313"/>
  <c r="C314"/>
  <c r="B313"/>
  <c r="B314"/>
  <c r="F256"/>
  <c r="F255" s="1"/>
  <c r="G366" i="2"/>
  <c r="D367"/>
  <c r="C367"/>
  <c r="D366"/>
  <c r="C366"/>
  <c r="G331"/>
  <c r="D332"/>
  <c r="C332"/>
  <c r="D331"/>
  <c r="C331"/>
  <c r="C256" i="1"/>
  <c r="C255"/>
  <c r="B256"/>
  <c r="B255"/>
  <c r="F203"/>
  <c r="F202" s="1"/>
  <c r="C203"/>
  <c r="B203"/>
  <c r="C202"/>
  <c r="B202"/>
  <c r="G280" i="2"/>
  <c r="D281"/>
  <c r="D280"/>
  <c r="C281"/>
  <c r="C280"/>
  <c r="G234"/>
  <c r="D234"/>
  <c r="D235"/>
  <c r="C234"/>
  <c r="C235"/>
  <c r="F371" i="1"/>
  <c r="F370" s="1"/>
  <c r="F369"/>
  <c r="F368" s="1"/>
  <c r="F363"/>
  <c r="F362" s="1"/>
  <c r="F361" s="1"/>
  <c r="F366"/>
  <c r="F365" s="1"/>
  <c r="F364" s="1"/>
  <c r="F163"/>
  <c r="F162" s="1"/>
  <c r="F164"/>
  <c r="F88"/>
  <c r="F87" s="1"/>
  <c r="F91"/>
  <c r="F90" s="1"/>
  <c r="F129"/>
  <c r="F128" s="1"/>
  <c r="F107"/>
  <c r="F106" s="1"/>
  <c r="F109"/>
  <c r="F108" s="1"/>
  <c r="F137"/>
  <c r="F136" s="1"/>
  <c r="F141"/>
  <c r="F140" s="1"/>
  <c r="F145"/>
  <c r="F144" s="1"/>
  <c r="F147"/>
  <c r="F146" s="1"/>
  <c r="F157"/>
  <c r="F156" s="1"/>
  <c r="F161"/>
  <c r="F160" s="1"/>
  <c r="F159"/>
  <c r="F158" s="1"/>
  <c r="F151"/>
  <c r="F150" s="1"/>
  <c r="F93"/>
  <c r="F92" s="1"/>
  <c r="F97"/>
  <c r="F96" s="1"/>
  <c r="F99"/>
  <c r="F98" s="1"/>
  <c r="F101"/>
  <c r="F100" s="1"/>
  <c r="F105"/>
  <c r="F104" s="1"/>
  <c r="F111"/>
  <c r="F110" s="1"/>
  <c r="F113"/>
  <c r="F112" s="1"/>
  <c r="F117"/>
  <c r="F116" s="1"/>
  <c r="F119"/>
  <c r="F118" s="1"/>
  <c r="F123"/>
  <c r="F122" s="1"/>
  <c r="F135"/>
  <c r="F115"/>
  <c r="F114" s="1"/>
  <c r="F121"/>
  <c r="F120" s="1"/>
  <c r="F139"/>
  <c r="F138" s="1"/>
  <c r="F125"/>
  <c r="F124" s="1"/>
  <c r="F127"/>
  <c r="F126" s="1"/>
  <c r="F143"/>
  <c r="F142" s="1"/>
  <c r="F168"/>
  <c r="F169"/>
  <c r="F170"/>
  <c r="F167" s="1"/>
  <c r="F173"/>
  <c r="F172" s="1"/>
  <c r="F175"/>
  <c r="F174" s="1"/>
  <c r="F254"/>
  <c r="F253" s="1"/>
  <c r="F208"/>
  <c r="F210"/>
  <c r="F212"/>
  <c r="F213"/>
  <c r="F219"/>
  <c r="F220"/>
  <c r="F226"/>
  <c r="F227"/>
  <c r="F229"/>
  <c r="F230"/>
  <c r="F236"/>
  <c r="F237"/>
  <c r="F239"/>
  <c r="F238" s="1"/>
  <c r="F240"/>
  <c r="F234"/>
  <c r="F233" s="1"/>
  <c r="F222"/>
  <c r="F224"/>
  <c r="F232"/>
  <c r="F231" s="1"/>
  <c r="F245"/>
  <c r="F248"/>
  <c r="F249"/>
  <c r="F247" s="1"/>
  <c r="C253"/>
  <c r="C254"/>
  <c r="B253"/>
  <c r="B254"/>
  <c r="G278" i="2"/>
  <c r="D279"/>
  <c r="D278"/>
  <c r="C279"/>
  <c r="C278"/>
  <c r="D232"/>
  <c r="D233"/>
  <c r="F182" i="1"/>
  <c r="F181" s="1"/>
  <c r="F184"/>
  <c r="F191"/>
  <c r="F192"/>
  <c r="F194"/>
  <c r="F195"/>
  <c r="F189"/>
  <c r="F188" s="1"/>
  <c r="G236" i="2"/>
  <c r="F204" i="1" s="1"/>
  <c r="F186"/>
  <c r="F185" s="1"/>
  <c r="F187"/>
  <c r="F201"/>
  <c r="F200" s="1"/>
  <c r="C201"/>
  <c r="B201"/>
  <c r="C200"/>
  <c r="B200"/>
  <c r="G222" i="2"/>
  <c r="G220"/>
  <c r="G217"/>
  <c r="G232"/>
  <c r="C232"/>
  <c r="C233"/>
  <c r="F310" i="1"/>
  <c r="C310"/>
  <c r="B310"/>
  <c r="G173" i="2"/>
  <c r="F131" i="1" s="1"/>
  <c r="F130" s="1"/>
  <c r="G195" i="2"/>
  <c r="F152" i="1" s="1"/>
  <c r="G197" i="2"/>
  <c r="F154" i="1" s="1"/>
  <c r="C143"/>
  <c r="B143"/>
  <c r="C142"/>
  <c r="B142"/>
  <c r="G185" i="2"/>
  <c r="G187"/>
  <c r="G203"/>
  <c r="G207"/>
  <c r="G205"/>
  <c r="G175"/>
  <c r="G177"/>
  <c r="G181"/>
  <c r="G189"/>
  <c r="G199"/>
  <c r="G201"/>
  <c r="G171"/>
  <c r="D183"/>
  <c r="D186"/>
  <c r="C186"/>
  <c r="D185"/>
  <c r="C185"/>
  <c r="C131" i="1"/>
  <c r="B131"/>
  <c r="C130"/>
  <c r="B130"/>
  <c r="D174" i="2"/>
  <c r="C174"/>
  <c r="D173"/>
  <c r="C173"/>
  <c r="G183"/>
  <c r="G141"/>
  <c r="C127" i="1"/>
  <c r="B127"/>
  <c r="C126"/>
  <c r="B126"/>
  <c r="G169" i="2"/>
  <c r="D169"/>
  <c r="D170"/>
  <c r="C169"/>
  <c r="C170"/>
  <c r="C125" i="1"/>
  <c r="B125"/>
  <c r="C124"/>
  <c r="B124"/>
  <c r="G167" i="2"/>
  <c r="C165"/>
  <c r="D168"/>
  <c r="C168"/>
  <c r="D167"/>
  <c r="C167"/>
  <c r="D166"/>
  <c r="C166"/>
  <c r="G191"/>
  <c r="F149" i="1" s="1"/>
  <c r="F148" s="1"/>
  <c r="G145" i="2"/>
  <c r="F102" i="1" s="1"/>
  <c r="C139"/>
  <c r="B139"/>
  <c r="C138"/>
  <c r="B138"/>
  <c r="G133" i="2"/>
  <c r="G137"/>
  <c r="G149"/>
  <c r="G151"/>
  <c r="G179"/>
  <c r="G193"/>
  <c r="G135"/>
  <c r="G139"/>
  <c r="G143"/>
  <c r="G147"/>
  <c r="G153"/>
  <c r="G155"/>
  <c r="G159"/>
  <c r="G161"/>
  <c r="G165"/>
  <c r="G157"/>
  <c r="G163"/>
  <c r="G126"/>
  <c r="G125" s="1"/>
  <c r="G124" s="1"/>
  <c r="D181"/>
  <c r="D182"/>
  <c r="C181"/>
  <c r="C182"/>
  <c r="C121" i="1"/>
  <c r="B121"/>
  <c r="C120"/>
  <c r="B120"/>
  <c r="D163" i="2"/>
  <c r="D164"/>
  <c r="C163"/>
  <c r="C164"/>
  <c r="C115" i="1"/>
  <c r="B115"/>
  <c r="C114"/>
  <c r="B114"/>
  <c r="C155" i="2"/>
  <c r="D158"/>
  <c r="C158"/>
  <c r="D157"/>
  <c r="C157"/>
  <c r="F297" i="1"/>
  <c r="F296" s="1"/>
  <c r="F305"/>
  <c r="F304" s="1"/>
  <c r="F309"/>
  <c r="F308"/>
  <c r="F312"/>
  <c r="F311" s="1"/>
  <c r="F318"/>
  <c r="F317" s="1"/>
  <c r="F321"/>
  <c r="F320" s="1"/>
  <c r="F324"/>
  <c r="F323" s="1"/>
  <c r="C318"/>
  <c r="B318"/>
  <c r="C317"/>
  <c r="B317"/>
  <c r="G368" i="2"/>
  <c r="G349"/>
  <c r="G360"/>
  <c r="G362"/>
  <c r="G364"/>
  <c r="C368"/>
  <c r="D369"/>
  <c r="C369"/>
  <c r="D368"/>
  <c r="G275"/>
  <c r="F250" i="1" s="1"/>
  <c r="G284" i="2"/>
  <c r="F261" i="1" s="1"/>
  <c r="F271"/>
  <c r="F270"/>
  <c r="F269" s="1"/>
  <c r="F264"/>
  <c r="F276"/>
  <c r="F278"/>
  <c r="F277" s="1"/>
  <c r="G338" i="2"/>
  <c r="F272" i="1" s="1"/>
  <c r="F281"/>
  <c r="F280" s="1"/>
  <c r="F284"/>
  <c r="F285"/>
  <c r="F287"/>
  <c r="F286" s="1"/>
  <c r="F258"/>
  <c r="F257" s="1"/>
  <c r="G307" i="2"/>
  <c r="G345"/>
  <c r="F292" i="1" s="1"/>
  <c r="F18"/>
  <c r="F25"/>
  <c r="F24" s="1"/>
  <c r="F23" s="1"/>
  <c r="F28"/>
  <c r="F32"/>
  <c r="F31" s="1"/>
  <c r="F34"/>
  <c r="F33" s="1"/>
  <c r="F37"/>
  <c r="F36" s="1"/>
  <c r="F45"/>
  <c r="F44" s="1"/>
  <c r="F48"/>
  <c r="F47" s="1"/>
  <c r="F51"/>
  <c r="F50" s="1"/>
  <c r="F54"/>
  <c r="F53" s="1"/>
  <c r="F60"/>
  <c r="F59" s="1"/>
  <c r="F62"/>
  <c r="F61" s="1"/>
  <c r="F55"/>
  <c r="F64"/>
  <c r="F63" s="1"/>
  <c r="F66"/>
  <c r="F65" s="1"/>
  <c r="F57"/>
  <c r="F72"/>
  <c r="F71" s="1"/>
  <c r="F70" s="1"/>
  <c r="F69" s="1"/>
  <c r="F77"/>
  <c r="F76" s="1"/>
  <c r="F82"/>
  <c r="F81" s="1"/>
  <c r="F331"/>
  <c r="F340"/>
  <c r="F339" s="1"/>
  <c r="F344"/>
  <c r="F343" s="1"/>
  <c r="F346"/>
  <c r="F338"/>
  <c r="F337" s="1"/>
  <c r="F336"/>
  <c r="F335" s="1"/>
  <c r="F342"/>
  <c r="F341" s="1"/>
  <c r="F349"/>
  <c r="F348" s="1"/>
  <c r="F347" s="1"/>
  <c r="F353"/>
  <c r="F352" s="1"/>
  <c r="F355"/>
  <c r="F354" s="1"/>
  <c r="F359"/>
  <c r="F358" s="1"/>
  <c r="F357" s="1"/>
  <c r="F356" s="1"/>
  <c r="F372"/>
  <c r="F328"/>
  <c r="F327" s="1"/>
  <c r="F326" s="1"/>
  <c r="F178"/>
  <c r="F177" s="1"/>
  <c r="F176" s="1"/>
  <c r="B249"/>
  <c r="B185"/>
  <c r="B186"/>
  <c r="B187"/>
  <c r="C187"/>
  <c r="C186"/>
  <c r="C185"/>
  <c r="D217" i="2"/>
  <c r="C217"/>
  <c r="D219"/>
  <c r="C219"/>
  <c r="D218"/>
  <c r="C218"/>
  <c r="B38" i="1"/>
  <c r="E309"/>
  <c r="G273" i="2"/>
  <c r="G239"/>
  <c r="G243"/>
  <c r="G253"/>
  <c r="G256"/>
  <c r="G261"/>
  <c r="G264"/>
  <c r="G259"/>
  <c r="G249"/>
  <c r="G251"/>
  <c r="C248" i="1"/>
  <c r="B248"/>
  <c r="C247"/>
  <c r="B247"/>
  <c r="G80" i="2"/>
  <c r="G79" s="1"/>
  <c r="G77"/>
  <c r="G76" s="1"/>
  <c r="G102"/>
  <c r="G101" s="1"/>
  <c r="G100" s="1"/>
  <c r="G96"/>
  <c r="G94"/>
  <c r="G92"/>
  <c r="G90"/>
  <c r="G88"/>
  <c r="G85"/>
  <c r="G84" s="1"/>
  <c r="G48"/>
  <c r="G50"/>
  <c r="G52"/>
  <c r="G25"/>
  <c r="G24" s="1"/>
  <c r="G28"/>
  <c r="G30"/>
  <c r="G33"/>
  <c r="G32" s="1"/>
  <c r="G58"/>
  <c r="G63"/>
  <c r="G74"/>
  <c r="G72"/>
  <c r="G287"/>
  <c r="G290"/>
  <c r="G293"/>
  <c r="G301"/>
  <c r="G312"/>
  <c r="G311" s="1"/>
  <c r="G315"/>
  <c r="G314" s="1"/>
  <c r="G121"/>
  <c r="G324"/>
  <c r="G329"/>
  <c r="G327"/>
  <c r="G333"/>
  <c r="G336"/>
  <c r="G340"/>
  <c r="G342"/>
  <c r="G344"/>
  <c r="G381"/>
  <c r="G320"/>
  <c r="G319" s="1"/>
  <c r="G318" s="1"/>
  <c r="C799" i="3"/>
  <c r="C342" i="1"/>
  <c r="C341"/>
  <c r="D95" i="2"/>
  <c r="D94"/>
  <c r="C245" i="1"/>
  <c r="C246"/>
  <c r="B245"/>
  <c r="B246"/>
  <c r="D334" i="2"/>
  <c r="C334"/>
  <c r="D333"/>
  <c r="C333"/>
  <c r="B58" i="1"/>
  <c r="B57"/>
  <c r="C122" i="2"/>
  <c r="C121"/>
  <c r="C81" i="1"/>
  <c r="C82"/>
  <c r="D64" i="2"/>
  <c r="C64"/>
  <c r="D63"/>
  <c r="C63"/>
  <c r="C231" i="1"/>
  <c r="C232"/>
  <c r="B231"/>
  <c r="B232"/>
  <c r="D327" i="2"/>
  <c r="D328"/>
  <c r="C327"/>
  <c r="C328"/>
  <c r="C135" i="1"/>
  <c r="B135"/>
  <c r="C123"/>
  <c r="B123"/>
  <c r="C122"/>
  <c r="B122"/>
  <c r="C119"/>
  <c r="B119"/>
  <c r="C118"/>
  <c r="B118"/>
  <c r="C117"/>
  <c r="B117"/>
  <c r="C116"/>
  <c r="B116"/>
  <c r="C113"/>
  <c r="B113"/>
  <c r="C112"/>
  <c r="B112"/>
  <c r="C111"/>
  <c r="B111"/>
  <c r="C110"/>
  <c r="B110"/>
  <c r="C105"/>
  <c r="B105"/>
  <c r="C104"/>
  <c r="B104"/>
  <c r="C101"/>
  <c r="B101"/>
  <c r="C100"/>
  <c r="B100"/>
  <c r="C99"/>
  <c r="B99"/>
  <c r="C98"/>
  <c r="B98"/>
  <c r="C97"/>
  <c r="B97"/>
  <c r="C96"/>
  <c r="B96"/>
  <c r="D143" i="2"/>
  <c r="C93" i="1"/>
  <c r="B93"/>
  <c r="C92"/>
  <c r="B92"/>
  <c r="C197" i="2"/>
  <c r="D147"/>
  <c r="C147"/>
  <c r="D148"/>
  <c r="C148"/>
  <c r="D177"/>
  <c r="D178"/>
  <c r="C177"/>
  <c r="C178"/>
  <c r="D153"/>
  <c r="C153"/>
  <c r="D154"/>
  <c r="C154"/>
  <c r="D156"/>
  <c r="C156"/>
  <c r="D155"/>
  <c r="D161"/>
  <c r="C161"/>
  <c r="D162"/>
  <c r="C162"/>
  <c r="C143"/>
  <c r="D144"/>
  <c r="C144"/>
  <c r="D139"/>
  <c r="C139"/>
  <c r="D140"/>
  <c r="C140"/>
  <c r="D160"/>
  <c r="D165"/>
  <c r="D159"/>
  <c r="C159"/>
  <c r="C160"/>
  <c r="D142"/>
  <c r="C142"/>
  <c r="D141"/>
  <c r="C141"/>
  <c r="D135"/>
  <c r="D136"/>
  <c r="C135"/>
  <c r="C136"/>
  <c r="C298" i="1"/>
  <c r="C299"/>
  <c r="B298"/>
  <c r="B299"/>
  <c r="B301"/>
  <c r="D351" i="2"/>
  <c r="D353"/>
  <c r="C351"/>
  <c r="C353"/>
  <c r="B65" i="1"/>
  <c r="B66"/>
  <c r="C53" i="2"/>
  <c r="C52"/>
  <c r="B154" i="1"/>
  <c r="C154"/>
  <c r="C19" i="5"/>
  <c r="C149" i="1"/>
  <c r="B149"/>
  <c r="C148"/>
  <c r="B148"/>
  <c r="D192" i="2"/>
  <c r="C192"/>
  <c r="D191"/>
  <c r="C191"/>
  <c r="C163" i="1"/>
  <c r="B163"/>
  <c r="C162"/>
  <c r="B162"/>
  <c r="D206" i="2"/>
  <c r="C206"/>
  <c r="D205"/>
  <c r="C205"/>
  <c r="C202"/>
  <c r="B63" i="1"/>
  <c r="B64"/>
  <c r="D73" i="2"/>
  <c r="C73"/>
  <c r="D72"/>
  <c r="C72"/>
  <c r="F223" i="1"/>
  <c r="F221"/>
  <c r="C221"/>
  <c r="C222"/>
  <c r="C223"/>
  <c r="C224"/>
  <c r="B221"/>
  <c r="B222"/>
  <c r="B223"/>
  <c r="B224"/>
  <c r="D249" i="2"/>
  <c r="D250"/>
  <c r="D251"/>
  <c r="D252"/>
  <c r="C249"/>
  <c r="C250"/>
  <c r="C251"/>
  <c r="C252"/>
  <c r="F56" i="1"/>
  <c r="B55"/>
  <c r="B56"/>
  <c r="F273"/>
  <c r="C273"/>
  <c r="C272"/>
  <c r="C274"/>
  <c r="B272"/>
  <c r="B273"/>
  <c r="D338" i="2"/>
  <c r="D339"/>
  <c r="C338"/>
  <c r="C339"/>
  <c r="F373" i="1"/>
  <c r="C373"/>
  <c r="C372"/>
  <c r="F262"/>
  <c r="C261"/>
  <c r="C262"/>
  <c r="B262"/>
  <c r="B261"/>
  <c r="F205"/>
  <c r="C205"/>
  <c r="C204"/>
  <c r="B204"/>
  <c r="B205"/>
  <c r="D285" i="2"/>
  <c r="D284"/>
  <c r="C285"/>
  <c r="C284"/>
  <c r="C236"/>
  <c r="D236"/>
  <c r="D237"/>
  <c r="C237"/>
  <c r="C12" i="3"/>
  <c r="C231"/>
  <c r="C230" s="1"/>
  <c r="E328" i="1"/>
  <c r="C327"/>
  <c r="C328"/>
  <c r="C326"/>
  <c r="B327"/>
  <c r="B328"/>
  <c r="B326"/>
  <c r="C79" i="2"/>
  <c r="F81"/>
  <c r="D81"/>
  <c r="D80"/>
  <c r="C81"/>
  <c r="C80"/>
  <c r="D197"/>
  <c r="C354" i="1"/>
  <c r="C355"/>
  <c r="D381" i="2"/>
  <c r="D382"/>
  <c r="C188" i="1"/>
  <c r="C189"/>
  <c r="B188"/>
  <c r="B189"/>
  <c r="D220" i="2"/>
  <c r="D221"/>
  <c r="C221"/>
  <c r="C220"/>
  <c r="D330"/>
  <c r="C330"/>
  <c r="D329"/>
  <c r="C329"/>
  <c r="C233" i="1"/>
  <c r="C234"/>
  <c r="B233"/>
  <c r="B234"/>
  <c r="D259" i="2"/>
  <c r="D260"/>
  <c r="C259"/>
  <c r="C260"/>
  <c r="C311" i="1"/>
  <c r="C312"/>
  <c r="B311"/>
  <c r="B312"/>
  <c r="D364" i="2"/>
  <c r="D365"/>
  <c r="C364"/>
  <c r="C365"/>
  <c r="D362"/>
  <c r="D363"/>
  <c r="C362"/>
  <c r="C363"/>
  <c r="C193" i="1"/>
  <c r="C194"/>
  <c r="C195"/>
  <c r="B193"/>
  <c r="B194"/>
  <c r="B195"/>
  <c r="C222" i="2"/>
  <c r="D225"/>
  <c r="C225"/>
  <c r="D227"/>
  <c r="C227"/>
  <c r="D226"/>
  <c r="C226"/>
  <c r="C238" i="1"/>
  <c r="C239"/>
  <c r="C240"/>
  <c r="B240"/>
  <c r="B239"/>
  <c r="B238"/>
  <c r="D264" i="2"/>
  <c r="D265"/>
  <c r="D266"/>
  <c r="C266"/>
  <c r="C265"/>
  <c r="C264"/>
  <c r="C190" i="1"/>
  <c r="C191"/>
  <c r="C192"/>
  <c r="B190"/>
  <c r="B191"/>
  <c r="B192"/>
  <c r="C236"/>
  <c r="C237"/>
  <c r="C235"/>
  <c r="B236"/>
  <c r="B237"/>
  <c r="B235"/>
  <c r="D222" i="2"/>
  <c r="D223"/>
  <c r="D224"/>
  <c r="C224"/>
  <c r="C223"/>
  <c r="C174" i="1"/>
  <c r="C175"/>
  <c r="B174"/>
  <c r="B175"/>
  <c r="D75" i="2"/>
  <c r="C75"/>
  <c r="D74"/>
  <c r="C74"/>
  <c r="D71"/>
  <c r="C71"/>
  <c r="C67"/>
  <c r="C172" i="1"/>
  <c r="C173"/>
  <c r="C171"/>
  <c r="B171"/>
  <c r="B172"/>
  <c r="B173"/>
  <c r="C318" i="2"/>
  <c r="D321"/>
  <c r="C321"/>
  <c r="D319"/>
  <c r="C319"/>
  <c r="D320"/>
  <c r="C320"/>
  <c r="D262"/>
  <c r="C262"/>
  <c r="D261"/>
  <c r="D263"/>
  <c r="C261"/>
  <c r="C263"/>
  <c r="B274" i="1"/>
  <c r="B276"/>
  <c r="B277"/>
  <c r="B278"/>
  <c r="C278"/>
  <c r="C277"/>
  <c r="C276"/>
  <c r="D294" i="2"/>
  <c r="C294"/>
  <c r="D293"/>
  <c r="C293"/>
  <c r="D340"/>
  <c r="D341"/>
  <c r="D342"/>
  <c r="D343"/>
  <c r="C340"/>
  <c r="C341"/>
  <c r="C342"/>
  <c r="C343"/>
  <c r="B59" i="1"/>
  <c r="B60"/>
  <c r="B61"/>
  <c r="B62"/>
  <c r="C51" i="2"/>
  <c r="C50"/>
  <c r="C48"/>
  <c r="C49"/>
  <c r="C335" i="1"/>
  <c r="C336"/>
  <c r="D89" i="2"/>
  <c r="D88"/>
  <c r="C308" i="1"/>
  <c r="C309"/>
  <c r="B308"/>
  <c r="B309"/>
  <c r="D361" i="2"/>
  <c r="C361"/>
  <c r="D360"/>
  <c r="C360"/>
  <c r="C307" i="1"/>
  <c r="B307"/>
  <c r="B270"/>
  <c r="B271"/>
  <c r="B269"/>
  <c r="C271"/>
  <c r="C270"/>
  <c r="C269"/>
  <c r="D290" i="2"/>
  <c r="C290"/>
  <c r="D292"/>
  <c r="D291"/>
  <c r="C292"/>
  <c r="C291"/>
  <c r="C337" i="1"/>
  <c r="C338"/>
  <c r="D90" i="2"/>
  <c r="D91"/>
  <c r="C368" i="1"/>
  <c r="C369"/>
  <c r="D344" i="2"/>
  <c r="F293" i="1"/>
  <c r="C292"/>
  <c r="C293"/>
  <c r="B292"/>
  <c r="B293"/>
  <c r="C344" i="2"/>
  <c r="D346"/>
  <c r="D345"/>
  <c r="C345"/>
  <c r="C346"/>
  <c r="F252" i="1"/>
  <c r="F251"/>
  <c r="D276" i="2"/>
  <c r="C276"/>
  <c r="C252" i="1"/>
  <c r="B252"/>
  <c r="C251"/>
  <c r="B251"/>
  <c r="C250"/>
  <c r="B250"/>
  <c r="D275" i="2"/>
  <c r="C275"/>
  <c r="D277"/>
  <c r="C277"/>
  <c r="C227" i="1"/>
  <c r="B227"/>
  <c r="D255" i="2"/>
  <c r="C255"/>
  <c r="F291" i="1"/>
  <c r="F290"/>
  <c r="C289"/>
  <c r="C290"/>
  <c r="C291"/>
  <c r="B289"/>
  <c r="B290"/>
  <c r="B291"/>
  <c r="D307" i="2"/>
  <c r="D308"/>
  <c r="D309"/>
  <c r="C307"/>
  <c r="C308"/>
  <c r="C309"/>
  <c r="B53" i="1"/>
  <c r="B54"/>
  <c r="F153"/>
  <c r="C152"/>
  <c r="C153"/>
  <c r="B152"/>
  <c r="B153"/>
  <c r="F155"/>
  <c r="F103"/>
  <c r="C155"/>
  <c r="B155"/>
  <c r="C103"/>
  <c r="B103"/>
  <c r="C102"/>
  <c r="B102"/>
  <c r="D195" i="2"/>
  <c r="D196"/>
  <c r="C195"/>
  <c r="C196"/>
  <c r="D198"/>
  <c r="C198"/>
  <c r="C145"/>
  <c r="D145"/>
  <c r="C146"/>
  <c r="D146"/>
  <c r="D10" i="18"/>
  <c r="C15" i="5"/>
  <c r="C12"/>
  <c r="C17"/>
  <c r="D107" i="2"/>
  <c r="C107"/>
  <c r="D105"/>
  <c r="C105"/>
  <c r="C282"/>
  <c r="C283"/>
  <c r="C124"/>
  <c r="C127"/>
  <c r="C126"/>
  <c r="C125"/>
  <c r="F127"/>
  <c r="F126"/>
  <c r="C322"/>
  <c r="E15" i="12"/>
  <c r="D15"/>
  <c r="C15"/>
  <c r="C227" i="3"/>
  <c r="C216"/>
  <c r="C214" s="1"/>
  <c r="C213" s="1"/>
  <c r="C207"/>
  <c r="C201"/>
  <c r="C197"/>
  <c r="C191"/>
  <c r="C185"/>
  <c r="C181"/>
  <c r="C178"/>
  <c r="C175"/>
  <c r="C166"/>
  <c r="C164"/>
  <c r="C160"/>
  <c r="C76"/>
  <c r="C74" s="1"/>
  <c r="C64"/>
  <c r="C52"/>
  <c r="C47"/>
  <c r="C46" s="1"/>
  <c r="C44" s="1"/>
  <c r="C35"/>
  <c r="C30"/>
  <c r="C14"/>
  <c r="C13" s="1"/>
  <c r="D335" i="2"/>
  <c r="C335"/>
  <c r="D323"/>
  <c r="C323"/>
  <c r="D326"/>
  <c r="C326"/>
  <c r="D325"/>
  <c r="C325"/>
  <c r="D324"/>
  <c r="C324"/>
  <c r="C112"/>
  <c r="C111"/>
  <c r="D99"/>
  <c r="D98"/>
  <c r="D97"/>
  <c r="D96"/>
  <c r="D93"/>
  <c r="D92"/>
  <c r="D87"/>
  <c r="D86"/>
  <c r="D85"/>
  <c r="D84"/>
  <c r="C83"/>
  <c r="D103"/>
  <c r="D102"/>
  <c r="D101"/>
  <c r="C128"/>
  <c r="C129"/>
  <c r="D129"/>
  <c r="C130"/>
  <c r="D130"/>
  <c r="C131"/>
  <c r="D131"/>
  <c r="C133"/>
  <c r="D133"/>
  <c r="C134"/>
  <c r="D134"/>
  <c r="C171"/>
  <c r="D171"/>
  <c r="C172"/>
  <c r="D172"/>
  <c r="C175"/>
  <c r="D175"/>
  <c r="C176"/>
  <c r="D176"/>
  <c r="C149"/>
  <c r="D149"/>
  <c r="C150"/>
  <c r="D150"/>
  <c r="C151"/>
  <c r="D151"/>
  <c r="C152"/>
  <c r="D152"/>
  <c r="F152"/>
  <c r="C179"/>
  <c r="D179"/>
  <c r="C180"/>
  <c r="D180"/>
  <c r="C183"/>
  <c r="C184"/>
  <c r="D184"/>
  <c r="C187"/>
  <c r="D187"/>
  <c r="C188"/>
  <c r="D188"/>
  <c r="C189"/>
  <c r="D189"/>
  <c r="C190"/>
  <c r="D190"/>
  <c r="C199"/>
  <c r="D199"/>
  <c r="C200"/>
  <c r="D200"/>
  <c r="C203"/>
  <c r="D203"/>
  <c r="C204"/>
  <c r="D204"/>
  <c r="C201"/>
  <c r="D201"/>
  <c r="D202"/>
  <c r="C193"/>
  <c r="D193"/>
  <c r="C194"/>
  <c r="D194"/>
  <c r="C207"/>
  <c r="D207"/>
  <c r="C208"/>
  <c r="D208"/>
  <c r="D380"/>
  <c r="D379"/>
  <c r="D378"/>
  <c r="D316"/>
  <c r="D315"/>
  <c r="D314"/>
  <c r="D313"/>
  <c r="D312"/>
  <c r="D311"/>
  <c r="C310"/>
  <c r="D374"/>
  <c r="C374"/>
  <c r="D372"/>
  <c r="C372"/>
  <c r="D371"/>
  <c r="C371"/>
  <c r="D370"/>
  <c r="C370"/>
  <c r="D358"/>
  <c r="C358"/>
  <c r="D357"/>
  <c r="C357"/>
  <c r="D356"/>
  <c r="C356"/>
  <c r="C354"/>
  <c r="D350"/>
  <c r="C350"/>
  <c r="D349"/>
  <c r="C349"/>
  <c r="D348"/>
  <c r="C348"/>
  <c r="C347"/>
  <c r="D304"/>
  <c r="C304"/>
  <c r="D303"/>
  <c r="C303"/>
  <c r="D301"/>
  <c r="C301"/>
  <c r="D298"/>
  <c r="C298"/>
  <c r="D297"/>
  <c r="C297"/>
  <c r="D287"/>
  <c r="C287"/>
  <c r="D337"/>
  <c r="C337"/>
  <c r="D336"/>
  <c r="C336"/>
  <c r="D258"/>
  <c r="C258"/>
  <c r="D257"/>
  <c r="C257"/>
  <c r="D256"/>
  <c r="C256"/>
  <c r="D254"/>
  <c r="C254"/>
  <c r="D253"/>
  <c r="C253"/>
  <c r="D248"/>
  <c r="C248"/>
  <c r="D245"/>
  <c r="C245"/>
  <c r="D244"/>
  <c r="C244"/>
  <c r="D243"/>
  <c r="C243"/>
  <c r="D242"/>
  <c r="C242"/>
  <c r="D241"/>
  <c r="C241"/>
  <c r="F240"/>
  <c r="D240"/>
  <c r="C240"/>
  <c r="D239"/>
  <c r="C239"/>
  <c r="D238"/>
  <c r="C238"/>
  <c r="D216"/>
  <c r="C216"/>
  <c r="F214"/>
  <c r="D214"/>
  <c r="C214"/>
  <c r="D212"/>
  <c r="C212"/>
  <c r="C211"/>
  <c r="C61"/>
  <c r="D60"/>
  <c r="C60"/>
  <c r="D59"/>
  <c r="C59"/>
  <c r="D58"/>
  <c r="C58"/>
  <c r="D57"/>
  <c r="C57"/>
  <c r="C46"/>
  <c r="C45"/>
  <c r="C43"/>
  <c r="C42"/>
  <c r="C40"/>
  <c r="C39"/>
  <c r="C37"/>
  <c r="C36"/>
  <c r="C35"/>
  <c r="C34"/>
  <c r="C33"/>
  <c r="C32"/>
  <c r="D31"/>
  <c r="C31"/>
  <c r="D30"/>
  <c r="C30"/>
  <c r="F29"/>
  <c r="D29"/>
  <c r="C29"/>
  <c r="F28"/>
  <c r="D28"/>
  <c r="C28"/>
  <c r="D27"/>
  <c r="C27"/>
  <c r="D26"/>
  <c r="C26"/>
  <c r="D25"/>
  <c r="C25"/>
  <c r="D24"/>
  <c r="C24"/>
  <c r="C23"/>
  <c r="C22"/>
  <c r="D19"/>
  <c r="C19"/>
  <c r="D18"/>
  <c r="C18"/>
  <c r="D17"/>
  <c r="C17"/>
  <c r="D16"/>
  <c r="C16"/>
  <c r="C15"/>
  <c r="C370" i="1"/>
  <c r="C371"/>
  <c r="C367"/>
  <c r="C365"/>
  <c r="C366"/>
  <c r="C364"/>
  <c r="C362"/>
  <c r="C363"/>
  <c r="C359"/>
  <c r="C361"/>
  <c r="C358"/>
  <c r="C353"/>
  <c r="C357"/>
  <c r="C352"/>
  <c r="C351"/>
  <c r="C349"/>
  <c r="C348"/>
  <c r="C347"/>
  <c r="C339"/>
  <c r="C340"/>
  <c r="C343"/>
  <c r="C344"/>
  <c r="C345"/>
  <c r="C346"/>
  <c r="C334"/>
  <c r="C333"/>
  <c r="C331"/>
  <c r="C324"/>
  <c r="B330"/>
  <c r="C320"/>
  <c r="C321"/>
  <c r="C323"/>
  <c r="B320"/>
  <c r="B321"/>
  <c r="B323"/>
  <c r="B324"/>
  <c r="C319"/>
  <c r="B319"/>
  <c r="C304"/>
  <c r="C305"/>
  <c r="B304"/>
  <c r="B305"/>
  <c r="C301"/>
  <c r="C302"/>
  <c r="B302"/>
  <c r="C296"/>
  <c r="C297"/>
  <c r="B296"/>
  <c r="B297"/>
  <c r="B295"/>
  <c r="C295"/>
  <c r="B294"/>
  <c r="C283"/>
  <c r="C284"/>
  <c r="C285"/>
  <c r="C286"/>
  <c r="B283"/>
  <c r="B284"/>
  <c r="B285"/>
  <c r="B286"/>
  <c r="B287"/>
  <c r="E170"/>
  <c r="E168"/>
  <c r="C167"/>
  <c r="C168"/>
  <c r="C169"/>
  <c r="C170"/>
  <c r="B167"/>
  <c r="B168"/>
  <c r="B169"/>
  <c r="B170"/>
  <c r="C280"/>
  <c r="C281"/>
  <c r="C279"/>
  <c r="B279"/>
  <c r="B280"/>
  <c r="B281"/>
  <c r="C264"/>
  <c r="C265"/>
  <c r="C267"/>
  <c r="B264"/>
  <c r="B265"/>
  <c r="B267"/>
  <c r="C263"/>
  <c r="B263"/>
  <c r="C230"/>
  <c r="B230"/>
  <c r="C229"/>
  <c r="B229"/>
  <c r="C228"/>
  <c r="B228"/>
  <c r="C211"/>
  <c r="B211"/>
  <c r="C213"/>
  <c r="B213"/>
  <c r="C212"/>
  <c r="B212"/>
  <c r="C225"/>
  <c r="C226"/>
  <c r="B225"/>
  <c r="B226"/>
  <c r="C219"/>
  <c r="C220"/>
  <c r="B219"/>
  <c r="B220"/>
  <c r="B209"/>
  <c r="B210"/>
  <c r="B184"/>
  <c r="C182"/>
  <c r="C184"/>
  <c r="C180"/>
  <c r="C207"/>
  <c r="C208"/>
  <c r="C209"/>
  <c r="C210"/>
  <c r="E182"/>
  <c r="B182"/>
  <c r="E208"/>
  <c r="B207"/>
  <c r="B208"/>
  <c r="B179"/>
  <c r="C158"/>
  <c r="C159"/>
  <c r="C150"/>
  <c r="C151"/>
  <c r="B158"/>
  <c r="B159"/>
  <c r="B150"/>
  <c r="B151"/>
  <c r="C140"/>
  <c r="C141"/>
  <c r="C144"/>
  <c r="C145"/>
  <c r="C146"/>
  <c r="C147"/>
  <c r="C156"/>
  <c r="C157"/>
  <c r="C160"/>
  <c r="C161"/>
  <c r="B140"/>
  <c r="B141"/>
  <c r="B144"/>
  <c r="B145"/>
  <c r="B146"/>
  <c r="B147"/>
  <c r="B156"/>
  <c r="B157"/>
  <c r="B160"/>
  <c r="B161"/>
  <c r="E109"/>
  <c r="C90"/>
  <c r="C91"/>
  <c r="C128"/>
  <c r="C129"/>
  <c r="C106"/>
  <c r="C107"/>
  <c r="C108"/>
  <c r="C109"/>
  <c r="C136"/>
  <c r="C137"/>
  <c r="C87"/>
  <c r="C88"/>
  <c r="C86"/>
  <c r="B86"/>
  <c r="B87"/>
  <c r="B88"/>
  <c r="B90"/>
  <c r="B91"/>
  <c r="B128"/>
  <c r="B129"/>
  <c r="B106"/>
  <c r="B107"/>
  <c r="B108"/>
  <c r="B109"/>
  <c r="B136"/>
  <c r="B137"/>
  <c r="B85"/>
  <c r="C76"/>
  <c r="C77"/>
  <c r="C78"/>
  <c r="C79"/>
  <c r="C75"/>
  <c r="B75"/>
  <c r="B76"/>
  <c r="B77"/>
  <c r="B78"/>
  <c r="B79"/>
  <c r="B81"/>
  <c r="B82"/>
  <c r="B70"/>
  <c r="B71"/>
  <c r="B72"/>
  <c r="B69"/>
  <c r="B51"/>
  <c r="C71"/>
  <c r="C72"/>
  <c r="C70"/>
  <c r="E32"/>
  <c r="E31"/>
  <c r="B44"/>
  <c r="B47"/>
  <c r="B36"/>
  <c r="B31"/>
  <c r="C31"/>
  <c r="C34"/>
  <c r="B34"/>
  <c r="C33"/>
  <c r="B33"/>
  <c r="C32"/>
  <c r="C30"/>
  <c r="C27"/>
  <c r="C28"/>
  <c r="C26"/>
  <c r="C24"/>
  <c r="C25"/>
  <c r="C23"/>
  <c r="B18"/>
  <c r="B19"/>
  <c r="B22"/>
  <c r="B26"/>
  <c r="B27"/>
  <c r="B30"/>
  <c r="B32"/>
  <c r="B35"/>
  <c r="B37"/>
  <c r="B40"/>
  <c r="B41"/>
  <c r="B42"/>
  <c r="B50"/>
  <c r="B14"/>
  <c r="F283"/>
  <c r="F190"/>
  <c r="F235"/>
  <c r="F225"/>
  <c r="F211"/>
  <c r="G335" i="2"/>
  <c r="G323"/>
  <c r="F228" i="1" l="1"/>
  <c r="F207"/>
  <c r="F274"/>
  <c r="F307"/>
  <c r="F295" s="1"/>
  <c r="C29" i="3"/>
  <c r="F86" i="1"/>
  <c r="F27"/>
  <c r="F26" s="1"/>
  <c r="C158" i="3"/>
  <c r="C14" i="5"/>
  <c r="G297" i="2"/>
  <c r="G129"/>
  <c r="G128" s="1"/>
  <c r="G123" s="1"/>
  <c r="F289" i="1"/>
  <c r="F279" s="1"/>
  <c r="G378" i="2"/>
  <c r="G377" s="1"/>
  <c r="G212"/>
  <c r="G27"/>
  <c r="G348"/>
  <c r="F193" i="1"/>
  <c r="F180" s="1"/>
  <c r="G370" i="2"/>
  <c r="F263" i="1"/>
  <c r="G322" i="2"/>
  <c r="G71"/>
  <c r="G67" s="1"/>
  <c r="F30" i="1"/>
  <c r="G111" i="2"/>
  <c r="F35" i="1"/>
  <c r="G310" i="2"/>
  <c r="G87"/>
  <c r="F171" i="1"/>
  <c r="F351"/>
  <c r="F350" s="1"/>
  <c r="F319"/>
  <c r="F367"/>
  <c r="F360" s="1"/>
  <c r="F334"/>
  <c r="F294" l="1"/>
  <c r="C10" i="3"/>
  <c r="F85" i="1"/>
  <c r="G347" i="2"/>
  <c r="G317" s="1"/>
  <c r="G211"/>
  <c r="F179" i="1"/>
  <c r="C809" i="3" l="1"/>
  <c r="C812" s="1"/>
</calcChain>
</file>

<file path=xl/sharedStrings.xml><?xml version="1.0" encoding="utf-8"?>
<sst xmlns="http://schemas.openxmlformats.org/spreadsheetml/2006/main" count="3224" uniqueCount="2020">
  <si>
    <t>Налог на прибыль организаций при выполнении соглашений о разделе продукции, заключенных до вступления в силу Федерального закона "О соглашениях о разделе продукции" и не предусматривающих специальные налоговые ставки для зачисления указанного налога в фед</t>
  </si>
  <si>
    <t>00010101020010000110</t>
  </si>
  <si>
    <t>Сборы за выдачу органами местного самоуправления лицензий на розничную продажу алкогольной продукции, зачисляемые в бюджеты муниципальных районов</t>
  </si>
  <si>
    <t>00011302024050000130</t>
  </si>
  <si>
    <t>Прочие лицензионные сборы</t>
  </si>
  <si>
    <t>00011302030000000130</t>
  </si>
  <si>
    <t>Прочие сборы за выдачу лицензий федеральными органами исполнительной власти</t>
  </si>
  <si>
    <t>00011302031010000130</t>
  </si>
  <si>
    <t>Прочие сборы за выдачу лицензий органами государственной власти субъектов Российской Федерации</t>
  </si>
  <si>
    <t>00011302032010000130</t>
  </si>
  <si>
    <t>Прочие сборы за выдачу лицензий органами местного самоуправления</t>
  </si>
  <si>
    <t>01 03 01 00 05 0000 810</t>
  </si>
  <si>
    <t>01 03 01 00 00 0000 800</t>
  </si>
  <si>
    <t>Возмещение затрат по наращиванию маточного поголовья овец и коз</t>
  </si>
  <si>
    <t>Возмещение части затрат по наращиванию поголовья северных оленей, маралов и мясных табунных лошадей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</si>
  <si>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материальных запасов по указанному имуществу)</t>
  </si>
  <si>
    <t>00011402070070000440</t>
  </si>
  <si>
    <t>Газ горючий природный из всех видов месторождений углеводородного сырья</t>
  </si>
  <si>
    <t>00010701012010000110</t>
  </si>
  <si>
    <t>Газовый конденсат из всех видов месторождений углеводородного сырья</t>
  </si>
  <si>
    <t>00010701013010000110</t>
  </si>
  <si>
    <t>Налог на добычу общераспространенных полезных ископаемых</t>
  </si>
  <si>
    <t>00010701020010000110</t>
  </si>
  <si>
    <t>Налог на добычу прочих полезных ископаемых</t>
  </si>
  <si>
    <t>00010701030010000110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</si>
  <si>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</si>
  <si>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00011403020020000440</t>
  </si>
  <si>
    <t>Денежные взыскания (штрафы) за административные правонарушения в области дорожного движения</t>
  </si>
  <si>
    <t>00011630000010000140</t>
  </si>
  <si>
    <t>Прочие поступления от денежных взысканий (штрафов) и иных сумм в возмещение ущерба</t>
  </si>
  <si>
    <t>2 02 01003 05 0000 151</t>
  </si>
  <si>
    <t>2 02 03021 05 0000 151</t>
  </si>
  <si>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</si>
  <si>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Долгосрочная целевая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</si>
  <si>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>Ведомственная целевая программа "Молодежь Енотаевского района" на 2013-2017 годы"</t>
  </si>
  <si>
    <t>Исполнение публичных обязательств перед физическими лицами, подлежащих исполнению в денежной форме</t>
  </si>
  <si>
    <t>Земельный налог, взимаемый по ставке, установленной подпунктом 1 пункта 1 статьи 394 Налогового кодекса Российской Федерации</t>
  </si>
  <si>
    <t>00010606010000000110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</si>
  <si>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местные бюджеты</t>
  </si>
  <si>
    <t>00010606011030000110</t>
  </si>
  <si>
    <t>Доходы бюджетов городских округов от возврата остатков субсидий и субвенций прошлых лет</t>
  </si>
  <si>
    <t>00011804000040000000</t>
  </si>
  <si>
    <t>Доходы бюджетов городских округов от возврата остатков субсидий и субвенций прошлых лет небюджетными организациями</t>
  </si>
  <si>
    <t>00011804010040000180</t>
  </si>
  <si>
    <t>Доходы бюджетов городских округов от возврата остатков субсидий и субвенций прошлых лет из бюджетов государственных внебюджетных фондов</t>
  </si>
  <si>
    <t>00011804020040000151</t>
  </si>
  <si>
    <t>00010101060010000110</t>
  </si>
  <si>
    <t>Налог на прибыль организаций с доходов, полученных в виде процентов по государственным и муниципальным ценным бумагам</t>
  </si>
  <si>
    <t>00010101070010000110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</si>
  <si>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</si>
  <si>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</si>
  <si>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Дивиденды по акциям и доходы от прочих форм участия в капитале, находящихся в государственной и муниципальной собственности</t>
  </si>
  <si>
    <t>00011101000000000120</t>
  </si>
  <si>
    <t>260 88 06</t>
  </si>
  <si>
    <t>260 88 07</t>
  </si>
  <si>
    <t>Поддержка мелиорации</t>
  </si>
  <si>
    <t>260 88 13</t>
  </si>
  <si>
    <t>260 88 15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</si>
  <si>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местные бюджеты</t>
  </si>
  <si>
    <t>00010606021030000110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</si>
  <si>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городских округов</t>
  </si>
  <si>
    <t>00010606022040000110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</si>
  <si>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муниципальных районов</t>
  </si>
  <si>
    <t>00010606023050000110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</si>
  <si>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</si>
  <si>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00011103050050000120</t>
  </si>
  <si>
    <t>Проценты, полученные от предоставления бюджетных кредитов внутри страны за счет средств бюджетов поселений</t>
  </si>
  <si>
    <t>00011103050100000120</t>
  </si>
  <si>
    <t>Проценты по государственным кредитам</t>
  </si>
  <si>
    <t>00011104000000000120</t>
  </si>
  <si>
    <t xml:space="preserve">Организация отдыха в палаточных лагерях </t>
  </si>
  <si>
    <t>00011108025050000120</t>
  </si>
  <si>
    <t>Доходы от распоряжения правами на результаты научно-технической деятельности, находящимися в собственности поселений</t>
  </si>
  <si>
    <t>Налог на покупку иностранных денежных знаков и платежных документов, выраженных в иностранной валюте</t>
  </si>
  <si>
    <t>00010905040010000110</t>
  </si>
  <si>
    <t>Прочие налоги и сборы</t>
  </si>
  <si>
    <t>00010905050010000110</t>
  </si>
  <si>
    <t>Доходы Федерального фонда обязательного медицинского страхования от продажи нематериальных активов</t>
  </si>
  <si>
    <t>00011404080080000420</t>
  </si>
  <si>
    <t>00011105012030000120</t>
  </si>
  <si>
    <t>Прочие неналоговые поступления в Федеральный фонд обязательного медицинского страхования</t>
  </si>
  <si>
    <t>00011706030080000180</t>
  </si>
  <si>
    <t>Акцизы на моторные масла для дизельных и (или) карбюраторных (инжекторных) двигателей, производимые на территории Российской Федерации</t>
  </si>
  <si>
    <t>00010302080010000110</t>
  </si>
  <si>
    <t>Акцизы на вина, производимые на территории Российской Федерации</t>
  </si>
  <si>
    <t>00010302090010000110</t>
  </si>
  <si>
    <t>00011202010010000120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</si>
  <si>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месторождениям и участкам недр (кроме участков недр, содержащих месторождения общер</t>
  </si>
  <si>
    <t>00011202011010000120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</si>
  <si>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</si>
  <si>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00011202012010000120</t>
  </si>
  <si>
    <t>Плата за геологическую информацию о недрах при пользовании недрами на территории Российской Федерации</t>
  </si>
  <si>
    <t>00011202020010000120</t>
  </si>
  <si>
    <t>Компенсация за  приобретение книгоиздательской продукции (методлитература)</t>
  </si>
  <si>
    <t>Прочие доходы Пенсионного фонда Российской Федерации от оказания платных услуг и компенсации затрат государства</t>
  </si>
  <si>
    <t>00011303060060000130</t>
  </si>
  <si>
    <t>Прочие доходы Фонда социального страхования Российской Федерации от оказания платных услуг и компенсации затрат государства</t>
  </si>
  <si>
    <t>00011303070070000130</t>
  </si>
  <si>
    <t>00011402032030000410</t>
  </si>
  <si>
    <t>420 99 00</t>
  </si>
  <si>
    <t>Культура и кинематография</t>
  </si>
  <si>
    <t>Культура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</si>
  <si>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</si>
  <si>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</si>
  <si>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Иные межбюджетные трансферты</t>
  </si>
  <si>
    <t>442 99 00</t>
  </si>
  <si>
    <t>Денежные взыскания(штрафы) за нарушение законодательства об особо охраняемых природных территориях</t>
  </si>
  <si>
    <t>Денежные взыскания(штрафы) за нарушение законодательства об охране и использовании животного мира</t>
  </si>
  <si>
    <t>Денежные взыскания (шщтрафы) за нарушение земельного законодательства</t>
  </si>
  <si>
    <t>00011102085100000120</t>
  </si>
  <si>
    <t>Прочие неналоговые доходы бюджетов муниципальных районов</t>
  </si>
  <si>
    <t>00011705050050000180</t>
  </si>
  <si>
    <t>Прочие неналоговые доходы бюджетов поселений</t>
  </si>
  <si>
    <t>00011705050100000180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</si>
  <si>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с использованием платежных документов</t>
  </si>
  <si>
    <t>Денежные взыскания штрафы за административные правонарушения в области государственного регулирования производства и оборота этилового спирта,алкогольной продукции и спиртосодержащей продукции</t>
  </si>
  <si>
    <t>00010402020010000110</t>
  </si>
  <si>
    <t>Акцизы на табачную продукцию, ввозимую на территорию Российской Федерации</t>
  </si>
  <si>
    <t>00010402030010000110</t>
  </si>
  <si>
    <t>Акцизы на автомобильный бензин, ввозимый на территорию Российской Федерации</t>
  </si>
  <si>
    <t>00010402040010000110</t>
  </si>
  <si>
    <t>Акцизы на автомобили легковые и мотоциклы, ввозимые на территорию Российской Федерации</t>
  </si>
  <si>
    <t>00010402060010000110</t>
  </si>
  <si>
    <t>Акцизы на дизельное топливо, ввозимое на территорию Российской Федерации</t>
  </si>
  <si>
    <t>00010402070010000110</t>
  </si>
  <si>
    <t>ДОХОДЫ ОТ ОКАЗАНИЯ ПЛАТНЫХ УСЛУГ (РАБОТ) И КОМПЕНСАЦИИ ЗАТРАТ ГОСУДАРСТВА</t>
  </si>
  <si>
    <t>1 13 00000 00 0000 000</t>
  </si>
  <si>
    <t>1 14 02000 00 0000 410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</si>
  <si>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</si>
  <si>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1 14 02052 05 0000 410</t>
  </si>
  <si>
    <t>1 16 25030 01 0000 140</t>
  </si>
  <si>
    <t>Средства федерального бюджета от распоряжения и реализации выморочного имущества, обращенного в доход государства (в части реализации основных средств по указанному имуществу)</t>
  </si>
  <si>
    <t>00011403011010000410</t>
  </si>
  <si>
    <t>Средства федерального бюджета от распоряжения и реализации выморочного имущества, обращенного в доход государства (в части реализации материальных запасов по указанному имуществу)</t>
  </si>
  <si>
    <t>00011403011010000440</t>
  </si>
  <si>
    <t>Поступление средств от правительств иностранных государств, их юридических лиц в уплату процентов по кредитам, предоставленным Российской Федерацией</t>
  </si>
  <si>
    <t>00011104010010000120</t>
  </si>
  <si>
    <t>Акцизы на автомобильный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(в части погашения задолженности прошлых лет, образовавшейся до 1 января 2003 г</t>
  </si>
  <si>
    <t>Прочие поступления от денежных взысканий (штрафов) и иных сумм в возмещение ущерба, зачисляемые в Фонд социального страхования Российской Федерации</t>
  </si>
  <si>
    <t>00011690070070000140</t>
  </si>
  <si>
    <t>Прочие поступления от денежных взысканий (штрафов) и иных сумм в возмещение ущерба, зачисляемые в Федеральный фонд обязательного медицинского страхования</t>
  </si>
  <si>
    <t>00011690080080000140</t>
  </si>
  <si>
    <t>Прочие поступления от денежных взысканий (штрафов) и иных сумм в возмещение ущерба, зачисляемые в территориальные фонды обязательного медицинского страхования</t>
  </si>
  <si>
    <t>00011690090090000140</t>
  </si>
  <si>
    <t>Денежные взыскания (Штрафы ) за нарушение законодательства о налогах и сборах</t>
  </si>
  <si>
    <t>00011402013010000410</t>
  </si>
  <si>
    <t>Верно:</t>
  </si>
  <si>
    <t>Приложение 14</t>
  </si>
  <si>
    <t>1 16 21050 05 0000 140</t>
  </si>
  <si>
    <t>Дивиденды по акциям и доходы от прочих форм участия в капитале, находящихся в собственности городских округов</t>
  </si>
  <si>
    <t>00011101040040000120</t>
  </si>
  <si>
    <t>Дивиденды по акциям и доходы от прочих форм участия в капитале, находящихся в собственности муниципальных районов</t>
  </si>
  <si>
    <t>00011101050050000120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</si>
  <si>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</si>
  <si>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00011403012010000410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</si>
  <si>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</si>
  <si>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муниципальных районов</t>
  </si>
  <si>
    <t>00010606013050000110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</si>
  <si>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поселений</t>
  </si>
  <si>
    <t>00010606013101000110</t>
  </si>
  <si>
    <t>00010201010010000110</t>
  </si>
  <si>
    <t>Единый социальный налог, зачисляемый в Фонд социального страхования Российской Федерации</t>
  </si>
  <si>
    <t>00010201020070000110</t>
  </si>
  <si>
    <t>Единый социальный налог, зачисляемый в Федеральный фонд обязательного медицинского страхования</t>
  </si>
  <si>
    <t>00010201030080000110</t>
  </si>
  <si>
    <t>Единый социальный налог, зачисляемый в территориальные фонды обязательного медицинского страхования</t>
  </si>
  <si>
    <t>00010201040090000110</t>
  </si>
  <si>
    <t>Страховые взносы</t>
  </si>
  <si>
    <t>00010202000000000000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</si>
  <si>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страховой части трудовой пенсии</t>
  </si>
  <si>
    <t>00010202010060000160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</si>
  <si>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</t>
  </si>
  <si>
    <t>00011105034040000120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</si>
  <si>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</t>
  </si>
  <si>
    <t>00011105035050000120</t>
  </si>
  <si>
    <t>Доходы от сдачи в аренду имущества находящегося в оперативном 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</si>
  <si>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</si>
  <si>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Доходы от реализации имущества, находящегося в собственности Российской Федерации (в части реализации материальных запасов по указанному имуществу)</t>
  </si>
  <si>
    <t>00011402010010000440</t>
  </si>
  <si>
    <t>Субсидии на 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</si>
  <si>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260 15 01</t>
  </si>
  <si>
    <t>505 86 00</t>
  </si>
  <si>
    <t>Целевая программа  «Обеспечение жильем молодых семей»</t>
  </si>
  <si>
    <t>Процентные платежи по муниципальному долгу</t>
  </si>
  <si>
    <t>Доходы от реализации иного имущества, находящегося в собственности поселений (в части реализации материальных запасов по указанному имуществу)</t>
  </si>
  <si>
    <t>00011402033100000440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</si>
  <si>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образований</t>
  </si>
  <si>
    <t>Межбюджетные трансферты на проведение противопаводковых мероприятий</t>
  </si>
  <si>
    <t>Межбюджетные трансферты, передаваемые бюджетам района из бюджетов поселений</t>
  </si>
  <si>
    <t>Прочие безвозмездные поступления от бюджетов субъектов Российской Федерации</t>
  </si>
  <si>
    <t>Поддержка специалистов проживающих в сельской местности</t>
  </si>
  <si>
    <t>Средства, передаваемые на поощрение талантливых обучающихся специалистов общеобразовательных учреждений</t>
  </si>
  <si>
    <t>Денежные взыскания (штрафы) за нарушение Федерального закона "О пожарной безопасности"</t>
  </si>
  <si>
    <t>00011627000010000140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</si>
  <si>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</si>
  <si>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00011628000010000140</t>
  </si>
  <si>
    <t>Денежные взыскания (штрафы) за нарушение законодательства о государственном контроле за осуществлением международных автомобильных перевозок</t>
  </si>
  <si>
    <t>00011629000010000140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</si>
  <si>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городских округов</t>
  </si>
  <si>
    <t>00011105012040000120</t>
  </si>
  <si>
    <t>Доходы от сдачи в аренду имущества, находящегося в оперативном управлении Пенсионного фонда Российской Федерации</t>
  </si>
  <si>
    <t>00011105036060000120</t>
  </si>
  <si>
    <t>00011206000010000120</t>
  </si>
  <si>
    <t>Доходы, полученные от применения рыночного механизма оборота долей в общем объеме квот на вылов (добычу) водных биологических ресурсов</t>
  </si>
  <si>
    <t>00011207000000000120</t>
  </si>
  <si>
    <t>Доходы, полученные от применения рыночного механизма оборота долей, определяемых федеральными органами исполнительной власти, в общем объеме квот на вылов (добычу) водных биологических ресурсов</t>
  </si>
  <si>
    <t>00011207010010000120</t>
  </si>
  <si>
    <t>Доходы от перечисления части прибылигосударственных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</si>
  <si>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нарушение валютного законодательства Российской Федерации и актов органов валютного регулирования, а также законодательства Российской Федерации в области экспортного контроля</t>
  </si>
  <si>
    <t>00011605000010000140</t>
  </si>
  <si>
    <t>Прочие доходы федерального бюджета от оказания платных услуг и компенсации затрат государства</t>
  </si>
  <si>
    <t>00011303010010000130</t>
  </si>
  <si>
    <t>Доходы от действий, связанных с оформлением визовых документов иностранным гражданам</t>
  </si>
  <si>
    <t>00011301150010000130</t>
  </si>
  <si>
    <t>Возмещение части процентной ставки по инвестиционным кредитам на строительство и реконструкцию объектов мясного скотоводства</t>
  </si>
  <si>
    <t>ДОХОДЫ БЮДЖЕТОВ БЮДЖЕТНОЙ СИСТЕМЫ РОССИЙСКОЙ ФЕДЕРАЦИИ ОТ ВОЗВРАТА ОСТАТКОВ СУБСИДИЙ И СУБВЕНЦИЙ  И ИНЫХ МЕЖБЮДЖЕТНЫХ ТРАНСФЕРТОВ, ИМЕЮЩИХ ЦЕЛЕВОЕ НАЗНАЧЕНИЕ,ПРОШЛЫХ ЛЕТ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</si>
  <si>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 прошлых лет из бюджетов поселений</t>
  </si>
  <si>
    <t>Содержание административных комиссий</t>
  </si>
  <si>
    <t>00011108032020000120</t>
  </si>
  <si>
    <t>Доходы от эксплуатации и использования имущества автомобильных дорог, находящихся в муниципальной  собственности</t>
  </si>
  <si>
    <t>Прочие поступления от использования имущества, находящегося в собственности муниципальных районов</t>
  </si>
  <si>
    <t>00011108045050000120</t>
  </si>
  <si>
    <t>Акцизы на бензин, производимый на территории Российской Федерации</t>
  </si>
  <si>
    <t>00010302040010000110</t>
  </si>
  <si>
    <t>Акцизы на автомобильный бензин, производимый на территории Российской Федерации</t>
  </si>
  <si>
    <t>00010302041010000110</t>
  </si>
  <si>
    <t>Акцизы на прямогонный бензин, производимый на территории Российской Федерации</t>
  </si>
  <si>
    <t>00010302042010000110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</si>
  <si>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на заключение договоров аренды указанных земельных участков.</t>
  </si>
  <si>
    <t>00011402032040000410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</si>
  <si>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материальных запасов по указанному имуществу)</t>
  </si>
  <si>
    <t>00011402032040000440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</si>
  <si>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единого социального налога</t>
  </si>
  <si>
    <t>00011102061070000120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</si>
  <si>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</si>
  <si>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городских округов</t>
  </si>
  <si>
    <t>00010606012040000110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</si>
  <si>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</si>
  <si>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ЗАДОЛЖЕННОСТЬ И ПЕРЕРАСЧЕТЫ ПО ОТМЕНЕННЫМ НАЛОГАМ, СБОРАМ И ИНЫМ ОБЯЗАТЕЛЬНЫМ ПЛАТЕЖАМ</t>
  </si>
  <si>
    <t>00010900000000000000</t>
  </si>
  <si>
    <t>Налог на прибыль организаций, зачисляемый в местные бюджеты</t>
  </si>
  <si>
    <t>Управление культуры, спорта и молодежной политики администрации муниципального образования "Енотаевский район"</t>
  </si>
  <si>
    <t>Доходы от реализации имущества государственных унитарных предприятий субъектов Российской Федерации (в части реализации материальных запасов по указанному имуществу)</t>
  </si>
  <si>
    <t>00011402021020000440</t>
  </si>
  <si>
    <t>Акцизы на алкогольную продукцию с объемной долей спирта этилового свыше 25 процентов (за исключением вин), ввозимую на территорию Российской Федерации</t>
  </si>
  <si>
    <t>00010402110010000110</t>
  </si>
  <si>
    <t>Акцизы на алкогольную продукцию с объемной долей этилового спирта свыше 9 до 25 процентов включительно (за исключением вин), ввозимую на территорию Российской Федерации</t>
  </si>
  <si>
    <t>00010402120010000110</t>
  </si>
  <si>
    <t>Отчисления на воспроизводство минерально-сырьевой базы при добыче общераспространенных полезных ископаемых и подземных вод, используемых для местных нужд, зачисляемые в бюджеты субъектов Российской Федерации</t>
  </si>
  <si>
    <t>00010903083020000110</t>
  </si>
  <si>
    <t>Налоги на имущество</t>
  </si>
  <si>
    <t>00010904000000000110</t>
  </si>
  <si>
    <t>Налог на имущество предприятий</t>
  </si>
  <si>
    <t>Доходы полученные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 же имущества государственных и муниципальных унитарных предприятий, в том числе казенных.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</si>
  <si>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 же имущества, муниципальных учреждений, том числе казенных) в части реализации основных средств по указанному имуществу.</t>
  </si>
  <si>
    <t>00011402030050000410</t>
  </si>
  <si>
    <t>Доходы от реализации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</si>
  <si>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00011402020020000440</t>
  </si>
  <si>
    <t>Доходы от реализации имущества государственных унитарных предприятий субъектов Российской Федерации (в части реализации основных средств по указанному имуществу)</t>
  </si>
  <si>
    <t>00011402021020000410</t>
  </si>
  <si>
    <t>Платежи, взимаемые организациями городских округов за выполнение определенных функций</t>
  </si>
  <si>
    <t>00011502040040000140</t>
  </si>
  <si>
    <t>Платежи, взимаемые организациями муниципальных районов за выполнение определенных функций</t>
  </si>
  <si>
    <t>00011502050050000140</t>
  </si>
  <si>
    <t>Платежи, взимаемые организациями поселений за выполнение определенных функций</t>
  </si>
  <si>
    <t>00011502050100000140</t>
  </si>
  <si>
    <t>ШТРАФЫ, САНКЦИИ, ВОЗМЕЩЕНИЕ УЩЕРБА</t>
  </si>
  <si>
    <t>00011600000000000000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</si>
  <si>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</si>
  <si>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00011601000010000140</t>
  </si>
  <si>
    <t>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осуществляющимися трудовую деятельность по найму у физических лиц на основании патента в соответствии со статьей 227.1 НКРФ</t>
  </si>
  <si>
    <t>1 01 02040 01 0000 110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</si>
  <si>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</si>
  <si>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1 05 02010 02 0000 110</t>
  </si>
  <si>
    <t xml:space="preserve">Прочие местные налоги и сборы </t>
  </si>
  <si>
    <t>1 09 07050 00 0000 110</t>
  </si>
  <si>
    <t>1 09 07053 05 0000 110</t>
  </si>
  <si>
    <t>1 11 07000 00 0000 120</t>
  </si>
  <si>
    <t>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</t>
  </si>
  <si>
    <t>Доходы от реализации имущества находящегося в государственной и муниципальной собственности (за исключением имущества бюджетных и автономных учреждений, а так же имущества государственных и муниципальных унитарных предприятий в том числе казенных)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</si>
  <si>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</si>
  <si>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1 14 02000 00 0000 000</t>
  </si>
  <si>
    <t>1 14 02032 05 0000 410</t>
  </si>
  <si>
    <t>002 04 03</t>
  </si>
  <si>
    <t>002 04 04</t>
  </si>
  <si>
    <t>00010402130010000110</t>
  </si>
  <si>
    <t>Налог на доходы физических лиц с доходов, полученных физическими лицами, не являющимися налоговыми резидентами РФ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</si>
  <si>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</t>
  </si>
  <si>
    <t>НАЛОГИ НА СОВОКУПНЫЙ ДОХОД</t>
  </si>
  <si>
    <t>Единый налог, взимаемый в связи с применением упрощенной системы налогообложения</t>
  </si>
  <si>
    <t>00010501000000000110</t>
  </si>
  <si>
    <t>Единый налог, взимаемый с налогоплательщиков, выбравших в качестве объекта налогообложения  доходы</t>
  </si>
  <si>
    <t>00010501010010000110</t>
  </si>
  <si>
    <t>Другие вопросы в области национальной экономики</t>
  </si>
  <si>
    <t>795 04 00</t>
  </si>
  <si>
    <t>079</t>
  </si>
  <si>
    <t>900</t>
  </si>
  <si>
    <t>795 05 00</t>
  </si>
  <si>
    <t>Доходы от перечисления части прибыли, остающейся после уплаты налогов и иных обязательных платежей федеральных государственных унитарных предприятий</t>
  </si>
  <si>
    <t>00011107011010000120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</si>
  <si>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</si>
  <si>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00011107012020000120</t>
  </si>
  <si>
    <t>00010905000010000110</t>
  </si>
  <si>
    <t>Налог на реализацию горюче-смазочных материалов</t>
  </si>
  <si>
    <t>00010905010010000110</t>
  </si>
  <si>
    <t>Налог на операции с ценными бумагами</t>
  </si>
  <si>
    <t>00010905020010000110</t>
  </si>
  <si>
    <t>Сбор за использование наименований "Россия", "Российская Федерация" и образованных на их  основе слов и словосочетаний</t>
  </si>
  <si>
    <t>00010905030010000110</t>
  </si>
  <si>
    <t xml:space="preserve">Погашение кредитов, предоставленных кредитными организациями в валюте Российской Федерации </t>
  </si>
  <si>
    <t>01 02 00 00 00 0000 800</t>
  </si>
  <si>
    <t>Погашение бюджетом муниципального района кредитов от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</si>
  <si>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</si>
  <si>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Денежные взыскания (штрафы) за нарушение бюджетного законодательства (в части бюджетов городских округов)</t>
  </si>
  <si>
    <t>00011618040040000140</t>
  </si>
  <si>
    <t>Денежные взыскания (штрафы) за нарушение бюджетного законодательства (в части бюджетов муниципальных районов)</t>
  </si>
  <si>
    <t>00011618050050000140</t>
  </si>
  <si>
    <t>Денежные взыскания (штрафы) за нарушение бюджетного законодательства (в части бюджетов поселений)</t>
  </si>
  <si>
    <t>00011618050100000140</t>
  </si>
  <si>
    <t>Денежные взыскания (штрафы) за нарушение трудового законодательства</t>
  </si>
  <si>
    <t>00011619000010000140</t>
  </si>
  <si>
    <t>795 03 11</t>
  </si>
  <si>
    <t>100 60 99</t>
  </si>
  <si>
    <t>260 01 00</t>
  </si>
  <si>
    <t>260 21 00</t>
  </si>
  <si>
    <t>260 10 00</t>
  </si>
  <si>
    <t>260 27 00</t>
  </si>
  <si>
    <t>260 09 00</t>
  </si>
  <si>
    <t>260 11 00</t>
  </si>
  <si>
    <t>260 22 00</t>
  </si>
  <si>
    <t>260 17 00</t>
  </si>
  <si>
    <t>260 13 00</t>
  </si>
  <si>
    <t>260 16 00</t>
  </si>
  <si>
    <t>Доходы от реализации имущества находящегося в собственности муниципальных районов</t>
  </si>
  <si>
    <t>Доходы от реализации имущества, находящегося в государственнной и муниципальной собственности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</si>
  <si>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</t>
  </si>
  <si>
    <t>Прочие неналоговые поступления в Пенсионный фонд Российской Федерации</t>
  </si>
  <si>
    <t>00011706010060000180</t>
  </si>
  <si>
    <t>Прочие неналоговые поступления в Фонд социального страхования Российской Федерации</t>
  </si>
  <si>
    <t>00011706020070000180</t>
  </si>
  <si>
    <t>00011204020020000120</t>
  </si>
  <si>
    <t>Лесные подати в части, превышающей минимальные ставки платы за древесину, отпускаемую на корню</t>
  </si>
  <si>
    <t>00011204021020000120</t>
  </si>
  <si>
    <t>Прочие доходы бюджетов поселений от оказания платных услуг и компенсации затрат государства</t>
  </si>
  <si>
    <t>00011303050100000130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</si>
  <si>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</si>
  <si>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муниципального района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</si>
  <si>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</si>
  <si>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01 06 04 00 05 0000 810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</si>
  <si>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</si>
  <si>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Прочие доходы местных бюджетов от оказания платных услуг и компенсации затрат государства</t>
  </si>
  <si>
    <t>00011303030030000130</t>
  </si>
  <si>
    <t>Межбюджетные трансферты бюджетам субъектов Российской Федерации и муниципальных образований общего характера</t>
  </si>
  <si>
    <t>Доходы от реализации иного имущества, находящегося в федеральной собственности (в части реализации основных средств по указанному имуществу)</t>
  </si>
  <si>
    <t>00011402016010000410</t>
  </si>
  <si>
    <t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на 2009год" (средства областного бюджета)</t>
  </si>
  <si>
    <t>522 35 11</t>
  </si>
  <si>
    <t>2 00 00000 00 0000 000</t>
  </si>
  <si>
    <t>2 02 00000 00 0000 000</t>
  </si>
  <si>
    <t xml:space="preserve"> 2 02 03007 05 0000 151</t>
  </si>
  <si>
    <t>00011690000000000140</t>
  </si>
  <si>
    <t>Прочие поступления от денежных взысканий (штрафов) и иных сумм в возмещение ущерба, зачисляемые в федеральный бюджет</t>
  </si>
  <si>
    <t>00011690010010000140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</si>
  <si>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Пенсионный фонд Российской Федерации</t>
  </si>
  <si>
    <t>00011621060060000140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</si>
  <si>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Фонд социального страхования Российской Федерации</t>
  </si>
  <si>
    <t>00011621070070000140</t>
  </si>
  <si>
    <t>00010907040030000110</t>
  </si>
  <si>
    <t>Прочие местные налоги и сборы</t>
  </si>
  <si>
    <t>00010907050030000110</t>
  </si>
  <si>
    <t>Недоимка, пени и штрафы по страховым взносам</t>
  </si>
  <si>
    <t>00010908000000000140</t>
  </si>
  <si>
    <t>Денежные взыскания (штрафы) за нарушение бюджетного законодательства Российской Федерации</t>
  </si>
  <si>
    <t>00011618000000000140</t>
  </si>
  <si>
    <t>Денежные взыскания (штрафы)  за нарушение бюджетного законодательства (в части федерального бюджета)</t>
  </si>
  <si>
    <t>00011618010010000140</t>
  </si>
  <si>
    <t xml:space="preserve"> Обеспечение государственных гарантий прав граждан на получение общедоступного и бесплатного дошкольного, начального общего, среднего (полного) общего образования, а также дополнительного образования в общеобразовательных учреждениях</t>
  </si>
  <si>
    <t>00011607000010000140</t>
  </si>
  <si>
    <t>НАЛОГИ НА ИМУЩЕСТВО</t>
  </si>
  <si>
    <t>00010600000000000000</t>
  </si>
  <si>
    <t>Налог на имущество физических лиц</t>
  </si>
  <si>
    <t>00010601000000000110</t>
  </si>
  <si>
    <t>Налог на имущество физических лиц, зачисляемый в местные бюджеты</t>
  </si>
  <si>
    <t>00010601010030000110</t>
  </si>
  <si>
    <t>Налог на имущество физических лиц, зачисляемый в бюджеты городских округов</t>
  </si>
  <si>
    <t>00010601020040000110</t>
  </si>
  <si>
    <t>Налог на имущество физических лиц, зачисляемый в бюджеты муниципальных районов</t>
  </si>
  <si>
    <t>00010601030050000110</t>
  </si>
  <si>
    <t>Налог на имущество физических лиц, зачисляемый в бюджеты поселений</t>
  </si>
  <si>
    <t>00010601030101000110</t>
  </si>
  <si>
    <t>Налог на имущество организаций</t>
  </si>
  <si>
    <t>00010602000020000110</t>
  </si>
  <si>
    <t>Налог на имущество организаций по имуществу, не входящему в Единую систему газоснабжения</t>
  </si>
  <si>
    <t>00010602010020000110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</si>
  <si>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</si>
  <si>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00011103020020000120</t>
  </si>
  <si>
    <t>Проценты, полученные от предоставления бюджетных кредитов внутри страны за счет средств местных бюджетов</t>
  </si>
  <si>
    <t>00011103030030000120</t>
  </si>
  <si>
    <t xml:space="preserve"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</t>
  </si>
  <si>
    <t>Арендная плата за пользование лесным фондом и лесами иных категорий в части, превышающей минимальные ставки платы за древесину, отпускаемую на корню</t>
  </si>
  <si>
    <t>00011204022020000120</t>
  </si>
  <si>
    <t>Плата за перевод лесных земель в нелесные и перевод земель лесного фонда в земли иных категорий</t>
  </si>
  <si>
    <t>00011204030010000120</t>
  </si>
  <si>
    <t>Прочие доходы от использования лесного фонда Российской Федерации и лесов иных категорий</t>
  </si>
  <si>
    <t>00011204040020000120</t>
  </si>
  <si>
    <t>Плата за пользование водными объектами2</t>
  </si>
  <si>
    <t>00011205000010000120</t>
  </si>
  <si>
    <t>Доходы от проведения аукционов по продаже долей в общем объеме квот на вылов (добычу) водных биологических ресурсов, вновь разрешаемых к использованию в промышленных целях, а также во вновь осваиваемых районах промысла</t>
  </si>
  <si>
    <t>Страховые взносы в виде фиксированного платежа, зачисляемые в Пенсионный фонд Российской Федерации на выплату накопительной части трудовой пенсии</t>
  </si>
  <si>
    <t>00010202040060000160</t>
  </si>
  <si>
    <t>Страховые взносы на обязательное социальное страхование от несчастных случаев на производстве и профессиональных заболеваний</t>
  </si>
  <si>
    <t>00010202050070000160</t>
  </si>
  <si>
    <t>2 02 03104 05 0000 151</t>
  </si>
  <si>
    <t>2 02 03091 05 0000 151</t>
  </si>
  <si>
    <t>Осуществление первичного воинского учета на территориях, где отсутствуют военные комиссариаты</t>
  </si>
  <si>
    <t>001 36 00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</si>
  <si>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</si>
  <si>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</si>
  <si>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00010902000010000110</t>
  </si>
  <si>
    <t>Акцизы на природный газ1</t>
  </si>
  <si>
    <t>00010902010010000110</t>
  </si>
  <si>
    <t>Акцизы на нефть и стабильный газовый конденсат</t>
  </si>
  <si>
    <t>00010902020010000110</t>
  </si>
  <si>
    <t>Акцизы на ювелирные изделия</t>
  </si>
  <si>
    <t>00010902030020000110</t>
  </si>
  <si>
    <t>Платежи за пользование природными ресурсами</t>
  </si>
  <si>
    <t>00010903000000000110</t>
  </si>
  <si>
    <t>Платежи за проведение поисковых и разведочных работ</t>
  </si>
  <si>
    <t>00010903010030000110</t>
  </si>
  <si>
    <t>Платежи за добычу полезных ископаемых</t>
  </si>
  <si>
    <t>00010903020000000110</t>
  </si>
  <si>
    <t>Доходы, получаемые в виде арендной платы за земельные участки, государственная собственность на которые не разграничена, а так же средства от продажи права на заключение договоров аренды указанных земельных участков.</t>
  </si>
  <si>
    <t>Доходы от сдачи в аренду имущества,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</t>
  </si>
  <si>
    <t>00011301000000000130</t>
  </si>
  <si>
    <t>Консульские сборы</t>
  </si>
  <si>
    <t>00011301010010000130</t>
  </si>
  <si>
    <t>Плата за предоставление информации по Единому государственному реестру налогоплательщиков</t>
  </si>
  <si>
    <t>00011301020010000130</t>
  </si>
  <si>
    <t>Недоимки и пени по страховым взносам на обязательное медицинское страхование неработающего населения</t>
  </si>
  <si>
    <t>00010202070090000160</t>
  </si>
  <si>
    <t>Страховые взносы по дополнительному тарифу для работодателей-организаций, использующих труд членов летных экипажей воздушных судов гражданской авиации</t>
  </si>
  <si>
    <t>00010202080060000160</t>
  </si>
  <si>
    <t>Налог с владельцев транспортных средств и налог на приобретение автотранспортных средств</t>
  </si>
  <si>
    <t>00010904020020000110</t>
  </si>
  <si>
    <t>Налог на пользователей автомобильных дорог</t>
  </si>
  <si>
    <t>00010904030010000110</t>
  </si>
  <si>
    <t>Налог с имущества, переходящего в порядке наследования или дарения</t>
  </si>
  <si>
    <t>00010904040010000110</t>
  </si>
  <si>
    <t>Земельный налог (по обязательствам, возникшим до        1 января 2006 года)</t>
  </si>
  <si>
    <t>Доходы бюджетов поселений от реализации имущества, находящегося в оперативном управлении учреждений, находящихся в ведении органов управления поселений (в части реализации материальных запасов по указанному имуществу)</t>
  </si>
  <si>
    <t>00011402032100000440</t>
  </si>
  <si>
    <t>Доходы от возмещения ущерба при возникновении страховых случаев, зачисляемые в федеральный бюджет</t>
  </si>
  <si>
    <t>00011623010010000140</t>
  </si>
  <si>
    <t>Доходы от возмещения ущерба при возникновении страховых случаев, зачисляемые в бюджеты субъектов Российской Федерации</t>
  </si>
  <si>
    <t>00011623020020000140</t>
  </si>
  <si>
    <t>Субсидии муниципальным бюджетным учреждениям на возмещение нормативных затрат, связанных с оказанием ими муниципальных услуг (выполнением работ)</t>
  </si>
  <si>
    <t>Субсидии муниципальным бюджетным учреждениям на иные цели за исключением бюджетных инвестиций</t>
  </si>
  <si>
    <t>Единый 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</si>
  <si>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</si>
  <si>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Единый минимальный налог, зачисляемый в бюджеты государственных внебюджетных фондов</t>
  </si>
  <si>
    <t>Прочие налоги и сборы (по отмененным налогам и сборам субъектов Российской Федерации)</t>
  </si>
  <si>
    <t>Проценты, полученные от предоставления бюджетных кредитов внутри страны за счет средств бюджетов городских округов</t>
  </si>
  <si>
    <t>1 09 00000 00 0000 000</t>
  </si>
  <si>
    <t>1 09 07000 00 0000 110</t>
  </si>
  <si>
    <t>1 09 07035 05 0000 110</t>
  </si>
  <si>
    <t>Межбюджетные трансферты на 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</si>
  <si>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Межбюджетные трансферты на реформирование бюджетного процесса</t>
  </si>
  <si>
    <t xml:space="preserve"> Исполнение публичных обязательств перед физическими лицами, подлежащих исполнению в денежной форме</t>
  </si>
  <si>
    <t>530 00 00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</si>
  <si>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основных средств по указанному имуществу)</t>
  </si>
  <si>
    <t>Плата за предоставление информации о зарегистрированных правах на недвижимое имущество и сделках с ним, выдачу копий договоров и иных документов, выражающих содержание односторонних сделок, совершенных в простой письменной форме</t>
  </si>
  <si>
    <t>Субсидии</t>
  </si>
  <si>
    <t>Доходы от реализации иного имущества, находящегося в федеральной собственности (в части реализации материальных запасов по указанному имуществу)</t>
  </si>
  <si>
    <t>00011402016010000440</t>
  </si>
  <si>
    <t>00011404040040000420</t>
  </si>
  <si>
    <t>Доходы бюджетов муниципальных районов от продажи нематериальных активов</t>
  </si>
  <si>
    <t>00011404050050000420</t>
  </si>
  <si>
    <t>Доходы от эксплуатации и использования имущества автомобильных дорог, находящихся в собственности субъектов Российской Федерации</t>
  </si>
  <si>
    <t>Межбюджетные трансферты   на исполнение наказов избирателей депутатам Думы Астраханской области</t>
  </si>
  <si>
    <t>Налог на прибыль организаций с доходов, полученных в виде дивидендов от российских организаций российскими организациями</t>
  </si>
  <si>
    <t>00010101040010000110</t>
  </si>
  <si>
    <t>Всего источники внутреннего финансирования дефицита</t>
  </si>
  <si>
    <t>2 02 03102 05 0000 151</t>
  </si>
  <si>
    <t>2 02 03098 05 0000 151</t>
  </si>
  <si>
    <t>2 02 03099 05 0000 151</t>
  </si>
  <si>
    <t>2 02 03105 05 0000 151</t>
  </si>
  <si>
    <t>2 02 03115 05 0000 151</t>
  </si>
  <si>
    <t>2 02 03108 05 0000 151</t>
  </si>
  <si>
    <t>2 02 03109 05 0000 151</t>
  </si>
  <si>
    <t>2 02 03100 05 0000 151</t>
  </si>
  <si>
    <t>822</t>
  </si>
  <si>
    <t>Возмещение части затрат на приобретение элитных семян</t>
  </si>
  <si>
    <t>Возмещение части процентной ставки по инвестиционным кредитам (займам)на развитие растениеводства,переработки и развития инфраструктуры и логистического обеспечения рынков продукции растениеводства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</si>
  <si>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</si>
  <si>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Доходы от размещения временно свободных средств местных бюджетов</t>
  </si>
  <si>
    <t>00011102031030000120</t>
  </si>
  <si>
    <t>Доходы от размещения временно свободных средств бюджетов городских округов</t>
  </si>
  <si>
    <t>Плата за услуги, предоставляемые на договорной основе учреждениями аварийно-спасательных формирований противофонтанных военизированных частей, находящихся в ведении Федерального агентства по энергетике, по предотвращению и ликвидации аварий, связанных с о</t>
  </si>
  <si>
    <t>00011301260010000130</t>
  </si>
  <si>
    <t>Лицензионные сборы</t>
  </si>
  <si>
    <t>00011302000000000130</t>
  </si>
  <si>
    <t>Акцизы на алкогольную продукцию с объемной долей этилового спирта до 9 процентов включительно (за исключением вин), ввозимую на территорию Российской Федерации</t>
  </si>
  <si>
    <t>Доходы от реализации иного имущества, находящегося в муниципальной собственности (в части реализации основных средств по указанному имуществу)</t>
  </si>
  <si>
    <t>00011402033030000410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</si>
  <si>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</t>
  </si>
  <si>
    <t>00010102050010000110</t>
  </si>
  <si>
    <t>НАЛОГИ И ВЗНОСЫ НА СОЦИАЛЬНЫЕ НУЖДЫ</t>
  </si>
  <si>
    <t>00010200000000000000</t>
  </si>
  <si>
    <t>Единый социальный налог</t>
  </si>
  <si>
    <t>00010201000000000110</t>
  </si>
  <si>
    <t>Единый социальный налог, зачисляемый в федеральный бюджет</t>
  </si>
  <si>
    <t>00010101050010000110</t>
  </si>
  <si>
    <t>Акцизы на дизельное топливо, производимое на территории Российской Федерации</t>
  </si>
  <si>
    <t>00010302070010000110</t>
  </si>
  <si>
    <t>Акцизы на спирт этиловый (в том числе этиловый спирт-сырец) из всех видов сырья, за исключением пищевого, производимый на территории Российской Федерации</t>
  </si>
  <si>
    <t>00010302012010000110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</si>
  <si>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основных средств по указанному имуществу)</t>
  </si>
  <si>
    <t>01 06 05 01 05 0000 640</t>
  </si>
  <si>
    <t>Код группы, подгруппы, статьи, вида, операций сектора государственного управления, относящихся к источникам финансирования дефицитов бюджетов.</t>
  </si>
  <si>
    <t>Доходы от возмещения ущерба при возникновении страховых случаев, зачисляемые в бюджеты муниципальных районов</t>
  </si>
  <si>
    <t>00011623050050000140</t>
  </si>
  <si>
    <t>Доходы от возмещения ущерба при возникновении страховых случаев, зачисляемые в бюджеты поселений</t>
  </si>
  <si>
    <t>00011623050100000140</t>
  </si>
  <si>
    <t>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</si>
  <si>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00011105020000000120</t>
  </si>
  <si>
    <t>Арендная плата и поступления от продажи права на заключение договоров аренды за земли, находящиеся в федеральной собственности</t>
  </si>
  <si>
    <t>00011105021010000120</t>
  </si>
  <si>
    <t>Арендная плата и поступления от продажи права на заключение договоров аренды за земли, находящиеся в собственности субъектов Российской Федерации</t>
  </si>
  <si>
    <t>00011105022020000120</t>
  </si>
  <si>
    <t>Арендная плата и поступления от продажи права на заключение договоров аренды за земли, находящиеся в муниципальной собственности</t>
  </si>
  <si>
    <t>00011105023030000120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</si>
  <si>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</si>
  <si>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00011107010000000120</t>
  </si>
  <si>
    <t>002 04 01</t>
  </si>
  <si>
    <t>Денежныве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портебителей</t>
  </si>
  <si>
    <t>00011403050050000410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</si>
  <si>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</si>
  <si>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00011403050050000440</t>
  </si>
  <si>
    <t>Сборы за выдачу органами местного самоуправления лицензий на розничную продажу алкогольной продукции, зачисляемые в местные бюджеты</t>
  </si>
  <si>
    <t>Прочие доходы от компенсации затрат бюджетов муниципальных районов</t>
  </si>
  <si>
    <t>Реформирование бюджетного процесса</t>
  </si>
  <si>
    <t>013</t>
  </si>
  <si>
    <t>795 01 00</t>
  </si>
  <si>
    <t>002 04 00</t>
  </si>
  <si>
    <t>260 51 00</t>
  </si>
  <si>
    <t>260 88 05</t>
  </si>
  <si>
    <t>260 88 22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</si>
  <si>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поселений</t>
  </si>
  <si>
    <t>00010606023101000110</t>
  </si>
  <si>
    <t>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</si>
  <si>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Проведение противоаварийных мероприятий в зданиях государственных и муниципальных общеобразовательных учреждений</t>
  </si>
  <si>
    <t>Модернизация региональных систем общего образования</t>
  </si>
  <si>
    <t>436 15 00</t>
  </si>
  <si>
    <t>436 21 00</t>
  </si>
  <si>
    <t>Доходы от реализации имущества муниципальных унитарных предприятий (в части реализации материальных запасов по указанному имуществу)</t>
  </si>
  <si>
    <t>00011402031030000440</t>
  </si>
  <si>
    <t>Доходы от реализации имущества муниципальных унитарных предприятий, созданных городскими округами (в части реализации основных средств по указанному имуществу)</t>
  </si>
  <si>
    <t>00011402031040000410</t>
  </si>
  <si>
    <t>Доходы от реализации имущества муниципальных унитарных предприятий, созданных городскими округами (в части реализации материальных запасов по указанному имуществу)</t>
  </si>
  <si>
    <t>00011402031040000440</t>
  </si>
  <si>
    <t>Доходы от реализации имущества муниципальных унитарных предприятий, созданных муниципальными районами (в части реализации основных средств по указанному имуществу)</t>
  </si>
  <si>
    <t>00011402031050000410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</si>
  <si>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поселений</t>
  </si>
  <si>
    <t>00011105012100000120</t>
  </si>
  <si>
    <t>Доходы от реализации иного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</si>
  <si>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00011402023020000440</t>
  </si>
  <si>
    <t>Доходы от реализации имущества, находящегося в муниципальной собственности (в части реализации основных средств по указанному имуществу)</t>
  </si>
  <si>
    <t>00011402030030000410</t>
  </si>
  <si>
    <t>Доходы от реализации имущества, находящегося в муниципальной собственности (в части реализации материальных запасов по указанному имуществу)</t>
  </si>
  <si>
    <t>00011402030030000440</t>
  </si>
  <si>
    <t>Доходы от реализации имущества, находящегося в собственности городских округов (в части реализации основных средств по указанному имуществу)</t>
  </si>
  <si>
    <t>00011402030040000410</t>
  </si>
  <si>
    <t>Доходы федерального бюджета от реализации имущества, находящегося в оперативном управлении федеральных учреждений (в части реализации материальных запасов по указанному имуществу)</t>
  </si>
  <si>
    <t>00011402013010000440</t>
  </si>
  <si>
    <t>Доходы от реализации военного имущества (в части реализации основных средств по указанному имуществу)</t>
  </si>
  <si>
    <t>00011402014010000410</t>
  </si>
  <si>
    <t>Доходы от реализации военного имущества (в части реализации материальных запасов по указанному имуществу)</t>
  </si>
  <si>
    <t>00011402014010000440</t>
  </si>
  <si>
    <t>Пошлины за патентование изобретений, полезных моделей, промышленных образцов, регистрацию товарных знаков, знаков обслуживания, наименований мест происхождения товаров, предоставление права пользования наименованиями мест происхождения товаров</t>
  </si>
  <si>
    <t>00011301210010000130</t>
  </si>
  <si>
    <t>Плата за услуги (работы), оказываемые Гохраном России</t>
  </si>
  <si>
    <t>00011301220010000130</t>
  </si>
  <si>
    <t>Доходы, поступающие в виде компенсации Российской Федерации за участие российских воинских контингентов в миротворческих операциях ООН, получаемые за рубежом</t>
  </si>
  <si>
    <t>00011301230010000130</t>
  </si>
  <si>
    <t>Доходы, взимаемые в возмещение фактических расходов, связанных с консульскими действиями</t>
  </si>
  <si>
    <t>00011301240010000130</t>
  </si>
  <si>
    <t>Плата пользователей радиочастотным спектром</t>
  </si>
  <si>
    <t>00011301250010000130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</si>
  <si>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</si>
  <si>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00011403060060000410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</si>
  <si>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</si>
  <si>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00011403060060000440</t>
  </si>
  <si>
    <t>Доходы от продажи нематериальных активов</t>
  </si>
  <si>
    <t>00011404000000000420</t>
  </si>
  <si>
    <t>Налог на недвижимость, зачисляемый в доход бюджетов городов Великий Новгород и Тверь</t>
  </si>
  <si>
    <t>00010607000000000110</t>
  </si>
  <si>
    <t>Налог на недвижимость, зачисляемый в местные бюджеты</t>
  </si>
  <si>
    <t>00010607010030000110</t>
  </si>
  <si>
    <t>Налог на недвижимость, зачисляемый в бюджеты городских округов</t>
  </si>
  <si>
    <t>00010607020040000110</t>
  </si>
  <si>
    <t>Осуществление части полномочий по на содержание аварийно-спасательного формирования в соответствии с заключенными соглашениями</t>
  </si>
  <si>
    <t>Осуществление части полномочий по градостроению в соответствии с заключенными соглашениями</t>
  </si>
  <si>
    <t>00011404010010000420</t>
  </si>
  <si>
    <t>Доходы бюджетов субъектов Российской Федерации от продажи нематериальных активов</t>
  </si>
  <si>
    <t>00011404020020000420</t>
  </si>
  <si>
    <t>Доходы местных бюджетов от продажи нематериальных активов</t>
  </si>
  <si>
    <t>00011404030030000420</t>
  </si>
  <si>
    <t>Доходы бюджетов городских округов от продажи нематериальных активов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</si>
  <si>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</t>
  </si>
  <si>
    <t>Денежные взыскания (штрафы) за нарушение земельного законодательства</t>
  </si>
  <si>
    <t>00011625060010000140</t>
  </si>
  <si>
    <t>Денежные взыскания (штрафы) за нарушение лесного законодательства, зачисляемые в местные бюджеты</t>
  </si>
  <si>
    <t>00011625070010000140</t>
  </si>
  <si>
    <t>Денежные взыскания (штрафы) за нарушение водного законодательства</t>
  </si>
  <si>
    <t>00011625080010000140</t>
  </si>
  <si>
    <t>Денежные взыскания (штрафы) за нарушение законодательства о рекламе</t>
  </si>
  <si>
    <t>00011626000010000140</t>
  </si>
  <si>
    <t>Дивиденды по акциям и доходы от прочих форм участия в капитале, находящихся в муниципальной собственности</t>
  </si>
  <si>
    <t>00011101030030000120</t>
  </si>
  <si>
    <t>Прочие поступления от использования имущества, находящегося в собственности поселений</t>
  </si>
  <si>
    <t>00011108045100000120</t>
  </si>
  <si>
    <t>Прочие поступления от использования имущества, находящегося в оперативном управлении Пенсионного фонда Российской Федерации</t>
  </si>
  <si>
    <t>00011108046060000120</t>
  </si>
  <si>
    <t>Прочие поступления от использования имущества, находящегося в оперативном управлении Фонда социального страхования Российской Федерации</t>
  </si>
  <si>
    <t>00011108047070000120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</si>
  <si>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</si>
  <si>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>00010302010010000110</t>
  </si>
  <si>
    <t xml:space="preserve">к решению Совета МО "Енотаевский район" </t>
  </si>
  <si>
    <t>Итого доходов</t>
  </si>
  <si>
    <t>00085000000000000000</t>
  </si>
  <si>
    <t>НАЛОГИ НА ПРИБЫЛЬ, ДОХОДЫ</t>
  </si>
  <si>
    <t>Налог на прибыль организаций</t>
  </si>
  <si>
    <t>00010101000000000110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</si>
  <si>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</si>
  <si>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Сборы за выдачу федеральным органом исполнительной власти лицензий на осуществление видов деятельности, связанных с производством и оборотом этилового спирта, алкогольной и спиртосодержащей продукции</t>
  </si>
  <si>
    <t>00011302010010000130</t>
  </si>
  <si>
    <t>Сборы за выдачу лицензий на розничную продажу алкогольной продукции</t>
  </si>
  <si>
    <t>00011302020000000130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</si>
  <si>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</si>
  <si>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00011302021020000130</t>
  </si>
  <si>
    <t>Доходы федерального бюджета от реализации продуктов утилизации кораблей (в части реализации основных средств по указанному имуществу)</t>
  </si>
  <si>
    <t>00011402011010000410</t>
  </si>
  <si>
    <t>Доходы федерального бюджета от реализации продуктов утилизации кораблей (в части реализации материальных запасов по указанному имуществу)</t>
  </si>
  <si>
    <t>00011402011010000440</t>
  </si>
  <si>
    <t>Доходы федерального бюджета от реализации имущества федеральных государственных унитарных предприятий (в части реализации основных средств по указанному имуществу)</t>
  </si>
  <si>
    <t>00011402012010000410</t>
  </si>
  <si>
    <t>Доходы от реализации работы разделения, содержащейся в стоимости низкообогащенного урана, полученного из высокообогащенного урана, извлеченного из ядерного оружия</t>
  </si>
  <si>
    <t>00011004000010000180</t>
  </si>
  <si>
    <t>Доходы от реализации продукции особого хранения</t>
  </si>
  <si>
    <t>00011005000010000180</t>
  </si>
  <si>
    <t>Средства, полученные от аукционной продажи квот на отдельные виды товаров, ввозимых на территорию Особой экономической зоны в Калининградской области</t>
  </si>
  <si>
    <t>00011006000010000180</t>
  </si>
  <si>
    <t>Прочие поступления от внешнеэкономической деятельности</t>
  </si>
  <si>
    <t>Налог на доходы физических лиц с доходов, источником которых является налоговый агент за исключением доходов в отношении которыхисчесление и уплата налога исчесляются в соответствии со ст. 227,228 НКРФ</t>
  </si>
  <si>
    <t>Налог на добычу полезных ископаемых в виде углеводородного сырья</t>
  </si>
  <si>
    <t>00010701010010000110</t>
  </si>
  <si>
    <t>Нефть</t>
  </si>
  <si>
    <t>00010701011010000110</t>
  </si>
  <si>
    <t>Акцизы на алкогольную продукцию с объемной долей  спирта этилового свыше 9 процентов (за исключением вин) при реализации с акцизных складов в части сумм по расчетам за 2003 год</t>
  </si>
  <si>
    <t>00010302143010000110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</si>
  <si>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</si>
  <si>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00010302150010000110</t>
  </si>
  <si>
    <t>00010903030030000110</t>
  </si>
  <si>
    <t>Платежи за пользование недрами территориального моря Российской Федерации</t>
  </si>
  <si>
    <t>00010903040010000110</t>
  </si>
  <si>
    <t>00010901000030000110</t>
  </si>
  <si>
    <t>Акцизы</t>
  </si>
  <si>
    <t>Доходы от реализации имущества, находящегося в собственности Российской Федерации (в части реализации основных средств по указанному имуществу)</t>
  </si>
  <si>
    <t>00011402010010000410</t>
  </si>
  <si>
    <t>Резервные фонды  местных администраций</t>
  </si>
  <si>
    <t>070 05 00</t>
  </si>
  <si>
    <t>Молодежная политика и оздоровление детей</t>
  </si>
  <si>
    <t>Другие вопросы в области образования</t>
  </si>
  <si>
    <t>Проведение мероприятий для детей и молодежи</t>
  </si>
  <si>
    <t>436 09 00</t>
  </si>
  <si>
    <t>452 99 00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</si>
  <si>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</si>
  <si>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00010302160010000110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</si>
  <si>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</si>
  <si>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00010302170010000110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</si>
  <si>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</si>
  <si>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00010302180010000110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</si>
  <si>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</si>
  <si>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00010302190010000110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</si>
  <si>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</si>
  <si>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00010302200010000110</t>
  </si>
  <si>
    <t>НАЛОГИ НА ТОВАРЫ, ВВОЗИМЫЕ НА ТЕРРИТОРИЮ РОССИЙСКОЙ ФЕДЕРАЦИИ</t>
  </si>
  <si>
    <t>Доходы от реализации иного имущества, находящегося в собственности поселений (в части реализации основных средств по указанному имуществу)</t>
  </si>
  <si>
    <t>00011402033100000410</t>
  </si>
  <si>
    <t>Регулярные платежи за добычу полезных ископаемых (роялти) при выполнении соглашений о разделе продукции</t>
  </si>
  <si>
    <t>00010702000010000110</t>
  </si>
  <si>
    <t>Прочие доходы от сдачи в аренду имущества, находящегося 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</si>
  <si>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00011105031010800120</t>
  </si>
  <si>
    <t>00011108033030000120</t>
  </si>
  <si>
    <t>Доходы от эксплуатации и использования имущества автомобильных дорог, находящихся в собственности городских округов</t>
  </si>
  <si>
    <t>00011108034040000120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</si>
  <si>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</si>
  <si>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00011108035050000120</t>
  </si>
  <si>
    <t>Доходы от эксплуатации и использования имущества автомобильных дорог, находящихся в собственности поселений</t>
  </si>
  <si>
    <t>00011108035100000120</t>
  </si>
  <si>
    <t>Прочие поступления от использования имущества, находящегося в государственной и муниципальной собственности</t>
  </si>
  <si>
    <t>00011108040000000120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</si>
  <si>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</si>
  <si>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00011107015050000120</t>
  </si>
  <si>
    <t>00010903061010000110</t>
  </si>
  <si>
    <t>Ежегодные платежи за проведение поисковых и разведочных работ</t>
  </si>
  <si>
    <t>00010903062010000110</t>
  </si>
  <si>
    <t>Платежи за пользование континентальным шельфом Российской Федерации</t>
  </si>
  <si>
    <t>00010903070010000110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</si>
  <si>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</si>
  <si>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795 15 00</t>
  </si>
  <si>
    <t>Невыясненные поступления, зачисляемые в местные бюджеты</t>
  </si>
  <si>
    <t>00011701030030000180</t>
  </si>
  <si>
    <t>Невыясненные поступления, зачисляемые в бюджеты городских округов</t>
  </si>
  <si>
    <t>00011701040040000180</t>
  </si>
  <si>
    <t>Невыясненные поступления, зачисляемые в бюджеты муниципальных районов</t>
  </si>
  <si>
    <t>00011701050050000180</t>
  </si>
  <si>
    <t>Невыясненные поступления, зачисляемые в бюджеты поселений</t>
  </si>
  <si>
    <t>00011701050100000180</t>
  </si>
  <si>
    <t>Возмещение потерь сельскохозяйственного производства</t>
  </si>
  <si>
    <t>00011702000010000120</t>
  </si>
  <si>
    <t>Поступление средств, удерживаемых из заработной платы осужденных</t>
  </si>
  <si>
    <t>00011703000010000180</t>
  </si>
  <si>
    <t>Поступления капитализированных платежей предприятий</t>
  </si>
  <si>
    <t>00011704000010000180</t>
  </si>
  <si>
    <t>Прочие неналоговые доходы</t>
  </si>
  <si>
    <t>00011705000000000180</t>
  </si>
  <si>
    <t>Доходы от реализации имущества муниципальных унитарных предприятий, созданных муниципальными районами (в части реализации материальных запасов по указанному имуществу)</t>
  </si>
  <si>
    <t>00011402031050000440</t>
  </si>
  <si>
    <t>Доходы от реализации имущества муниципальных унитарных предприятий, созданных поселениями (в части реализации основных средств по указанному имуществу)</t>
  </si>
  <si>
    <t>00011402033050000410</t>
  </si>
  <si>
    <t>Доходы от реализации иного имущества, находящегося в собственности муниципальных районов (в части реализации материальных запасов по указанному имуществу)</t>
  </si>
  <si>
    <t>00011402033050000440</t>
  </si>
  <si>
    <t>Проценты, полученные от предоставления бюджетных кредитов внутри страны</t>
  </si>
  <si>
    <t>00011103000000000120</t>
  </si>
  <si>
    <t>Проценты, полученные от предоставления бюджетных кредитов внутри страны за счет средств федерального бюджета</t>
  </si>
  <si>
    <t>00011103010010000120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</si>
  <si>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</si>
  <si>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</si>
  <si>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</si>
  <si>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421 99 06</t>
  </si>
  <si>
    <t>Организационно-воспитательная работа с молодежью</t>
  </si>
  <si>
    <t>Организация оздоровительной кампании детей и подростков</t>
  </si>
  <si>
    <t>432 02 00</t>
  </si>
  <si>
    <t>431 01 00</t>
  </si>
  <si>
    <t>00011402031100000410</t>
  </si>
  <si>
    <t>Прочие доходы бюджетов городских округов от оказания платных услуг и компенсации затрат государства</t>
  </si>
  <si>
    <t>00011303040040000130</t>
  </si>
  <si>
    <t>Прочие доходы бюджетов муниципальных районов от оказания платных услуг и компенсации затрат государства</t>
  </si>
  <si>
    <t>00011303050050000130</t>
  </si>
  <si>
    <t>00011202080010000120</t>
  </si>
  <si>
    <t>00011402033040000410</t>
  </si>
  <si>
    <t>Обеспечение выполнения функций муниципальных казенных учреждений</t>
  </si>
  <si>
    <t>093 99 00</t>
  </si>
  <si>
    <t>302 99 00</t>
  </si>
  <si>
    <t>521 06 00</t>
  </si>
  <si>
    <t>017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</si>
  <si>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</si>
  <si>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00010903082020000110</t>
  </si>
  <si>
    <t>Программа предоставления муниципальных гарантий МО "Енотаевский район" на 2013 год.</t>
  </si>
  <si>
    <t>Налог на прибыль организаций с доходов иностранных организаций, не связанных с деятельностью в Российской Федерации через постоянное представительство, за исключением доходов, полученных в виде дивидендов и процентов по государственным и муниципальным цен</t>
  </si>
  <si>
    <t>00010101030010000110</t>
  </si>
  <si>
    <t>Доходы федерального бюджета от реализации имущества федеральных государственных унитарных предприятий (в части реализации материальных запасов по указанному имуществу)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</si>
  <si>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</si>
  <si>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</si>
  <si>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Доходы от перечисления части прибылигосударственных и муниципальных унитарных предприятий, созданных муниципальными районами</t>
  </si>
  <si>
    <t>ДОХОДЫ ОТ ОКАЗАНИЯ ПЛАТНЫХ УСЛУГ И КОМПЕНСАЦИИ ЗАТРАТ ГОСУДАРСТВА</t>
  </si>
  <si>
    <t>00011300000000000000</t>
  </si>
  <si>
    <t>Доходы от оказания услуг или компенсации затрат государства</t>
  </si>
  <si>
    <t>Денежные взыскания (штрафы) за нарушение законодательства Российской Федерации о внутренних морских водах, территориальном море, континентальном шельфе, об исключительной экономической зоне Российской Федерации</t>
  </si>
  <si>
    <t>00011613000010000140</t>
  </si>
  <si>
    <t>Денежные взыскания (штрафы) за нарушение законодательства Российской Федерации о банках и банковской деятельности</t>
  </si>
  <si>
    <t>00011614000010000140</t>
  </si>
  <si>
    <t>Денежные взыскания (штрафы) за нарушение законодательства Российской Федерации о рынке ценных бумаг</t>
  </si>
  <si>
    <t>00011615000010000140</t>
  </si>
  <si>
    <t>Денежные взыскания (штрафы) за нарушение законодательства Российской Федерации о товарных биржах и биржевой торговле</t>
  </si>
  <si>
    <t>00011616000010000140</t>
  </si>
  <si>
    <t>Денежные взыскания (штрафы) за нарушение законодательства Российской Федерации о суде и судоустройстве, об исполнительном производстве и судебные штрафы</t>
  </si>
  <si>
    <t>00011617000010000140</t>
  </si>
  <si>
    <t>00010904050100000110</t>
  </si>
  <si>
    <t>Комплексная целевая программа "Социальное развитие сел Астраханской области до 2012 года"</t>
  </si>
  <si>
    <t>522 50 10</t>
  </si>
  <si>
    <t>Образование</t>
  </si>
  <si>
    <t>Общее образование</t>
  </si>
  <si>
    <t>421 99 00</t>
  </si>
  <si>
    <t>Социальные выплаты</t>
  </si>
  <si>
    <t>423 99 00</t>
  </si>
  <si>
    <t>Ежемесячное денежное вознаграждение за классное руководство</t>
  </si>
  <si>
    <t>520 09 00</t>
  </si>
  <si>
    <t>Доходы от возмещения ущерба при возникновении страховых случаев, зачисляемые в местные бюджеты</t>
  </si>
  <si>
    <t>00011623030030000140</t>
  </si>
  <si>
    <t>Доходы от возмещения ущерба при возникновении страховых случаев, зачисляемые в бюджеты городских округов</t>
  </si>
  <si>
    <t>00011623040040000140</t>
  </si>
  <si>
    <t>Возмещение части процентной ставки по инвестиционным кредитам(займам) на развитие животноводства,переработки и развития инфраструктуры и логическое обеспечение рынков продукции животноводства</t>
  </si>
  <si>
    <t>Компенсация части затрат при подаче воды на орошение</t>
  </si>
  <si>
    <t>260 50 00</t>
  </si>
  <si>
    <t>Возмещение  части процентной ставки по инвестиционным кредитам (займам) на развитие животноводства,переработки и развития инфраструктуры и логистического обеспечения рынков продукции животноводства</t>
  </si>
  <si>
    <t>260 15 02</t>
  </si>
  <si>
    <t>00011403010010000440</t>
  </si>
  <si>
    <t>00011502010010000140</t>
  </si>
  <si>
    <t>00011105033030000120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</si>
  <si>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континентальном шельфе Российской Федерации, в исключительной экономической зоне Российской Федерации и за пределами Р</t>
  </si>
  <si>
    <t>00011202060010000120</t>
  </si>
  <si>
    <t>Плата за геологическую информацию о недрах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юрисдикцией Рос</t>
  </si>
  <si>
    <t>00011202070010000120</t>
  </si>
  <si>
    <t>Регулярные платежи за пользование недрами (ренталс)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</t>
  </si>
  <si>
    <t>Национальная оборона</t>
  </si>
  <si>
    <t>Доходы федерального бюджета от возврата остатков субсидий и субвенций прошлых лет из бюджета Союзного государства</t>
  </si>
  <si>
    <t>00011801040010000152</t>
  </si>
  <si>
    <t>Доходы от реализации имущества, находящегося в собственности поселений (в части реализации основных средств по указанному имуществу)</t>
  </si>
  <si>
    <t>00011402030100000410</t>
  </si>
  <si>
    <t>Доходы от реализации имущества, находящегося в собственности поселений (в части реализации материальных запасов по указанному имуществу)</t>
  </si>
  <si>
    <t>00011402030100000440</t>
  </si>
  <si>
    <t>00011302022030000130</t>
  </si>
  <si>
    <t>Сборы за выдачу органами местного самоуправления лицензий на розничную продажу алкогольной продукции, зачисляемые в бюджеты городских округов</t>
  </si>
  <si>
    <t>00011302023040000130</t>
  </si>
  <si>
    <t>Прочие доходы от использования имущества и прав, находящихся в государственной и муниципальной собственности</t>
  </si>
  <si>
    <t>00011108000000000120</t>
  </si>
  <si>
    <t>Доходы от распоряжения  правами на результаты интеллектуальной деятельности военного, специального и двойного назначения, находящимися в государственной и муниципальной собственности</t>
  </si>
  <si>
    <t>00011108010000000120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</si>
  <si>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Российской Федерации</t>
  </si>
  <si>
    <t>00011108011010000120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</si>
  <si>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основных средств по указанному имуществу)</t>
  </si>
  <si>
    <t>00011402080080000410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</si>
  <si>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материальных запасов по указанному имуществу)</t>
  </si>
  <si>
    <t>00011402080080000440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</si>
  <si>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основных средств по указанному имуществу)</t>
  </si>
  <si>
    <t>00011402090090000410</t>
  </si>
  <si>
    <t>Поддержка мер по обеспечению сбалансированности бюджетов</t>
  </si>
  <si>
    <t>517 02 00</t>
  </si>
  <si>
    <t>Прочие межбюджетные трансферты общего характера</t>
  </si>
  <si>
    <t>Высшее должностное лицо органа местного самоуправления</t>
  </si>
  <si>
    <t>002 03 00</t>
  </si>
  <si>
    <t>тыс. рублей</t>
  </si>
  <si>
    <t>Денежные взыскания (штрафы) за административные правоотношения в области налогов и сборов.предусмотренные Кодексом РФ об административных правонарушениях</t>
  </si>
  <si>
    <t>Наименование показателя</t>
  </si>
  <si>
    <t>Код раздела</t>
  </si>
  <si>
    <t>Код подраздела</t>
  </si>
  <si>
    <t>Код целевой статьи расходов</t>
  </si>
  <si>
    <t>Код вида расходов</t>
  </si>
  <si>
    <t>Всего</t>
  </si>
  <si>
    <t>Общегосударственные вопросы</t>
  </si>
  <si>
    <t>00011103040040000120</t>
  </si>
  <si>
    <t>Доходы от реализации имущества, находящегося в собственности городских округов (в части реализации материальных запасов по указанному имуществу)</t>
  </si>
  <si>
    <t>00011402030040000440</t>
  </si>
  <si>
    <t>Доходы от реализации имущества, находящегося в собственности муниципальных районов (в части реализации основных средств по указанному имуществу)</t>
  </si>
  <si>
    <t>Доходы от реализации имущества, находящегося в собственности муниципальных районов (в части реализации материальных запасов по указанному имуществу)</t>
  </si>
  <si>
    <t>00011301040010000130</t>
  </si>
  <si>
    <t>Доходы от операций с государственным материальным резервом</t>
  </si>
  <si>
    <t>00011301050010000130</t>
  </si>
  <si>
    <t>Доходы от оказания платных услуг (работ), предоставления статистической информации</t>
  </si>
  <si>
    <t>00011301070010000130</t>
  </si>
  <si>
    <t>Средства отчислений операторов сети связи общего пользования в резерв универсального обслуживания</t>
  </si>
  <si>
    <t>00011301100010000130</t>
  </si>
  <si>
    <t>Доходы от отпуска семян из федеральных фондов семян</t>
  </si>
  <si>
    <t>Межбюджетные трансферты  бюджетам поселений на исполнение наказов избирателей депутатам Думы Астраханской области</t>
  </si>
  <si>
    <t>Возврат остатков субсидий и субвенций из местных бюджетов в бюджеты субъектов Российской Федерации</t>
  </si>
  <si>
    <t>00011903010030000151</t>
  </si>
  <si>
    <t>Доходы от сдачи в аренду имущества, находящегося в федеральной собственности и переданного в оперативное управление учреждениям научного обслуживания Российской академии наук и отраслевых академий наук, имеющих государственный статус</t>
  </si>
  <si>
    <t>00011102062070000120</t>
  </si>
  <si>
    <t>Доходы от продажи земельных участков, государственная стоимость на которые не разраниченаи которые расположены в границах поселений</t>
  </si>
  <si>
    <t>АДМИНИСТРАТИВНЫЕ ПЛАТЕЖИ И СБОРЫ</t>
  </si>
  <si>
    <t>00011500000000000000</t>
  </si>
  <si>
    <t>Административные сборы</t>
  </si>
  <si>
    <t>00011501000000000140</t>
  </si>
  <si>
    <t>Исполнительский сбор</t>
  </si>
  <si>
    <t>00011501010010000140</t>
  </si>
  <si>
    <t>Платежи, взимаемые государственными и муниципальными организациями за выполнение определенных функций</t>
  </si>
  <si>
    <t>00011502000000000140</t>
  </si>
  <si>
    <t>Платежи, взимаемые федеральными государственными  организациями за выполнение определенных функций</t>
  </si>
  <si>
    <t>00010906000020000110</t>
  </si>
  <si>
    <t>Налог с продаж</t>
  </si>
  <si>
    <t>00010906010020000110</t>
  </si>
  <si>
    <t>Сбор на нужды образовательных учреждений, взимаемый с юридических лиц</t>
  </si>
  <si>
    <t>00010906020020000110</t>
  </si>
  <si>
    <t>00010906030020000110</t>
  </si>
  <si>
    <t>Прочие налоги и сборы (по отмененным местным налогам и сборам)</t>
  </si>
  <si>
    <t>00010907000030000110</t>
  </si>
  <si>
    <t>Налог на рекламу</t>
  </si>
  <si>
    <t>00010907010030000110</t>
  </si>
  <si>
    <t>Курортный сбор</t>
  </si>
  <si>
    <t>00010907020030000110</t>
  </si>
  <si>
    <t>Иные условия предоставления муниципальных гарантий</t>
  </si>
  <si>
    <t>Доходы от проведения товарных интервенций из запасов федерального интервенционного фонда сельскохозяйственной продукции, сырья и продовольствия</t>
  </si>
  <si>
    <t>00011301130010000130</t>
  </si>
  <si>
    <t>Доходы, получаемые от оказания услуг в области пожарной безопасности</t>
  </si>
  <si>
    <t>00011301140010000130</t>
  </si>
  <si>
    <t>260 88 04</t>
  </si>
  <si>
    <t>Прочие неналоговые поступления в бюджеты государственных внебюджетных фондов</t>
  </si>
  <si>
    <t>00011706000000000180</t>
  </si>
  <si>
    <t xml:space="preserve"> 2 18 00000 00 0000 000</t>
  </si>
  <si>
    <t xml:space="preserve"> 2 18 05030 05 0000 151</t>
  </si>
  <si>
    <t xml:space="preserve"> 2 19 00000 00 0000 000</t>
  </si>
  <si>
    <t xml:space="preserve"> 2 19 05000 05 0000 151</t>
  </si>
  <si>
    <t>Регулярные платежи за добычу полезных ископаемых (роялти) при выполнении соглашений о разделе продукции в виде углеводородного сырья, за исключением газа горючего природного</t>
  </si>
  <si>
    <t>00010702020010000110</t>
  </si>
  <si>
    <t>Регулярные платежи за добычу полезных ископаемых (роялти) на континентальном шельфе Российской Федерации, в исключительной экономической зоне Российской Федерации, за пределами территории Российской Федерации при выполнении соглашений о разделе продукции</t>
  </si>
  <si>
    <t>00010702030010000110</t>
  </si>
  <si>
    <t>Водный налог</t>
  </si>
  <si>
    <t>00010703000010000110</t>
  </si>
  <si>
    <t>Сборы за пользование объектами животного мира и за пользование объектами водных биологических ресурсов</t>
  </si>
  <si>
    <t>00010704000010000110</t>
  </si>
  <si>
    <t>Сбор за пользование объектами животного мира</t>
  </si>
  <si>
    <t>00010704010010000110</t>
  </si>
  <si>
    <t>Доходы по остаткам средств на счетах федерального бюджета и от их размещения, кроме средств Стабилизационного фонда Российской Федерации</t>
  </si>
  <si>
    <t>00011102012010000120</t>
  </si>
  <si>
    <t>Доходы от размещения временно свободных средств бюджетов субъектов Российской Федерации</t>
  </si>
  <si>
    <t>00011102020020000120</t>
  </si>
  <si>
    <t>Налог на доходы физических лиц с доходов, полученных от осуществления деятельности физическими лицами  зарегистрированными в качестве индивидуальных предпринимателей занимающихся частной практикой, адвокатов в соответствии со ст. 227 НК РФ</t>
  </si>
  <si>
    <t>Единый сельскохозяйственный налог( за налоговые периоды, истекшие до 1 января 2011 года)</t>
  </si>
  <si>
    <t>1 05 03020 01 0000 110</t>
  </si>
  <si>
    <t>Прочие доходы территориальных фондов обязательного медицинского страхования от оказания платных услуг и компенсации затрат государства</t>
  </si>
  <si>
    <t>00011303090090000130</t>
  </si>
  <si>
    <t xml:space="preserve">ДОХОДЫ ОТ ОКАЗАНИЯ ПЛАТНЫХ УСЛУГ И КОМПЕНСАЦИИ ЗАТРАТ ГОСУДАРСТВА </t>
  </si>
  <si>
    <t>00011204000000000120</t>
  </si>
  <si>
    <t>Платежи за пользование лесным фондом и лесами иных категорий в части минимальных ставок платы за древесину, отпускаемую на корню</t>
  </si>
  <si>
    <t>00011204010010000120</t>
  </si>
  <si>
    <t>Лесные подати в части минимальных ставок платы за древесину, отпускаемую на корню</t>
  </si>
  <si>
    <t>00011204011010000120</t>
  </si>
  <si>
    <t>Функционирование высшего должностного лица субъекта Российской Федерации и муниципального образования</t>
  </si>
  <si>
    <t>Центральный аппарат</t>
  </si>
  <si>
    <t>01</t>
  </si>
  <si>
    <t>100 11 00</t>
  </si>
  <si>
    <t>Проведение противопаводковых мероприятий</t>
  </si>
  <si>
    <t>Доходы от реализации имущества муниципальных унитарных предприятий (в части реализации основных средств по указанному имуществу)</t>
  </si>
  <si>
    <t>00011402031030000410</t>
  </si>
  <si>
    <t>00011102033050000120</t>
  </si>
  <si>
    <t>Доходы от размещения временно свободных средств бюджетов поселений</t>
  </si>
  <si>
    <t>00011102033100000120</t>
  </si>
  <si>
    <t>Доходы от размещения временно свободных средств Пенсионного фонда Российской Федерации, сформированных за счет сумм страховых взносов на страховую часть трудовой пенсии</t>
  </si>
  <si>
    <t>00011102040060000120</t>
  </si>
  <si>
    <t>Доходы от размещения средств Пенсионного фонда Российской Федерации, сформированных за счет сумм страховых взносов на накопительную часть трудовой пенсии</t>
  </si>
  <si>
    <t>00011102050060000120</t>
  </si>
  <si>
    <t>Доходы от размещения временно свободных  средств Фонда социального страхования Российской Федерации</t>
  </si>
  <si>
    <t>00011102060070000120</t>
  </si>
  <si>
    <t>Долгосрочная целевая программа "Профилактика правонарушений и усиление борьбы с преступностью в Енотаевском районе на 2010-2012 годы"</t>
  </si>
  <si>
    <t>Мероприятия в области молодежной политики и оздоровление детей</t>
  </si>
  <si>
    <t>795 10 00</t>
  </si>
  <si>
    <t>795 02 00</t>
  </si>
  <si>
    <t>НАЛОГИ НА ТОВАРЫ (РАБОТЫ, УСЛУГИ), РЕАЛИЗУЕМЫЕ НА ТЕРРИТОРИИ РОССИЙСКОЙ ФЕДЕРАЦИИ</t>
  </si>
  <si>
    <t>00010300000000000000</t>
  </si>
  <si>
    <t>Налог на добавленную стоимость на товары (работы, услуги), реализуемые на территории Российской Федерации</t>
  </si>
  <si>
    <t>00010301000010000110</t>
  </si>
  <si>
    <t>Акцизы по подакцизным товарам (продукции), производимым на территории Российской Федерации</t>
  </si>
  <si>
    <t>00010302000010000110</t>
  </si>
  <si>
    <t>00011108030000000120</t>
  </si>
  <si>
    <t>00011001010010000180</t>
  </si>
  <si>
    <t>Вывозные таможенные пошлины</t>
  </si>
  <si>
    <t>00011001020010000180</t>
  </si>
  <si>
    <t>Вывозные таможенные пошлины на нефть сырую</t>
  </si>
  <si>
    <t>00011001021010000180</t>
  </si>
  <si>
    <t>Вывозные таможенные пошлины на газ природный</t>
  </si>
  <si>
    <t>00011001022010000180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</si>
  <si>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законодательства.</t>
  </si>
  <si>
    <t>1 01 00000 00 0000 000</t>
  </si>
  <si>
    <t>1 01 02000 01 0000 110</t>
  </si>
  <si>
    <t>1 01 02020 01 0000 110</t>
  </si>
  <si>
    <t>1 01 02030 01 0000 110</t>
  </si>
  <si>
    <t>1 05 00000 00 0000 000</t>
  </si>
  <si>
    <t xml:space="preserve">Федеральная целевая программа "Сохранение и восстановление плодородия почв земель сельскохозяйственного назначения и агроландшафтов как национального достояния России на 2006-2010 годы и на период до 2013 года" </t>
  </si>
  <si>
    <t>2 02 02999 05 0000 151</t>
  </si>
  <si>
    <t>1 11 07015 05 0000 120</t>
  </si>
  <si>
    <t>Постановление администрации  муниципального образования "Енотаевский район" от 02.02.2011 № 61 «О ежемесячной денежной компенсации на приобретение  книгоиздательской продукции и периодических изданий  педагогическим работникам муниципальных образовательных учреждений муниципального образования "Енотаевский район"»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</si>
  <si>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материальных запасов по указанному имуществу)</t>
  </si>
  <si>
    <t>00011402032030000440</t>
  </si>
  <si>
    <t>00011625000010000140</t>
  </si>
  <si>
    <t>Денежные взыскания (штрафы) за нарушение законодательства о недрах</t>
  </si>
  <si>
    <t>00011625010010000140</t>
  </si>
  <si>
    <t>Денежные взыскания (штрафы) за нарушение законодательства об особо охраняемых природных территориях</t>
  </si>
  <si>
    <t>00011625020010000140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</si>
  <si>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</si>
  <si>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</si>
  <si>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</si>
  <si>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001 40 00</t>
  </si>
  <si>
    <t>Акцизы на автомобили легковые и мотоциклы, производимые на территории Российской Федерации</t>
  </si>
  <si>
    <t>00010302060010000110</t>
  </si>
  <si>
    <t>Доходы от размещения временно свободных средств Федерального фонда обязательного медицинского страхования</t>
  </si>
  <si>
    <t>00011102071080000120</t>
  </si>
  <si>
    <t>Доходы от размещения временно свободных средств территориальных фондов обязательного медицинского страхования</t>
  </si>
  <si>
    <t>00011102072090000120</t>
  </si>
  <si>
    <t>Денежные взыскания (штрафы) за нарушение законодательства РФ об административных правонарушениях предусмотренные статьей Кодекса РФ об административных правонарушениях</t>
  </si>
  <si>
    <t>1 16 28000 01 0000 140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</si>
  <si>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поселений</t>
  </si>
  <si>
    <t>065 03 00</t>
  </si>
  <si>
    <t>516 01 30</t>
  </si>
  <si>
    <t>020 00 02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</si>
  <si>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основных средств по указанному имуществу)</t>
  </si>
  <si>
    <t>00011402022020000410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</si>
  <si>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</si>
  <si>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Ведомственная  целевая программа "Развитие физической культуры и спорта в Енотаевском районе на 2012-2015 годы"</t>
  </si>
  <si>
    <t>Прочие налоги и сборы (по отмененным федеральным налогам и сборам)</t>
  </si>
  <si>
    <t>Постановление главы муниципального образования "Енотаевский район" от 31.10.2006 № 333 " Об утверждении Положения о предоставлении мер по социальной поддержки медицинским работникам муниципальных учреждений муниципального образования "Енотаевский район"</t>
  </si>
  <si>
    <t>Компенсация по оплате за нанимаемые жилые помещения и коммунальные услуги</t>
  </si>
  <si>
    <t>Государственная пошлина за государственную регистрацию, а также за совершение прочих юридически значимых действий</t>
  </si>
  <si>
    <t>Налог на прибыль организаций с доходов, полученных в виде дивидендов от российских организаций иностранными организациями</t>
  </si>
  <si>
    <t>00011301120010000130</t>
  </si>
  <si>
    <t>Доходы от эксплуатации и использования имущества автомобильных дорог, находящихся в федеральной собственности</t>
  </si>
  <si>
    <t>00011108031010000120</t>
  </si>
  <si>
    <t>Наименование показателей</t>
  </si>
  <si>
    <t>01 02 00 00 05 0000 710</t>
  </si>
  <si>
    <t>Поступление средств от предприятий и организаций в уплату процентов и гарантий по кредитам, полученным Российской Федерацией от правительств иностранных государств</t>
  </si>
  <si>
    <t>00011104020010000120</t>
  </si>
  <si>
    <t>Поступление средств от предприятий и организаций в уплату процентов и гарантий по кредитам, полученным Российской Федерацией от международных финансовых организаций</t>
  </si>
  <si>
    <t>00011104030010000120</t>
  </si>
  <si>
    <t>Доходы от продажи квартир</t>
  </si>
  <si>
    <t>00011401000000000410</t>
  </si>
  <si>
    <t>Доходы федерального бюджета от продажи квартир</t>
  </si>
  <si>
    <t>00011401010010000410</t>
  </si>
  <si>
    <t>Доходы бюджетов субъектов Российской Федерации от продажи квартир</t>
  </si>
  <si>
    <t>00011401020020000410</t>
  </si>
  <si>
    <t>Доходы местных бюджетов от продажи квартир</t>
  </si>
  <si>
    <t>00011401030030000410</t>
  </si>
  <si>
    <t>1 12 00000 00 0000 000</t>
  </si>
  <si>
    <t>1 12 01000 01 0000 120</t>
  </si>
  <si>
    <t>1 14 00000 00 0000 000</t>
  </si>
  <si>
    <t>1 16 00000 00 0000 000</t>
  </si>
  <si>
    <t>1 16 03010 01 0000 140</t>
  </si>
  <si>
    <t>1 16 03030 01 0000 140</t>
  </si>
  <si>
    <t>Доходы от реализации имущества, находящегося в оперативном управлении Пенсионного фонда Российской Федерации (в части реализации основных средств по указанному имуществу)</t>
  </si>
  <si>
    <t>00011402060060000410</t>
  </si>
  <si>
    <t>1 16 06000 01 0000 140</t>
  </si>
  <si>
    <t>1 16 21000 00 0000 140</t>
  </si>
  <si>
    <t>1 16 25000 01 0000 140</t>
  </si>
  <si>
    <t>1 16 25020 01 0000 140</t>
  </si>
  <si>
    <t>1 16 25050 01 0000 140</t>
  </si>
  <si>
    <t>1 16 25060 01 0000 140</t>
  </si>
  <si>
    <t>1 16 33050 05 0000 140</t>
  </si>
  <si>
    <t>Охрана семьи и детства</t>
  </si>
  <si>
    <t>520 10 02</t>
  </si>
  <si>
    <t>Физическая культура и спорт</t>
  </si>
  <si>
    <t>Физическая культура</t>
  </si>
  <si>
    <t>512 97 00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</si>
  <si>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</si>
  <si>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t>00011906080000000151</t>
  </si>
  <si>
    <t>Возврат остатков субсидий и субвенций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</si>
  <si>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00011906080080000151</t>
  </si>
  <si>
    <t>Безвозмездные перечисления</t>
  </si>
  <si>
    <t>Безвозмездные поступления от других бюджетов бюджетной системы Р.Ф.</t>
  </si>
  <si>
    <t>Дотации на выравнивание уровня бюджетной обеспеченности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</si>
  <si>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образованиями</t>
  </si>
  <si>
    <t>00011107013030000120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</si>
  <si>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</si>
  <si>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00011107014040000120</t>
  </si>
  <si>
    <t>795 11 00</t>
  </si>
  <si>
    <t>Денежные взыскания за нарушение законодательства РФ о размещении заказов на поставки товаров, выполнение работ, оказания услуг</t>
  </si>
  <si>
    <t>00011633000000000140</t>
  </si>
  <si>
    <t>Регулярные платежи за пользование недрами при пользовании недрами (ренталс) на территории Российской Федерации</t>
  </si>
  <si>
    <t>00011202030010000120</t>
  </si>
  <si>
    <t>Плата за договорную акваторию и участки морского дна, полученная при пользовании недрами на территории Российской Федерации</t>
  </si>
  <si>
    <t>00011202040010000120</t>
  </si>
  <si>
    <t>Денежные взыскания (штрафы) за нарушение законодательства Российской Федерации о военном и чрезвычайном положении, об обороне и безопасности государства, о воинской обязанности и военной службе</t>
  </si>
  <si>
    <t>00011609000010000140</t>
  </si>
  <si>
    <t>Денежные взыскания (штрафы) за нарушение законодательства Российской Федерации о государственном оборонном заказе</t>
  </si>
  <si>
    <t>00011610000010000140</t>
  </si>
  <si>
    <t>Денежные взыскания (штрафы) за нарушение законодательства Российской Федерации об использовании атомной энергии</t>
  </si>
  <si>
    <t>00011611000010000140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</si>
  <si>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</si>
  <si>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00011612000010000140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</si>
  <si>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</si>
  <si>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Акцизы на пиво, производимое на территории Российской Федерации</t>
  </si>
  <si>
    <t>00010302100010000110</t>
  </si>
  <si>
    <t>Регулярные платежи за добычу полезных ископаемых (роялти) при выполнении соглашений о разделе продукции в виде углеводородного сырья (газ горючий природный )</t>
  </si>
  <si>
    <t>00010702010010000110</t>
  </si>
  <si>
    <t>Бюджетные инвестиции</t>
  </si>
  <si>
    <t>Дорожное хозяйство (дорожные фонды)</t>
  </si>
  <si>
    <t>Долгосрочная целевая программа "Развитие туризма в Енотаевском районе на 2012-2016 годы"</t>
  </si>
  <si>
    <t>Доходы бюджетов субъектов Российской Федерации от возврата остатков субсидий и субвенций прошлых лет</t>
  </si>
  <si>
    <t>00011802000020000000</t>
  </si>
  <si>
    <t>Доходы бюджетов субъектов Российской Федерации от возврата остатков субсидий и субвенций прошлых лет из местных бюджетов</t>
  </si>
  <si>
    <t>00011802010020000151</t>
  </si>
  <si>
    <t>Доходы бюджетов субъектов Российской Федерации от возврата остатков субсидий и субвенций прошлых лет небюджетными организациями</t>
  </si>
  <si>
    <t>00011802030020000180</t>
  </si>
  <si>
    <t>Доходы бюджетов субъектов Российской Федерации от возврата остатков субсидий и субвенций прошлых лет из бюджетов государственных внебюджетных фондов</t>
  </si>
  <si>
    <t>00011802040020000151</t>
  </si>
  <si>
    <t xml:space="preserve">Доходы местных бюджетов от возврата остатков субсидий и субвенций прошлых лет </t>
  </si>
  <si>
    <t xml:space="preserve"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</t>
  </si>
  <si>
    <t>00011602000000000140</t>
  </si>
  <si>
    <t>00011602010010000140</t>
  </si>
  <si>
    <t>Денежные взыскания (штрафы) за нарушение законодательства о государственном регулировании цен (тарифов), налагаемые органами государственной власти субъектов Российской Федерации</t>
  </si>
  <si>
    <t>00011602020020000140</t>
  </si>
  <si>
    <t>Денежные взыскания (штрафы) за нарушение законодательства о налогах и сборах</t>
  </si>
  <si>
    <t>00011603000000000140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</si>
  <si>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</si>
  <si>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00011603010010000140</t>
  </si>
  <si>
    <t>Субсидия на реализацию мероприятий КЦП "Социальное развитие сел Астраханской области до 2012 года."</t>
  </si>
  <si>
    <t>Дивиденды по акциям и доходы от прочих форм участия в капитале, находящихся в собственности поселений</t>
  </si>
  <si>
    <t>00011101050100000120</t>
  </si>
  <si>
    <t>00011302033010000130</t>
  </si>
  <si>
    <t>Прочие сборы за выдачу лицензий органами управления городских округов</t>
  </si>
  <si>
    <t>00011302034010000130</t>
  </si>
  <si>
    <t>Прочие сборы за выдачу лицензий органами управления муниципальных районов</t>
  </si>
  <si>
    <t>00011302035010000130</t>
  </si>
  <si>
    <t>Прочие доходы от оказания платных услуг и компенсации затрат государства</t>
  </si>
  <si>
    <t>00011303000000000130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</si>
  <si>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</si>
  <si>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00010907030030000110</t>
  </si>
  <si>
    <t>Лицензионный сбор за право торговли спиртными напитками</t>
  </si>
  <si>
    <t>Дотации бюджетам на поддержку мер по обеспечению сбалансированности бюджетов</t>
  </si>
  <si>
    <t>Субвенции</t>
  </si>
  <si>
    <t>Субвенции бюджетам субъектов Российской Федерации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</si>
  <si>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Доходы от реализации имущества, находящегося в оперативном управлении Пенсионного фонда Российской Федерации (в части реализации материальных запасов по указанному имуществу)</t>
  </si>
  <si>
    <t>00011402060060000440</t>
  </si>
  <si>
    <t>Обеспечение жильем молодых семей</t>
  </si>
  <si>
    <t>522 03 10</t>
  </si>
  <si>
    <t>НАЛОГИ, СБОРЫ И РЕГУЛЯРНЫЕ ПЛАТЕЖИ ЗА ПОЛЬЗОВАНИЕ ПРИРОДНЫМИ РЕСУРСАМИ</t>
  </si>
  <si>
    <t>00010700000000000000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</si>
  <si>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</si>
  <si>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Мероприятия в области здравоохранения, спорта и физической культуры, туризма</t>
  </si>
  <si>
    <t>Возмещение части процентной ставки по краткосрочным кредитам(займам) на развитие растиеводства,переработки и реализации продукции растениеводства</t>
  </si>
  <si>
    <t>260 52 00</t>
  </si>
  <si>
    <t>260 57 00</t>
  </si>
  <si>
    <t>Возмещение части процентной ставки по краткосрочным кредитам(займам) на развитие животноводства,переработки и реализации продукции животноводства</t>
  </si>
  <si>
    <t>260 58 00</t>
  </si>
  <si>
    <t>260 59 00</t>
  </si>
  <si>
    <t>Возмещение части затрат на 1 литр(килограмм) реализованного молока</t>
  </si>
  <si>
    <t>260 88 14</t>
  </si>
  <si>
    <t>Возмещение части процентной ставки по краткосрочным кредитам(займам) на развитие растиниеводства, переработки и реализации продукции растениеводства</t>
  </si>
  <si>
    <t>260 88 11</t>
  </si>
  <si>
    <t>Субсидия на реализацию мероприятий в рамках  КЦП "Социальное развитие сел Астраханской области до 2013 года."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</si>
  <si>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</si>
  <si>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00010102030010000110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</si>
  <si>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</si>
  <si>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00010102040010000110</t>
  </si>
  <si>
    <t>1 14 06000 00 0000 430</t>
  </si>
  <si>
    <t>1 14 06010 00 0000 430</t>
  </si>
  <si>
    <t>1 14 06013 10 0000 430</t>
  </si>
  <si>
    <t>Получение кредитов от других бюджетов бюджетной системы Российской Федерации  бюджетом муниципального района в валюте Российской Федерации</t>
  </si>
  <si>
    <t>00011402022020000440</t>
  </si>
  <si>
    <t>Доходы от реализации иного имущества, находящегося в собственности субъектов Российской Федерации (в части реализации основных средств по указанному имуществу)</t>
  </si>
  <si>
    <t>00011402023020000410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</si>
  <si>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и в хозяйственном ведении государственных унитарных предприятий субъектов Российской Федерац</t>
  </si>
  <si>
    <t>00011105032020000120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</si>
  <si>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</si>
  <si>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Прочие неналоговые доходы федерального бюджета</t>
  </si>
  <si>
    <t>00011705010010000180</t>
  </si>
  <si>
    <t>Прочие неналоговые доходы бюджетов субъектов Российской Федерации</t>
  </si>
  <si>
    <t>00011705020020000180</t>
  </si>
  <si>
    <t>Прочие неналоговые доходы местных бюджетов</t>
  </si>
  <si>
    <t>00011705030030000180</t>
  </si>
  <si>
    <t>Прочие неналоговые доходы бюджетов городских округов</t>
  </si>
  <si>
    <t>00011705040040000180</t>
  </si>
  <si>
    <t>Субсидии на проведение противоаварийных мероприятий в зданиях государственных и муниципальных общеобразовательных учреждений</t>
  </si>
  <si>
    <t>Субсидии юридическим лицам</t>
  </si>
  <si>
    <t xml:space="preserve"> 2 02 03048 05 0000 151</t>
  </si>
  <si>
    <t>Доходы от сдачи в аренду имущества, находящегося в федеральной собственности и переданного в оперативное управление образовательным учреждениям, имеющим государственный статус</t>
  </si>
  <si>
    <t>00011105031010300120</t>
  </si>
  <si>
    <t>1 01 02010 01 0000 110</t>
  </si>
  <si>
    <t>01 02 00 00 05 0000 810</t>
  </si>
  <si>
    <t>Остатки средств бюджетов</t>
  </si>
  <si>
    <t>Увеличение остатков средств бюджетов</t>
  </si>
  <si>
    <t>01 05 02 00 00 0000 500</t>
  </si>
  <si>
    <t xml:space="preserve">Увеличение прочих остатков денежных средств бюджетов </t>
  </si>
  <si>
    <t>01 05 02 01 00 0000 510</t>
  </si>
  <si>
    <t xml:space="preserve">Увеличение прочих остатков денежных средств бюджетов муниципальных районов </t>
  </si>
  <si>
    <t>01 05 02 01 05 0000 510</t>
  </si>
  <si>
    <t>Уменьшение остатков  средств</t>
  </si>
  <si>
    <t>01 05 02 00 00 0000 600</t>
  </si>
  <si>
    <t xml:space="preserve">Уменьшение прочих остатков денежных средств бюджетов </t>
  </si>
  <si>
    <t>01 05 02 01 00 0000 610</t>
  </si>
  <si>
    <t>Уменьшение прочих остатков денежных средств бюджетов муниципальных районов</t>
  </si>
  <si>
    <t>01 05 02 01 05 0000 610</t>
  </si>
  <si>
    <t>Исполнение государственных и муниципальных гарантий в валюте Российской Федерации</t>
  </si>
  <si>
    <t>01 06 04 00 00 0000 800</t>
  </si>
  <si>
    <t>00011903000030000151</t>
  </si>
  <si>
    <t>Аренда за земли до разгроничения собственности в границах поселений,Доходы получаемые в виде арендной платы за земельные участки гос.собственность на которые не рзграничена и которые пасположены в границах поселений</t>
  </si>
  <si>
    <t>00011105010100000120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</si>
  <si>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</si>
  <si>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00011108015050000120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</si>
  <si>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основных средств по указанному имуществу)</t>
  </si>
  <si>
    <t>00011402070070000410</t>
  </si>
  <si>
    <t>НАИМЕНОВАНИЕ  ПОКАЗАТЕЛЕЙ</t>
  </si>
  <si>
    <t xml:space="preserve"> 202 02008 05 0000 151</t>
  </si>
  <si>
    <t xml:space="preserve"> 202 02074 05 0000 151</t>
  </si>
  <si>
    <t xml:space="preserve"> 202 02077 05 0000 151</t>
  </si>
  <si>
    <t xml:space="preserve"> 202 02085 05 0000 151</t>
  </si>
  <si>
    <t xml:space="preserve"> 202 02105 05 0000 151</t>
  </si>
  <si>
    <t xml:space="preserve"> 202 02999 05 0000 151</t>
  </si>
  <si>
    <t xml:space="preserve"> 202 04012 05 0000 151</t>
  </si>
  <si>
    <t xml:space="preserve"> 202 04014 05 0000 151</t>
  </si>
  <si>
    <t>1 11 05013 10 0000 120</t>
  </si>
  <si>
    <t>№ п/п</t>
  </si>
  <si>
    <t>1.</t>
  </si>
  <si>
    <t>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</si>
  <si>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</si>
  <si>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регионального фонда финансовой поддержки</t>
  </si>
  <si>
    <t>Иные дотации</t>
  </si>
  <si>
    <t>00011108025100000120</t>
  </si>
  <si>
    <t>Возврат остатков субсидий и субвенций из бюджетов городских округов</t>
  </si>
  <si>
    <t>00011904010040000151</t>
  </si>
  <si>
    <t>Возврат остатков субсидий и субвенций из бюджетов муниципальных районов</t>
  </si>
  <si>
    <t>00011905000050000151</t>
  </si>
  <si>
    <t>Возврат остатков субсидий и субвенций из бюджетов государственных внебюджетных фондов</t>
  </si>
  <si>
    <t>00011906000000000151</t>
  </si>
  <si>
    <t>Возврат остатков субсидий и субвенций из бюджетов государственных внебюджетных фондов в федеральный бюджет</t>
  </si>
  <si>
    <t>00011906010000000151</t>
  </si>
  <si>
    <t>Возврат остатков субсидий и субвенций из Пенсионного фонда Российской Федерации</t>
  </si>
  <si>
    <t>00011906011060000151</t>
  </si>
  <si>
    <t>Возврат остатков субсидий и субвенций из Фонда социального страхования Российской Федерации</t>
  </si>
  <si>
    <t>00011906012070000151</t>
  </si>
  <si>
    <t xml:space="preserve">Возврат остатков субсидий и субвенций из Федерального фонда обязательного медицинского страхования </t>
  </si>
  <si>
    <t>00011906013080000151</t>
  </si>
  <si>
    <t xml:space="preserve">Возврат остатков субсидий и субвенций из территориальных фондов обязательного медицинского страхования </t>
  </si>
  <si>
    <t>00011906014090000151</t>
  </si>
  <si>
    <t xml:space="preserve"> 2 02 03999 05 0000 151</t>
  </si>
  <si>
    <t xml:space="preserve"> 2 02 03029 05 0000 151</t>
  </si>
  <si>
    <t xml:space="preserve"> 2 02 02999 05 0000 151</t>
  </si>
  <si>
    <t xml:space="preserve"> 2 07 00000 00 0000 151</t>
  </si>
  <si>
    <t xml:space="preserve"> 2 07 05000 05 0000 151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</si>
  <si>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накопительной части трудовой пенсии</t>
  </si>
  <si>
    <t>00010202020060000160</t>
  </si>
  <si>
    <t>Сбор за пользование объектами водных биологических ресурсов (исключая внутренние водные объекты)</t>
  </si>
  <si>
    <t>00010704020010000110</t>
  </si>
  <si>
    <t>Сбор за пользование объектами водных биологических ресурсов (по внутренним водным объектам)</t>
  </si>
  <si>
    <t>00010704030010000110</t>
  </si>
  <si>
    <t>ГОСУДАРСТВЕННАЯ ПОШЛИНА, СБОРЫ</t>
  </si>
  <si>
    <t>Акцизы на алкогольную продукцию с объемной долей спирта этилового свыше 25 процентов (за исключением вин), производимую на территории Российской Федерации</t>
  </si>
  <si>
    <t>00010302110010000110</t>
  </si>
  <si>
    <t>Акцизы на алкогольную продукцию с объемной долей  спирта этилового свыше 9 до 25 процентов включительно (за исключением вин), производимую на территории Российской Федерации</t>
  </si>
  <si>
    <t>00010302120010000110</t>
  </si>
  <si>
    <t>Акцизы на алкогольную продукцию с объемной долей спирта этилового до 9 процентов включительно (за исключением вин), производимую на территории Российской Федерации</t>
  </si>
  <si>
    <t>00010302130010000110</t>
  </si>
  <si>
    <t>Акцизы на алкогольную продукцию с объемной долей  спирта этилового свыше 9 процентов (за исключением вин), производимую на территории Российской Федерации, в части сумм по расчетам за 2003 год</t>
  </si>
  <si>
    <t>00010302140010000110</t>
  </si>
  <si>
    <t>Прочие неналоговые поступления в территориальные фонды обязательного медицинского страхования</t>
  </si>
  <si>
    <t>00011706040090000180</t>
  </si>
  <si>
    <t>00011402030050000440</t>
  </si>
  <si>
    <t>Арендная плата и поступления от продажи права на заключение договоров аренды за земли, находящиеся в собственности городских округов</t>
  </si>
  <si>
    <t>00011105024040000120</t>
  </si>
  <si>
    <t>Арендная плата и поступления от продажи права на заключение договоров аренды за земли, находящиеся в собственности муниципальных районов</t>
  </si>
  <si>
    <t>00011105025050000120</t>
  </si>
  <si>
    <t>00011608000010000140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</si>
  <si>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</si>
  <si>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</si>
  <si>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</si>
  <si>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</si>
  <si>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Платежи при пользовании недрами</t>
  </si>
  <si>
    <t>00011202000010000120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</si>
  <si>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</si>
  <si>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Арендная плата за пользование лесным фондом и лесами иных категорий в части минимальных ставок платы за древесину, отпускаемую на корню</t>
  </si>
  <si>
    <t>00011204012010000120</t>
  </si>
  <si>
    <t>Платежи за пользование лесным фондом и лесами иных категорий в части, превышающей минимальные ставки платы за древесину, отпускаемую на корню</t>
  </si>
  <si>
    <t>Доходы бюджетов городских округов от продажи квартир</t>
  </si>
  <si>
    <t>00011401040040000410</t>
  </si>
  <si>
    <t>Доходы бюджетов муниципальных районов от продажи квартир</t>
  </si>
  <si>
    <t>00011401050050000410</t>
  </si>
  <si>
    <t>Доходы бюджетов поселений от продажи квартир</t>
  </si>
  <si>
    <t>00011401050100000410</t>
  </si>
  <si>
    <t>Доходы от реализации имущества, находящегося в государственной и муниципальной собственности( за исключением имущества автономных учреждений, а так же имущества государств и муниципальных унитарных предприятий, в том числе казенных)</t>
  </si>
  <si>
    <t>00011402000000000000</t>
  </si>
  <si>
    <t>Денежные взыскания за нарушение бюджетного законодательства (в части бюджетов муниципальных районов)</t>
  </si>
  <si>
    <t>Денежные взыскания и иные суммы, взыскиваемые с лиц, виновных в совершении преступлений, и в возмещении ущерба имуществу</t>
  </si>
  <si>
    <t>Денежные взыскания и иные суммы взыскиваемые с лиц, виновных в совершении преступлений, и в возмещении ущерба имуществу, зачисляемые в бюджеты муниципальных районов</t>
  </si>
  <si>
    <t>07</t>
  </si>
  <si>
    <t>795 14 00</t>
  </si>
  <si>
    <t>Возмещение части процентной ставки по долгосрочным,среднесрочным и краткосрочным кредитам, взятым малым формам хозяйствования</t>
  </si>
  <si>
    <t>260 30 00</t>
  </si>
  <si>
    <t>Возмещение части затрат крестьянских(фермерских)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</si>
  <si>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260 31 00</t>
  </si>
  <si>
    <t>2 02 03110 05 0000 151</t>
  </si>
  <si>
    <t>Субвенция на поддержку племенного крупного рогатого скота мясного направления</t>
  </si>
  <si>
    <t>2 02 03103 05 0000 151</t>
  </si>
  <si>
    <t>Субвенция на 1 литр реализованного товарного молока</t>
  </si>
  <si>
    <t>2 02 03101 05 0000 151</t>
  </si>
  <si>
    <t>Субвенция на оказание несвязанной поддержки сельскохозяйственным товаропроизводителям в области растиниеводства</t>
  </si>
  <si>
    <t>2 02 03107 05 0000 151</t>
  </si>
  <si>
    <t>Субвенция на возмещение части затрат крестьянских(фермерских)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</si>
  <si>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Субвенция на возмещение части процентной ставки по краткосрочным кредитам(займам) на развитие животноводства, переработки и реализации продукции животноводства</t>
  </si>
  <si>
    <t>Возмещение части процентной ставки по краткосрочным кредитам(займам) на развитие животноводства, переработки и реализации продукции животноводства</t>
  </si>
  <si>
    <t>2 02 03116 05 0000 151</t>
  </si>
  <si>
    <t>Денежные взыскания (штрафы) за нарушение законодательства об охране и использовании животного мира</t>
  </si>
  <si>
    <t>00011625030010000140</t>
  </si>
  <si>
    <t>Денежные взыскания (штрафы) за нарушение законодательства об экологической экспертизе</t>
  </si>
  <si>
    <t>00011625040010000140</t>
  </si>
  <si>
    <t>Акцизы на спиртосодержащую продукцию, производимую на территории Российской Федерации</t>
  </si>
  <si>
    <t>00010302020010000110</t>
  </si>
  <si>
    <t>Акцизы на табачную продукцию, производимую на территории Российской Федерации</t>
  </si>
  <si>
    <t>00010302030010000110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</si>
  <si>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</si>
  <si>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00011606000010000140</t>
  </si>
  <si>
    <t>Доходы от размещения сумм, аккумулируемых в ходе проведения аукционов по продаже акций, находящихся в государственной и муниципальной собственности</t>
  </si>
  <si>
    <t>00011102080000000120</t>
  </si>
  <si>
    <t>Доходы от размещения сумм, аккумулируемых в ходе проведения аукционов по продаже акций, находящихся в собственности Российской Федерации</t>
  </si>
  <si>
    <t>00011102081010000120</t>
  </si>
  <si>
    <t>Доходы от размещения сумм, аккумулируемых в ходе проведения аукционов по продаже акций, находящихся в собственности субъектов Российской Федерации</t>
  </si>
  <si>
    <t>00011102082020000120</t>
  </si>
  <si>
    <t>Доходы от размещения сумм, аккумулируемых в ходе проведения аукционов по продаже акций, находящихся в муниципальной собственности</t>
  </si>
  <si>
    <t>00011102083030000120</t>
  </si>
  <si>
    <t xml:space="preserve">Доходы от размещения сумм, аккумулируемых в ходе проведения аукционов по продаже акций, находящихся в собственности городских округов </t>
  </si>
  <si>
    <t xml:space="preserve">Прочие безвозмездные поступления </t>
  </si>
  <si>
    <t>Прочие безвозмездные поступления в бюджеты муниципальных районов</t>
  </si>
  <si>
    <t>Доходы от реализации имущества муниципальных унитарных предприятий, созданных поселениями (в части реализации материальных запасов по указанному имуществу)</t>
  </si>
  <si>
    <t>00011402031100000440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</si>
  <si>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основных средств по указанному имуществу)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</si>
  <si>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</si>
  <si>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00011403040040000410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</si>
  <si>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</si>
  <si>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00011403040040000440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</si>
  <si>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</si>
  <si>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Межбюджетные трансферты  бюджетам поселений на мероприятия направленные на улучшение социально-бытовых условий жителей</t>
  </si>
  <si>
    <t xml:space="preserve"> 202 04999 05 0000 151</t>
  </si>
  <si>
    <t>Межбюджетные трансферты   на мероприятия направленные на улучшение социально-бытовых условий жителей</t>
  </si>
  <si>
    <t>100 88 20</t>
  </si>
  <si>
    <t>520 15 08</t>
  </si>
  <si>
    <t>Межбюджетные трансферты 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соглашениями(на организацию утилизации и переработки бытовых и промышленных отходов)</t>
  </si>
  <si>
    <t>Фонд софинансирования</t>
  </si>
  <si>
    <t>260 88 12</t>
  </si>
  <si>
    <t>520 24 00</t>
  </si>
  <si>
    <t>Денежные взыскания (штрафы) за нарушение законодательства в области охраны окружающей среды</t>
  </si>
  <si>
    <t>00011625050010000140</t>
  </si>
  <si>
    <t>Доходы от размещения временно свободных средств фондами обязательного медицинского страхования</t>
  </si>
  <si>
    <t>00011102070000000120</t>
  </si>
  <si>
    <t>Поддержка племенного животноводства</t>
  </si>
  <si>
    <t>Платежи от государственных и муниципальных унитарных предприятий</t>
  </si>
  <si>
    <t>00011107000000000120</t>
  </si>
  <si>
    <t>Осуществление части полномочий  в соответствии с заключенными соглашениями</t>
  </si>
  <si>
    <t>Денежные взыскания за нарушение законодательства РФ о размещении заказов на поставки товаров, выполнение работ, оказание услуг для нужд муниципальных районов</t>
  </si>
  <si>
    <t>00011633050050000140</t>
  </si>
  <si>
    <t>Денежные взыскания за нарушение законодательства РФ о размещении заказов на поставки товаров, выполнение работ, оказания услуг для районов</t>
  </si>
  <si>
    <t>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</si>
  <si>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Возмещение затрат по наращиванию маточного поголовьяовец и коз</t>
  </si>
  <si>
    <t>Возмещение части затрат по наращиванию поголовья северных оленей,маралов и мясных табунных лошадей</t>
  </si>
  <si>
    <t>Возмещение части процентной ставки по инвестиционным кредитам(займы) на развитие животноводства,переработки и развития инфраструктуры и логическое обеспечение рынков продукции животноводства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</si>
  <si>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</si>
  <si>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Доходы от сдачи в аренду имущества, находящегося в федеральной собственности и переданного в оперативное управление государственным учреждениям культуры и искусства, имеющим государственный статус</t>
  </si>
  <si>
    <t>00011105031010600120</t>
  </si>
  <si>
    <t>Доходы от сдачи в аренду имущества, находящегося в федеральной собственности и переданного в оперативное управление государственным архивным учреждениям, имеющим государственный статус</t>
  </si>
  <si>
    <t>00011105031010700120</t>
  </si>
  <si>
    <t>Денежные взыскания (штрафы) за нарушение законодательства о налогах и сборах, предусмотренные пунктом 7 статьи 366 Налогового кодекса Российской Федерации</t>
  </si>
  <si>
    <t>00011603020020000140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</si>
  <si>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</si>
  <si>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</si>
  <si>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00010904010020000110</t>
  </si>
  <si>
    <t>00010402080010000110</t>
  </si>
  <si>
    <t>Акцизы на вина, ввозимые на территорию Российской Федерации</t>
  </si>
  <si>
    <t>00010402090010000110</t>
  </si>
  <si>
    <t>Акцизы на пиво, ввозимое на территорию Российской Федерации</t>
  </si>
  <si>
    <t>00010402100010000110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</si>
  <si>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</si>
  <si>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00011403050100000410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</si>
  <si>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</si>
  <si>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00011403050100000440</t>
  </si>
  <si>
    <t>Доходы от распоряжения правами на результаты научно-технической деятельности, находящимися в  собственности субъектов Российской Федерации</t>
  </si>
  <si>
    <t>00011108022020000120</t>
  </si>
  <si>
    <t xml:space="preserve">Доходы от распоряжения правами на результаты научно-технической деятельности, находящимися в муниципальной собственности </t>
  </si>
  <si>
    <t>00011108023030000120</t>
  </si>
  <si>
    <t>Доходы от распоряжения правами на результаты научно-технической деятельности, находящимися в собственности городских округов</t>
  </si>
  <si>
    <t>00011108024040000120</t>
  </si>
  <si>
    <t>522 39 01</t>
  </si>
  <si>
    <t>522 03 11</t>
  </si>
  <si>
    <t>522 02 11</t>
  </si>
  <si>
    <t>00011620010060000140</t>
  </si>
  <si>
    <t>00011620020070000140</t>
  </si>
  <si>
    <t>00011620030080000140</t>
  </si>
  <si>
    <t>00011620040090000140</t>
  </si>
  <si>
    <t>Денежные взыскания (штрафы) за нарушение законодательства о налогах и сборах,предусмотренные ст. 116,117.118 пунктами 1 и 2 статьи 120 статьями 125.126.128.129.132,134 пунктом 2 статьи 135 и статьей 135.1 НК РФ</t>
  </si>
  <si>
    <t xml:space="preserve">Возврат остатков субсидий и субвенций из бюджетов государственных внебюджетных фондов в местные бюджеты </t>
  </si>
  <si>
    <t>00011906030000000151</t>
  </si>
  <si>
    <t>00011906031060000151</t>
  </si>
  <si>
    <t>00011906032070000151</t>
  </si>
  <si>
    <t>00011906033080000151</t>
  </si>
  <si>
    <t>00011906034090000151</t>
  </si>
  <si>
    <t>Возврат остатков субсидий и субвенций в бюджет Федерального фонда обязательного медицинского страхования</t>
  </si>
  <si>
    <t>00011007000010000180</t>
  </si>
  <si>
    <t>Прочие налоги и сборы (по отмененным местным налогам)</t>
  </si>
  <si>
    <t>00010907000000000110</t>
  </si>
  <si>
    <t>Прочие местные налоги и сборы, мобилизируемые на территориях муниципальных районов</t>
  </si>
  <si>
    <t>00010907050050000110</t>
  </si>
  <si>
    <t>00011102032040000120</t>
  </si>
  <si>
    <t>Доходы от размещения временно свободных средств бюджетов муниципальных районов</t>
  </si>
  <si>
    <t>00011402012010000440</t>
  </si>
  <si>
    <t>Доходы федерального бюджета от реализации имущества, находящегося в оперативном управлении федеральных учреждений (в части реализации основных средств по указанному имуществу)</t>
  </si>
  <si>
    <t>Доходы бюджетов поселений от продажи нематериальных активов</t>
  </si>
  <si>
    <t>00011404050100000420</t>
  </si>
  <si>
    <t>Доходы Пенсионного фонда Российской Федерации от продажи нематериальных активов</t>
  </si>
  <si>
    <t>00011404060060000420</t>
  </si>
  <si>
    <t>Доходы Фонда социального страхования Российской Федерации от продажи нематериальных активов</t>
  </si>
  <si>
    <t>00011404070070000420</t>
  </si>
  <si>
    <t>Здравоохранение</t>
  </si>
  <si>
    <t>Субсидии на проведение мероприятий в рамках ДЦП "Комплексная модернизация системы образования Астраханской области на 2011-2015 годы"(Развитие  школьного питания)</t>
  </si>
  <si>
    <t>Акцизы на алкогольную продукцию с объемной долей  спирта этилового свыше 9 процентов (за исключением вин) при реализации производителями, за исключением реализации на акцизные склады, в части сумм по расчетам за 2003 год</t>
  </si>
  <si>
    <t>00010302141010000110</t>
  </si>
  <si>
    <t>Акцизы на алкогольную продукцию с объемной долей  спирта этилового свыше 9 процентов (за исключением вин) при реализации производителями на акцизные склады в части сумм по расчетам за 2003 год</t>
  </si>
  <si>
    <t>00010302142010000110</t>
  </si>
  <si>
    <t>Платежи, взимаемые государственными организациями субъектов Российской Федерации за выполнение определенных функций</t>
  </si>
  <si>
    <t>00011502020020000140</t>
  </si>
  <si>
    <t>Платежи, взимаемые организациями, созданными муниципальными образованиями, за выполнение определенных функций</t>
  </si>
  <si>
    <t>00011502030030000140</t>
  </si>
  <si>
    <t>Прочие поступления от использования имущества, находящегося в оперативном управлении Федерального фонда обязательного медицинского страхования</t>
  </si>
  <si>
    <t>1 08 00000 00 0000 000</t>
  </si>
  <si>
    <t>1 08 03000 01 0000 110</t>
  </si>
  <si>
    <t>1 08 03010 01 0000 110</t>
  </si>
  <si>
    <t xml:space="preserve"> 1 08 07000 01 0000 110</t>
  </si>
  <si>
    <t>00011402033030000440</t>
  </si>
  <si>
    <t>Доходы от реализации иного имущества, находящегося в собственности городских округов (в части реализации основных средств по указанному имуществу)</t>
  </si>
  <si>
    <t>Доходы от сдачи в аренду имущества, находящегося в оперативном управлении Фонда социального страхования Российской Федерации</t>
  </si>
  <si>
    <t>00011105037070000120</t>
  </si>
  <si>
    <t>Долгосрочная  целевая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</si>
  <si>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795 16 00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</si>
  <si>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</si>
  <si>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01 02 00 00 00 0000 700</t>
  </si>
  <si>
    <t>Прочие денежные взыскания (штрафы) за правонарушения в области дорожного движения</t>
  </si>
  <si>
    <t>1 16 30030 01 0000 140</t>
  </si>
  <si>
    <t>Денежные взыскания за нарушение законодательства РФ об административных правонарушениях, предусмотренные статьей 20.25 КРФ об административных правонарушениях</t>
  </si>
  <si>
    <t>1 16 43000 01 0000 140</t>
  </si>
  <si>
    <t xml:space="preserve"> 202 02145 05 0000 151</t>
  </si>
  <si>
    <t>Доходы от размещения средств бюджетов</t>
  </si>
  <si>
    <t>00011102000000000120</t>
  </si>
  <si>
    <t>Доходы от размещения средств федерального бюджета</t>
  </si>
  <si>
    <t>00011102010010000120</t>
  </si>
  <si>
    <t>Доходы от размещения средств Стабилизационного фонда Российской Федерации</t>
  </si>
  <si>
    <t>00011102011010000120</t>
  </si>
  <si>
    <t>Код главного распорядителя бюджетных средств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</si>
  <si>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</si>
  <si>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00011107015100000120</t>
  </si>
  <si>
    <t>Доходы от деятельности совместного предприятия "Вьетсовпетро"</t>
  </si>
  <si>
    <t>00011107020010000120</t>
  </si>
  <si>
    <t>Возврат остатков субсидий и субвенций из бюджетов государственных внебюджетных фондов в бюджеты субъектов Российской Федерации</t>
  </si>
  <si>
    <t>00011906020000000151</t>
  </si>
  <si>
    <t>00011906021060000151</t>
  </si>
  <si>
    <t>00011906022070000151</t>
  </si>
  <si>
    <t>00011906023080000151</t>
  </si>
  <si>
    <t>00011906024090000151</t>
  </si>
  <si>
    <t>Доходы от размещения сумм, аккумулируемых в ходе проведения аукционов по продаже акций, находящихся в собственности поселений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</si>
  <si>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 и спиртосодержащей продукции</t>
  </si>
  <si>
    <t>Платежи за добычу других полезных ископаемых</t>
  </si>
  <si>
    <t>00010903025010000110</t>
  </si>
  <si>
    <t>Платежи за пользование недрами в целях, не связанных с добычей полезных ископаемых</t>
  </si>
  <si>
    <t>Выполнение функций  органами местного самоуправления</t>
  </si>
  <si>
    <t>Платежи за пользование минеральными ресурсами</t>
  </si>
  <si>
    <t>00010903071010000110</t>
  </si>
  <si>
    <t>Плата за пользование живыми ресурсами</t>
  </si>
  <si>
    <t>00010903072010000110</t>
  </si>
  <si>
    <t>Отчисления на воспроизводство минерально-сырьевой базы</t>
  </si>
  <si>
    <t>00010903080010000110</t>
  </si>
  <si>
    <t>Отчисления на воспроизводство минерально-сырьевой базы, зачисляемые в федеральный бюджет</t>
  </si>
  <si>
    <t>00010903081010000110</t>
  </si>
  <si>
    <t>00010400000000000000</t>
  </si>
  <si>
    <t>Средства выделяемые из резервного  фонда Правительства Астраханской области</t>
  </si>
  <si>
    <t>997 00 00</t>
  </si>
  <si>
    <t>Акцизы на моторные масла для дизельных и (или) карбюраторных (инжекторных) двигателей, ввозимые на территорию Российской Федерации</t>
  </si>
  <si>
    <t>00010501030010000110</t>
  </si>
  <si>
    <t>Доходы от выдачи патентов на осуществление предпринимательской деятельности при применении упрощенной системы налогообложения</t>
  </si>
  <si>
    <t>00010501040020000110</t>
  </si>
  <si>
    <t>00011403012010000440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</si>
  <si>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</si>
  <si>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00011403020020000410</t>
  </si>
  <si>
    <t>00010302050010000110</t>
  </si>
  <si>
    <t>Налог на добычу полезных ископаемых</t>
  </si>
  <si>
    <t>00010701000010000110</t>
  </si>
  <si>
    <t>Доходы от оказания информационно-консультационных и иных видов услуг</t>
  </si>
  <si>
    <t>00011301160010000130</t>
  </si>
  <si>
    <t>Патентные пошлины за селекционные достижения</t>
  </si>
  <si>
    <t>00011301170010000130</t>
  </si>
  <si>
    <t>Плата за услуги, предоставляемые на договорной основе подразделениями органов внутренних дел Министерства внутренних дел Российской Федерации по охране имущества юридических и физических лиц, и иные услуги, связанные с обеспечением охраны и безопасности г</t>
  </si>
  <si>
    <t>00011301180010000130</t>
  </si>
  <si>
    <t>Доходы от оказания платных услуг органами Государственной фельдъегерской службы Российской Федерации</t>
  </si>
  <si>
    <t>00011301190010000130</t>
  </si>
  <si>
    <t>Средства, возмещаемые юридическими лицами и индивидуальными предпринимателями за проведение контрольных мероприятий, контрольных покупок и проведение экспертиз, испытаний образцов товаров</t>
  </si>
  <si>
    <t>00011301200010000130</t>
  </si>
  <si>
    <t>00011803000030000000</t>
  </si>
  <si>
    <t xml:space="preserve">Доходы местных бюджетов от возврата остатков субсидий и субвенций прошлых лет небюджетными организациями </t>
  </si>
  <si>
    <t>00011803010030000180</t>
  </si>
  <si>
    <t>Доходы местных бюджетов от возврата остатков субсидий и субвенций прошлых лет из бюджетов государственных внебюджетных фондов</t>
  </si>
  <si>
    <t>00011803020030000151</t>
  </si>
  <si>
    <t>Доплаты к пенсиям государственных служащих субъектов Российской Федерации и муниципальных служащих</t>
  </si>
  <si>
    <t>491 01 00</t>
  </si>
  <si>
    <t>Социальное обеспечение населения</t>
  </si>
  <si>
    <t>00011621000000000140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</si>
  <si>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</si>
  <si>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бюджета муниципального района.</t>
  </si>
  <si>
    <t>итого</t>
  </si>
  <si>
    <t>ВЕРНО:</t>
  </si>
  <si>
    <t>расходы</t>
  </si>
  <si>
    <t>Коды бюджетной классификации</t>
  </si>
  <si>
    <t xml:space="preserve"> Долгосрочная целевая программа "Исполнение наказов избирателей депутатам Думы Астраханской области на 2013-2014 годы"</t>
  </si>
  <si>
    <t>795 19 00</t>
  </si>
  <si>
    <t>Доходы от  продажи земельных участков находящихся в государственной и муниципальной собственности (за исключением земельных участков автономных учреждений, а так же земельные участки государственных и муниципальных предприятий, в т.ч. казенных)</t>
  </si>
  <si>
    <t>Доходы от продажи земельных участков, государственная стоимость на которые не разраничена.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</si>
  <si>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</si>
  <si>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00011603030010000140</t>
  </si>
  <si>
    <t>Денежные взыскания (штрафы) за нарушение таможенного дела (таможенных правил)</t>
  </si>
  <si>
    <t>00011604000010000140</t>
  </si>
  <si>
    <t>440 99 00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</si>
  <si>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</si>
  <si>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00011403030030000440</t>
  </si>
  <si>
    <t>01 00 00 00 00 0000 000</t>
  </si>
  <si>
    <t>01 03 00 00 05 0000 710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</si>
  <si>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Федеральный фонд обязательного медицинского страхования</t>
  </si>
  <si>
    <t>00011621080080000140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</si>
  <si>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территориальные фонды обязательного медицинского страхования</t>
  </si>
  <si>
    <t>00011621090090000140</t>
  </si>
  <si>
    <t>Поступление сумм в возмещение причиненного военному имуществу ущерба</t>
  </si>
  <si>
    <t>00011622000010000140</t>
  </si>
  <si>
    <t>Доходы от возмещения ущерба при возникновении страховых случаев</t>
  </si>
  <si>
    <t>00011623000000000140</t>
  </si>
  <si>
    <t>Доходы территориальных фондов обязательного медицинского страхования от продажи нематериальных активов</t>
  </si>
  <si>
    <t>00011404090090000420</t>
  </si>
  <si>
    <t>Доходы в виде доли прибыльной продукции государства при выполнении соглашений о разделе продукции</t>
  </si>
  <si>
    <t>00011405000010000440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</si>
  <si>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федеральный бюджет</t>
  </si>
  <si>
    <t>00011621010010000140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</si>
  <si>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</si>
  <si>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00011621020020000140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</si>
  <si>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местные бюджеты</t>
  </si>
  <si>
    <t>00011621030010000140</t>
  </si>
  <si>
    <t>Плата за предоставление сведений, содержащихся в Едином государственном реестре юридических лиц и в Едином государственном реестре индивидуальных предпринимателей</t>
  </si>
  <si>
    <t>00011301030010000130</t>
  </si>
  <si>
    <t>Обеспечение проведения выборов и референдумов</t>
  </si>
  <si>
    <t>Резервные фонды</t>
  </si>
  <si>
    <t>Прочие расходы</t>
  </si>
  <si>
    <t>Другие общегосударственные вопросы</t>
  </si>
  <si>
    <t>Обеспечение деятельности подведомственных учреждений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</si>
  <si>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</si>
  <si>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Акцизы на спирт этиловый (в том числе этиловый спирт-сырец) из пищевого сырья, производимый на территории Российской Федерации</t>
  </si>
  <si>
    <t>00010302011010000110</t>
  </si>
  <si>
    <t>00011402032050000410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</si>
  <si>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материальных запасов по указанному имуществу)</t>
  </si>
  <si>
    <t>00011402032050000440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</si>
  <si>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</si>
  <si>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00011690020020000140</t>
  </si>
  <si>
    <t>Прочие поступления от денежных взысканий (штрафов) и иных сумм в возмещение ущерба, зачисляемые в местные бюджеты</t>
  </si>
  <si>
    <t>00011690030030000140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</si>
  <si>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</si>
  <si>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00011690040040000140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</si>
  <si>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</si>
  <si>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00011690050050000140</t>
  </si>
  <si>
    <t>Прочие поступления от денежных взысканий (штрафов) и иных сумм в возмещение ущерба, зачисляемые в бюджеты поселений</t>
  </si>
  <si>
    <t>00011690050100000140</t>
  </si>
  <si>
    <t>Прочие поступления от денежных взысканий (штрафов) и иных сумм в возмещение ущерба, зачисляемые в Пенсионный фонд Российской Федерации</t>
  </si>
  <si>
    <t>00011690060060000140</t>
  </si>
  <si>
    <t>218 01 00</t>
  </si>
  <si>
    <t>Национальная экономика</t>
  </si>
  <si>
    <t>Сельское хозяйство и рыболовство</t>
  </si>
  <si>
    <t>Доходы федерального бюджета от продажи нематериальных активов</t>
  </si>
  <si>
    <t>Прочие поступления от денежных взысканий (штрафов) и иных сумм в возмещении ущерба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</si>
  <si>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</si>
  <si>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</si>
  <si>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</si>
  <si>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</si>
  <si>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федеральный бюджет</t>
  </si>
  <si>
    <t>00011701010010000180</t>
  </si>
  <si>
    <t>Невыясненные поступления, зачисляемые в бюджеты субъектов Российской Федерации</t>
  </si>
  <si>
    <t>00011701020020000180</t>
  </si>
  <si>
    <t>Налог на прибыль организаций, зачисляемый в федеральный бюджет</t>
  </si>
  <si>
    <t>00010101011010000110</t>
  </si>
  <si>
    <t>Налог на прибыль организаций, зачисляемый в бюджеты субъектов Российской Федерации</t>
  </si>
  <si>
    <t>00010101012020000110</t>
  </si>
  <si>
    <t>Вывозные таможенные пошлины на товары, выработанные из нефти</t>
  </si>
  <si>
    <t>00011001023010000180</t>
  </si>
  <si>
    <t>Прочие вывозные таможенные пошлины</t>
  </si>
  <si>
    <t>00011001024010000180</t>
  </si>
  <si>
    <t>Таможенные сборы</t>
  </si>
  <si>
    <t>00011002000010000180</t>
  </si>
  <si>
    <t>Доходы от реализации на экспорт высокообогащенного урана и природного сырьевого компонента низкообогащенного урана</t>
  </si>
  <si>
    <t>00011003000010000180</t>
  </si>
  <si>
    <t>Возврат остатков субсидий и субвенций из бюджетов субъектов Российской Федерации в федеральный бюджет</t>
  </si>
  <si>
    <t>00011902010020000151</t>
  </si>
  <si>
    <t xml:space="preserve">Возврат остатков субсидий и субвенций из местных бюджетов </t>
  </si>
  <si>
    <t>Доходы от реализации иного имущества, находящегося в собственности городских округов (в части реализации материальных запасов по указанному имуществу)</t>
  </si>
  <si>
    <t>00011402033040000440</t>
  </si>
  <si>
    <t>Доходы от реализации иного имущества, находящегося в собственности муниципальных районов (в части реализации основных средств по указанному имуществу)</t>
  </si>
  <si>
    <t>00011108015100000120</t>
  </si>
  <si>
    <t>Доходы от распоряжения правами на результаты научно-технической деятельности, находящимися в государственной и муниципальной собственности</t>
  </si>
  <si>
    <t>00011108020000000120</t>
  </si>
  <si>
    <t>Доходы от распоряжения правами на результаты научно-технической деятельности, находящимися в  собственности Российской Федерации</t>
  </si>
  <si>
    <t>00011108021010000120</t>
  </si>
  <si>
    <t>522 01 12</t>
  </si>
  <si>
    <t xml:space="preserve">Проведение выборов главы муниципального образования </t>
  </si>
  <si>
    <t xml:space="preserve">020 00 03 </t>
  </si>
  <si>
    <t>Доходы федерального бюджета от реализации продуктов утилизации вооружения, военной техники и боеприпасов (в части реализации основных средств по указанному имуществу)</t>
  </si>
  <si>
    <t>00011402015010000410</t>
  </si>
  <si>
    <t>Доходы федерального бюджета от реализации продуктов утилизации вооружения, военной техники и боеприпасов (в части реализации материальных запасов по указанному имуществу)</t>
  </si>
  <si>
    <t>00011402015010000440</t>
  </si>
  <si>
    <t>Средства страховых выплат при возникновении страховых случаев на федеральных автомобильных дорогах и имущественных комплексах, необходимые для их эксплуатации</t>
  </si>
  <si>
    <t>00011624000010000140</t>
  </si>
  <si>
    <t>795 06 00</t>
  </si>
  <si>
    <t>795 07 00</t>
  </si>
  <si>
    <t>Прочие доходы бюджетов субъектов Российской Федерации от оказания платных услуг и компенсации затрат государства</t>
  </si>
  <si>
    <t>00011303020020000130</t>
  </si>
  <si>
    <t>Наименование публичных нормативных обязательств</t>
  </si>
  <si>
    <t>Нормативные правовые акты, устанавливающие нормативные обязательства</t>
  </si>
  <si>
    <t>Налог на добавленную стоимость на товары, ввозимые на территорию Российской Федерации</t>
  </si>
  <si>
    <t>00010401000010000110</t>
  </si>
  <si>
    <t>Акцизы по подакцизным товарам (продукции), ввозимым на территорию Российской Федерации</t>
  </si>
  <si>
    <t>00010402000010000110</t>
  </si>
  <si>
    <t>Акцизы на спирт этиловый из всех видов сырья, ввозимый на территорию Российской Федерации</t>
  </si>
  <si>
    <t>00010402010010000110</t>
  </si>
  <si>
    <t>Акцизы на спиртосодержащую продукцию, ввозимую на территорию Российской Федерации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</si>
  <si>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субъектов Российской Федерации</t>
  </si>
  <si>
    <t>00011108012020000120</t>
  </si>
  <si>
    <t>Налог на добычу полезных ископаемых на континентальном шельфе Российской Федерации, в исключительной экономической зоне Российской Федерации, при добыче полезных ископаемых из недр за пределами территории Российской Федерации</t>
  </si>
  <si>
    <t>00010701040010000110</t>
  </si>
  <si>
    <t>00011102084040000120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</si>
  <si>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</si>
  <si>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00011102085050000120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</si>
  <si>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</si>
  <si>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00011403030030000410</t>
  </si>
  <si>
    <t>Получение кредитов от кредитных организаций бюджетом муниципального района в валюте Российской Федерации</t>
  </si>
  <si>
    <t>Кредиты кредитных организаций в валюте Российской Федерации</t>
  </si>
  <si>
    <t>01 02 00 00 00 0000 000</t>
  </si>
  <si>
    <t>Бюджетные кредиты от других бюджетов бюджетной системы Российской Федерации в валюте Российской Федерации</t>
  </si>
  <si>
    <t>01 03 00 00 00 0000 000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</si>
  <si>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</si>
  <si>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</si>
  <si>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2 02 03024 05 0000 151</t>
  </si>
  <si>
    <t>2 02 03015 05 0000 151</t>
  </si>
  <si>
    <t>Доходы от реализации иного имущества, находящегося в муниципальной собственности (в части реализации материальных запасов по указанному имуществу)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</si>
  <si>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 в    2013-2017 годах"
</t>
  </si>
  <si>
    <t>Обеспечение мер по  социальной поддержке отдельных категорий граждан</t>
  </si>
  <si>
    <t>00011620000000000140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</si>
  <si>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государственных внебюджетных фон</t>
  </si>
  <si>
    <t>Юридические лица</t>
  </si>
  <si>
    <t xml:space="preserve">Муниципальные образования </t>
  </si>
  <si>
    <t>Налог на прибыль организаций с доходов, полученных в виде дивидендов от иностранных организаций российскими организациями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</si>
  <si>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</t>
  </si>
  <si>
    <t>Средства, поступающие в федеральный бюджет в виде остатка неиспользованного долевого взноса Российской Федерации в бюджет Союзного государства прошлых лет</t>
  </si>
  <si>
    <t>00011707000010000180</t>
  </si>
  <si>
    <t>ДОХОДЫ БЮДЖЕТОВ БЮДЖЕТНОЙ СИСТЕМЫ РОССИЙСКОЙ ФЕДЕРАЦИИ ОТ ВОЗВРАТА ОСТАТКОВ СУБСИДИЙ И СУБВЕНЦИЙ ПРОШЛЫХ ЛЕТ</t>
  </si>
  <si>
    <t>00011800000000000000</t>
  </si>
  <si>
    <t>Доходы федерального бюджета от возврата остатков субсидий и субвенций прошлых лет</t>
  </si>
  <si>
    <t>00011801000010000000</t>
  </si>
  <si>
    <t>Доходы федерального бюджета от возврата остатков субсидий и субвенций прошлых лет из бюджетов субъектов Российской Федерации</t>
  </si>
  <si>
    <t>00011801010010000151</t>
  </si>
  <si>
    <t>Доходы федерального бюджета от возврата остатков субсидий и субвенций прошлых лет небюджетными организациями</t>
  </si>
  <si>
    <t>00011801020010000180</t>
  </si>
  <si>
    <t>Доходы федерального бюджета от возврата остатков субсидий и субвенций прошлых лет из бюджетов государственных внебюджетных фондов</t>
  </si>
  <si>
    <t>00011801030010000151</t>
  </si>
  <si>
    <t>Субсидии на обеспечение жильем молодых семей и молодых специалистов, проживающих и работающих на селе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</si>
  <si>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районов</t>
  </si>
  <si>
    <t>00011105012050000120</t>
  </si>
  <si>
    <t>тыс.рублей</t>
  </si>
  <si>
    <t>в том числе:</t>
  </si>
  <si>
    <t>Субсидия на модернизацию региональных систем общего образования</t>
  </si>
  <si>
    <t>00011403000000000410</t>
  </si>
  <si>
    <t>Средства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</si>
  <si>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00011403000000000440</t>
  </si>
  <si>
    <t>Средства федерального бюджета от распоряжения и реализации имущества, обращенного в доход государства (в части реализации основных средств по указанному имуществу)</t>
  </si>
  <si>
    <t>00011403010010000410</t>
  </si>
  <si>
    <t>Средства федерального бюджета от распоряжения и реализации имущества, обращенного в доход государства (в части реализации материальных запасов по указанному имуществу)</t>
  </si>
  <si>
    <t>02</t>
  </si>
  <si>
    <t>Программа</t>
  </si>
  <si>
    <t>№</t>
  </si>
  <si>
    <t>п/п</t>
  </si>
  <si>
    <t>Виды заимствований</t>
  </si>
  <si>
    <t>объем привлечения</t>
  </si>
  <si>
    <t>объем средств, направляемых на погашение основной суммы долга</t>
  </si>
  <si>
    <t>ВСЕГО:</t>
  </si>
  <si>
    <t>муниципальных внутренних заимствований</t>
  </si>
  <si>
    <t>Цель гарантирования</t>
  </si>
  <si>
    <t>Наименование принципала</t>
  </si>
  <si>
    <t>Сумма гарантирования</t>
  </si>
  <si>
    <t>Право регрессного требования</t>
  </si>
  <si>
    <t>Общий объем гарантий</t>
  </si>
  <si>
    <t>Объем бюджетных ассигнований на исполнение гарантий</t>
  </si>
  <si>
    <t>Муниципальное образование "Село Енотаевка"</t>
  </si>
  <si>
    <t>Х</t>
  </si>
  <si>
    <t>Объем выданных гарантий в 2012году(прогноз)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</si>
  <si>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</si>
  <si>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ДОХОДЫ ОТ ПРОДАЖИ МАТЕРИАЛЬНЫХ И НЕМАТЕРИАЛЬНЫХ АКТИВОВ</t>
  </si>
  <si>
    <t>Страховые взносы в виде фиксированного платежа, зачисляемые в Пенсионный фонд Российской Федерации на выплату страховой части трудовой пенсии</t>
  </si>
  <si>
    <t>00010202030060000160</t>
  </si>
  <si>
    <t>Доходы от сдачи в аренду имущества, находящегося в оперативном управлении Федерального фонда обязательного медицинского страхования</t>
  </si>
  <si>
    <t>00011105038080000120</t>
  </si>
  <si>
    <t>Доходы от сдачи в аренду имущества, находящегося в оперативном управлении территориальных фондов обязательного медицинского страхования</t>
  </si>
  <si>
    <t>00011105039090000120</t>
  </si>
  <si>
    <t>Доходы от использования федерального имущества, расположенного за пределами территории Российской Федерации</t>
  </si>
  <si>
    <t>00011105040010000120</t>
  </si>
  <si>
    <t>Доходы от разрешенных видов деятельности и использования федерального имущества, расположенного за пределами территории Российской Федерации, получаемые за рубежом</t>
  </si>
  <si>
    <t>00011105050010000120</t>
  </si>
  <si>
    <t>Доходы от перечисления части прибыли Центрального банка Российской Федерации</t>
  </si>
  <si>
    <t>00011106000010000120</t>
  </si>
  <si>
    <t>Доходы от сдачи в аренду имущества, находящегося в управлении органов государственной власти органов местного самоуправления внебюджетных фондов и созданных ими учреждений (за исключением имущества учрежений).</t>
  </si>
  <si>
    <t>Доходы от сдачи в аренду имущества, находящегося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</si>
  <si>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00011105031010000120</t>
  </si>
  <si>
    <t>Доходы от сдачи в аренду имущества, находящегося в федеральной собственности и переданного в оперативное управление научным учреждениям, имеющим государственный статус</t>
  </si>
  <si>
    <t>00011105031010100120</t>
  </si>
  <si>
    <t>Дивиденды по акциям и доходы от прочих форм участия в капитале, находящихся в собственности Российской Федерации</t>
  </si>
  <si>
    <t>00011101010010000120</t>
  </si>
  <si>
    <t>Дивиденды по акциям и доходы от прочих форм участия в капитале, находящихся в собственности субъектов Российской Федерации</t>
  </si>
  <si>
    <t>00011101020020000120</t>
  </si>
  <si>
    <t>Земельный налог, взимаемый по ставке, установленной подпунктом 2 пункта 1 статьи 394 Налогового кодекса Российской Федерации</t>
  </si>
  <si>
    <t>00010606020000000110</t>
  </si>
  <si>
    <t>Налог на имущество организаций по имуществу, входящему в Единую систему газоснабжения</t>
  </si>
  <si>
    <t>00010602020020000110</t>
  </si>
  <si>
    <t>Транспортный налог</t>
  </si>
  <si>
    <t>00010604000020000110</t>
  </si>
  <si>
    <t>Транспортный налог с организаций</t>
  </si>
  <si>
    <t>00010604011020000110</t>
  </si>
  <si>
    <t>Транспортный налог с физических лиц</t>
  </si>
  <si>
    <t>00010604012020000110</t>
  </si>
  <si>
    <t>Налог на игорный бизнес</t>
  </si>
  <si>
    <t>00010605000020000110</t>
  </si>
  <si>
    <t>Земельный налог</t>
  </si>
  <si>
    <t>00010606000000000110</t>
  </si>
  <si>
    <t>2 02 03112 05 0000 151</t>
  </si>
  <si>
    <t>Содержание комиссий по делам несовершеннолетних</t>
  </si>
  <si>
    <t>Страховые взносы на обязательное медицинское страхование неработающего населения, уплачиваемые в территориальные фонды обязательного медицинского страхования органами исполнительной власти субъектов Российской Федерации</t>
  </si>
  <si>
    <t>00010202060090000160</t>
  </si>
  <si>
    <t>Управление сельского хозяйства администрации муниципального образования "Енотаевский район"</t>
  </si>
  <si>
    <t>Доходы от сдачи в аренду имущества, находящегося в федеральной собственности и переданного в оперативное управление учреждениям здравоохранения, имеющим государственный статус</t>
  </si>
  <si>
    <t>00011105031010400120</t>
  </si>
  <si>
    <t>Доходы от сдачи в аренду имущества, находящегося в федеральной собственности и переданного в оперативное управление учреждениям федеральной почтовой связи Федерального агентства связи, имеющим государственный статус</t>
  </si>
  <si>
    <t>00011105031010500120</t>
  </si>
  <si>
    <t>00010101010000000110</t>
  </si>
  <si>
    <t>Прочие доходы Федерального фонда обязательного медицинского страхования от оказания платных услуг и компенсации затрат государства</t>
  </si>
  <si>
    <t>00011303080080000130</t>
  </si>
  <si>
    <t>522 13 12</t>
  </si>
  <si>
    <t>Субсидии бюджетам муниципальных районов на обеспечение жильем молодых семей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</si>
  <si>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муниципальной собственности</t>
  </si>
  <si>
    <t>00011108013030000120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</si>
  <si>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городских округов</t>
  </si>
  <si>
    <t>00011108014040000120</t>
  </si>
  <si>
    <t>00011105031010200120</t>
  </si>
  <si>
    <t>Доходы бюджетов муниципальных районов от возврата остатков субсидий и субвенций прошлых лет из бюджетов поселений</t>
  </si>
  <si>
    <t>00011805000050000151</t>
  </si>
  <si>
    <t>00011805030050000151</t>
  </si>
  <si>
    <t>ВОЗВРАТ ОСТАТКОВ СУБСИДИЙ И СУБВЕНЦИЙ ПРОШЛЫХ ЛЕТ</t>
  </si>
  <si>
    <t>00011900000000000000</t>
  </si>
  <si>
    <t>Возврат остатков субсидий и субвенций из федерального бюджета</t>
  </si>
  <si>
    <t>00011901000010000151</t>
  </si>
  <si>
    <t>Возврат остатков субсидий и субвенций из бюджетов субъектов Российской Федерации</t>
  </si>
  <si>
    <t>00011902000020000151</t>
  </si>
  <si>
    <t>Денежные взыскания (штрафы) за нарушение бюджетного законодательства (в части бюджетов субъектов Российской Федерации)</t>
  </si>
  <si>
    <t>00011618020020000140</t>
  </si>
  <si>
    <t>Платежи за добычу общераспространенных полезных ископаемых</t>
  </si>
  <si>
    <t>00010903021030000110</t>
  </si>
  <si>
    <t>Платежи за добычу углеводородного сырья</t>
  </si>
  <si>
    <t>00010903022010000110</t>
  </si>
  <si>
    <t>Платежи за добычу подземных вод</t>
  </si>
  <si>
    <t>00010903023010000110</t>
  </si>
  <si>
    <t>Платежи за добычу полезных ископаемых из уникальных месторождений и групп месторождений федерального значения</t>
  </si>
  <si>
    <t>00010903024010000110</t>
  </si>
  <si>
    <t>Недоимка, пени и штрафы по взносам в Пенсионный фонд Российской Федерации</t>
  </si>
  <si>
    <t>00010908020060000140</t>
  </si>
  <si>
    <t>Недоимка, пени и штрафы по взносам в Фонд социального страхования Российской Федерации</t>
  </si>
  <si>
    <t>00010908030070000140</t>
  </si>
  <si>
    <t>Недоимка, пени и штрафы по взносам в Федеральный фонд обязательного медицинского страхования</t>
  </si>
  <si>
    <t>00010908040080000140</t>
  </si>
  <si>
    <t>Недоимка, пени и штрафы по взносам в территориальные фонды обязательного медицинского страхования</t>
  </si>
  <si>
    <t>00010908050090000140</t>
  </si>
  <si>
    <t>Недоимка, пени и штрафы по взносам в Государственный фонд занятости населения Российской Федерации, а также средства указанного Фонда, возвращаемые организациями в соответствии с ранее заключенными договорами</t>
  </si>
  <si>
    <t>00010908060010000140</t>
  </si>
  <si>
    <t>ДОХОДЫ ОТ ВНЕШНЕЭКОНОМИЧЕСКОЙ ДЕЯТЕЛЬНОСТИ</t>
  </si>
  <si>
    <t>00011000000000000000</t>
  </si>
  <si>
    <t>Таможенные пошлины</t>
  </si>
  <si>
    <t>00011001000010000180</t>
  </si>
  <si>
    <t>Ввозные таможенные пошлины</t>
  </si>
  <si>
    <t>00011108048080000120</t>
  </si>
  <si>
    <t>Прочие поступления от использования имущества, находящегося в оперативном управлении территориальных фондов обязательного медицинского страхования</t>
  </si>
  <si>
    <t>00011108049090000120</t>
  </si>
  <si>
    <t>Прочие поступления от использования имущества, находящегося в собственности Российской Федерации</t>
  </si>
  <si>
    <t>00011108041010000120</t>
  </si>
  <si>
    <t>Прочие поступления от использования имущества, находящегося в собственности субъектов Российской Федерации</t>
  </si>
  <si>
    <t>00011108042020000120</t>
  </si>
  <si>
    <t>Прочие поступления от использования имущества, находящегося в муниципальной собственности</t>
  </si>
  <si>
    <t>00011108043030000120</t>
  </si>
  <si>
    <t>Прочие поступления от использования имущества, находящегося в собственности городских округов</t>
  </si>
  <si>
    <t>00011108044040000120</t>
  </si>
  <si>
    <t>Мобилизационная и вневойсковая подготовка</t>
  </si>
  <si>
    <t>Субсидия на доведение и поддержание уровня средней заработной платы педагогических работников муниципальных дошкольных образовательных учреждений до средней заработной платы в сфере общего образования в регионе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</si>
  <si>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</si>
  <si>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</si>
  <si>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</si>
  <si>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>020</t>
  </si>
  <si>
    <t>Софинансирование объектов капитального строительства собственности муниципальных образований</t>
  </si>
  <si>
    <t>Жилищное хозяйство</t>
  </si>
  <si>
    <t>Исполнение наказов избирателей депутатам Думы Астраханской области</t>
  </si>
  <si>
    <t>260 14 00</t>
  </si>
  <si>
    <t>Субсидии на 1 литр реализованного товарного молока</t>
  </si>
  <si>
    <t>260 20 00</t>
  </si>
  <si>
    <t>Поддержка племенного крупного рогатого скота мясного направления</t>
  </si>
  <si>
    <t>260 25 00</t>
  </si>
  <si>
    <t>260 88 08</t>
  </si>
  <si>
    <t>Возмещениечасти затрат на приобритение элитных семян</t>
  </si>
  <si>
    <t>Возмещение части затрат по выращиванию маточного поголовья овец и коз</t>
  </si>
  <si>
    <t>260 88 19</t>
  </si>
  <si>
    <t>260 12 00</t>
  </si>
  <si>
    <t>Оказание несвязанной поддержки сельскохозяйственным товаропроизводителям в области растиниеводства</t>
  </si>
  <si>
    <t>Доходы от реализации имущества, находящегося в оперативном управлении учреждений находящихся в ведении органов управления муниципальных районов (за исключением имущества муниципальных автономных учреждений), а в части реализации основных средств по указанному имуществу.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</si>
  <si>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материальных запасов по указанному имуществу)</t>
  </si>
  <si>
    <t>00011402090090000440</t>
  </si>
  <si>
    <t>Плата за договорную акваторию и участки морского дна, полученная при пользовании недрами на континентальном шельфе Российской Федерации,           в исключительной экономической зоне Российской Федерации и за пределами Российской Федерации</t>
  </si>
  <si>
    <t>00011202090010000120</t>
  </si>
  <si>
    <t>Прочие платежи при пользовании недрами</t>
  </si>
  <si>
    <t>00011202100000000120</t>
  </si>
  <si>
    <t>Прочие платежи при пользовании недрами, зачисляемые в федеральный бюджет</t>
  </si>
  <si>
    <t>00011202101010000120</t>
  </si>
  <si>
    <t>Прочие платежи при пользовании недрами, зачисляемые в бюджеты субъектов Российской Федерации</t>
  </si>
  <si>
    <t>00011202102010000120</t>
  </si>
  <si>
    <t>Прочие платежи при пользовании недрами, зачисляемые в местные бюджеты</t>
  </si>
  <si>
    <t>00011202103010000120</t>
  </si>
  <si>
    <t>Плата за пользование водными биологическими ресурсами по межправительственным соглашениям</t>
  </si>
  <si>
    <t>00011203000010000120</t>
  </si>
  <si>
    <t>Платежи за пользование лесным фондом и лесами иных категорий</t>
  </si>
  <si>
    <t xml:space="preserve"> 202 09020 05 0000 151</t>
  </si>
  <si>
    <t xml:space="preserve"> 202 09024 05 0000 151</t>
  </si>
  <si>
    <t xml:space="preserve">НАЛОГОВЫЕ И НЕНАЛОГОВЫЕ ДОХОДЫ </t>
  </si>
  <si>
    <t>Платежи за пользование недрами континентального шельфа Российской Федерации</t>
  </si>
  <si>
    <t>00010903050010000110</t>
  </si>
  <si>
    <t>Платежи за пользование недрами при выполнении соглашений о разделе продукции</t>
  </si>
  <si>
    <t>00010903060010000110</t>
  </si>
  <si>
    <t>Разовые платежи (бонусы), регулярные платежи (роялти)</t>
  </si>
  <si>
    <t>1 08 07140 01 0000 110</t>
  </si>
  <si>
    <t xml:space="preserve"> 1 11 00000 00 0000 000</t>
  </si>
  <si>
    <t>1 11 05000 00 0000 120</t>
  </si>
  <si>
    <t>1 11 05010 00 0000 120</t>
  </si>
  <si>
    <t>1 11 05030 00 0000 120</t>
  </si>
  <si>
    <t xml:space="preserve"> Долгосрочная целевая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</si>
  <si>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 xml:space="preserve">от                № </t>
  </si>
  <si>
    <t>Субвенция на обеспечение государственных гарантий реализации прав на получение общедоступного и  бесплатного дошкольного образования в муниципальных дошкольных образовательных организациях</t>
  </si>
  <si>
    <t>Субвенция, предоставляемая органам местного самоуправления из бюджета Астраханской области для осуществления отдельных государственных полномочий Астраханской области в области санитарно-эпидемиологического благополучия населения</t>
  </si>
  <si>
    <t>Субсидия на организацию отдыха в палаточных лагерях</t>
  </si>
  <si>
    <t>Субсидия на реализацию долгосрочной отраслевой целевой программы "Развитие дорожного хозяйства Астраханской области на 2012- 2016 годы и перспективу до 2020 года"</t>
  </si>
  <si>
    <t>Субсидия на проведение мероприятий в рамках ДЦП "Комплексная модернизация системы образования Астраханской области на 2011-2015 годы"</t>
  </si>
  <si>
    <t>Субсидия на реализацию отраслевой  долгосрочной целевой программы "Развитие культуры села Астраханской области на 2013-2020 годы"</t>
  </si>
  <si>
    <t>Субсидия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</si>
  <si>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Субвенция на осуществление отдельных государственных полномочий попервичному воинскому учету на территориях,где отсутствуют военные комиссариаты</t>
  </si>
  <si>
    <t xml:space="preserve">Субвенция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</si>
  <si>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Субвенция на предоставление дотаций бюджетам поселений</t>
  </si>
  <si>
    <t>Субвенция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</si>
  <si>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Субвенция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</si>
  <si>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Субвенция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</si>
  <si>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Субвенция на содержание административных комиссий</t>
  </si>
  <si>
    <t>Субвенция на содержание комиссий по делам несовершеннолетних</t>
  </si>
  <si>
    <t>Субвенция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</si>
  <si>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Субвенция бюджетам   на   возмещение    части    затрат    на   приобретение элитных семян</t>
  </si>
  <si>
    <t>Субвенция  на возмещение части процентной ставки по  краткосрочным   кредитам   (займам)   на  развитие растениеводства, переработки  и     реализации продукции растениеводства</t>
  </si>
  <si>
    <t>Субвенция   на возмещение части процентной ставки по   инвестиционным  кредитам  (займам)  на  развитие  растениеводства, переработки  и  развития инфраструктуры и логистического  обеспечения       рынков   продукции   растениеводства</t>
  </si>
  <si>
    <t>Субвенция бюджетам муниципальных районов  на     возмещение части затрат сельскохозяйственных                                товаропроизводителей на уплату страховой  премии,    начисленной    по    договору    сельскохозяйственного   страхования    в    области растениеводства</t>
  </si>
  <si>
    <t>Субвенция    на поддержку племенного животноводства</t>
  </si>
  <si>
    <t>Субвенция на возмещение затрат по наращиванию маточного поголовьяовец и коз</t>
  </si>
  <si>
    <t>Субвенция бюджетам муниципальных районов  на   возмещение    части    затрат    по   наращиванию поголовья  северных  оленей,  маралов и мясных табунных лошадей</t>
  </si>
  <si>
    <t>Субвенция   на возмещение части процентной ставки по                                инвестиционным  кредитам   (займам)   на   развитие животноводства,  переработки  и    развития инфраструктуры и логистического  обеспечения рынков   продукции    животноводства</t>
  </si>
  <si>
    <t>Субвенция бюджетам муниципальных районов  на     возмещение части затрат  сельскохозяйственных                   товаропроизводителей на уплату страховой  премии,    начисленной    по    договору   сельскохозяйственного   страхования    в   области животноводства</t>
  </si>
  <si>
    <t>Субвенция на возмещение части процентной ставки по  инвестиционным кредитам на строительство  и   реконструкцию    объектов    мясного      скотоводства</t>
  </si>
  <si>
    <t>Субвенция  бюджетам муниципальных районов  на возмещение части процентной ставки по         долгосрочным,      среднесрочным       и   краткосрочным  кредитам,  взятым  малыми     формами хозяйствования</t>
  </si>
  <si>
    <t xml:space="preserve">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</si>
  <si>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420 99 06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</si>
  <si>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</si>
  <si>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</si>
  <si>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</si>
  <si>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</si>
  <si>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</si>
  <si>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</si>
  <si>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</si>
  <si>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</si>
  <si>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</si>
  <si>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</si>
  <si>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</si>
  <si>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</si>
  <si>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Муниципальная программа "Улучшение условий и охраны труда в Енотаевском районе на 2013 - 2015 годы"</t>
  </si>
  <si>
    <t>Муниципальная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</si>
  <si>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Муниципальная программа  "Исполнение наказов избирателей депутатам Думы Астраханской области на 2013-2014 годы"</t>
  </si>
  <si>
    <t>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</si>
  <si>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программа"Улучшение условий и охраны труда в Енотаевском районе на 2013 - 2015  годы"</t>
  </si>
  <si>
    <t>Муниципальная программа "Исполнение наказов избирателей депутатам Думы Астраханской области на 2013-2014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</si>
  <si>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годы."</t>
  </si>
  <si>
    <t>795 17 00</t>
  </si>
  <si>
    <t>3</t>
  </si>
  <si>
    <t>Ведомственная  целевая программа "Обеспечение жильем молодых семей на территории муниципального образования "Енотаевский район" на 2012 -2015 годы."</t>
  </si>
  <si>
    <t>Государственная программа  "Комплексная модернизация системы образования Астраханской области на 2011-2015 годы"</t>
  </si>
  <si>
    <t>Государственная программа "Развитие дорожного хозяйства Астраханской области на 2012-2016 годы и перспективу до 2020 года"</t>
  </si>
  <si>
    <t>Государственная программа "Организация отдыха,оздоровления и занятости детей и молодежи Астраханской области на 2013-2017 годы"</t>
  </si>
  <si>
    <t xml:space="preserve"> Государственная программа "Развитие культуры села Астраханской области на 2013-2020 годы."</t>
  </si>
  <si>
    <t>481 00 01</t>
  </si>
  <si>
    <t>Осуществление отдельных государственных полномочий Астраханской области в области санитарно-эпидемиологического благополучия населения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</si>
  <si>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</si>
  <si>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</si>
  <si>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</si>
  <si>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Проведение выборов в законодательные (представительные) органы муниципальной  власти субъектов Российской Федерации</t>
  </si>
  <si>
    <t>Закупка товаров, работ и услуг для государственных (муниципальных) нужд</t>
  </si>
  <si>
    <t>Деятельность муниципальных казенных учреждений , связанных с общегосударственным управлением</t>
  </si>
  <si>
    <t>Муниципальные учреждения  в сфере национальной безопасности</t>
  </si>
  <si>
    <t>200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</si>
  <si>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</si>
  <si>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</si>
  <si>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Предоставление субсидий бюджетным, автономным учреждениям и иным не-коммерческим организациям(выполнением работ)</t>
  </si>
  <si>
    <t>Дошкольное образование</t>
  </si>
  <si>
    <t>Школы-детские сады, школы начальные, неполные средние, средние</t>
  </si>
  <si>
    <t>Муниципальные централизованные бухгалтерии, обслуживающих муниципальные образовательные организации</t>
  </si>
  <si>
    <t>514 01 00</t>
  </si>
  <si>
    <t>Мероприятия в области социальной политики</t>
  </si>
  <si>
    <t>Обеспечение деятельности муниципальных учреждений культуры</t>
  </si>
  <si>
    <t>Муниципальные учреждения  в сфере библиотечного обслуживания</t>
  </si>
  <si>
    <t>Централизованные бухгалтерии</t>
  </si>
  <si>
    <t>Межбюджетные трансферты</t>
  </si>
  <si>
    <t>Обслуживание государственного (муниципального) долга</t>
  </si>
  <si>
    <t>500</t>
  </si>
  <si>
    <t>Государственная программа "Развитие культуры села Астраханской области на 2013-2020 годы."</t>
  </si>
  <si>
    <t>Ведомственная целевая программа "Развитие системы оганизации школьного питания в Енотаевском районе  на 2014-2016 годы"</t>
  </si>
  <si>
    <t>Деятельность муниципальных казенных учреждений, связанных с общегосударственным управлением</t>
  </si>
  <si>
    <t>100</t>
  </si>
  <si>
    <t>Комплексная целевая программа "Социальное развитие сел Астраханской области до 2014 года"( жилье)</t>
  </si>
  <si>
    <t>Комплексная целевая программа "Социальное развитие сел Астраханской области до 2014 года"(жилье)</t>
  </si>
  <si>
    <t xml:space="preserve">Компенсация части родительской платы за пресмотр и уход за детьми в муниципальных образовательных организациях и иных образовательных организациях, реализующих образовательную программу дошкольного образования </t>
  </si>
  <si>
    <t>795 44 11</t>
  </si>
  <si>
    <t>Приложение 1.1</t>
  </si>
  <si>
    <t xml:space="preserve"> 2015 год</t>
  </si>
  <si>
    <t xml:space="preserve"> 2016 год</t>
  </si>
  <si>
    <t>Приложение 2.1</t>
  </si>
  <si>
    <t>Расходы на исполнение публичных нормативных обязательств на 2015 - 2016 годы</t>
  </si>
  <si>
    <t>Приложение 12.1</t>
  </si>
  <si>
    <t>Условно - утвержденные расходы</t>
  </si>
  <si>
    <t>Условно-утвержденные расходы</t>
  </si>
  <si>
    <t>дефицит (114809-68697)=46112*10%=4611,2</t>
  </si>
  <si>
    <t>дефицит(119774-76000)=43774*10%=4377,4</t>
  </si>
  <si>
    <t>424433,1</t>
  </si>
  <si>
    <t>6118</t>
  </si>
  <si>
    <t>4%</t>
  </si>
  <si>
    <t>7%</t>
  </si>
  <si>
    <t>Налог применяемый в связи  с применением упрощенной системы налогообложения</t>
  </si>
  <si>
    <t>Налог взимаемый с налогоплательщиков, выбравших в качестве налогообложения доходы</t>
  </si>
  <si>
    <t>795 71 01</t>
  </si>
  <si>
    <t>795 08 22</t>
  </si>
  <si>
    <t>795 25 11</t>
  </si>
  <si>
    <t xml:space="preserve">795 03 01 </t>
  </si>
  <si>
    <t>795 03 01</t>
  </si>
  <si>
    <t>795 01 06</t>
  </si>
  <si>
    <t>795 01 01</t>
  </si>
  <si>
    <t>795 01 04</t>
  </si>
  <si>
    <t>795 01 02</t>
  </si>
  <si>
    <t>795 01 03</t>
  </si>
  <si>
    <t>795 01 07</t>
  </si>
  <si>
    <t>795 01 05</t>
  </si>
  <si>
    <t>795 79 01</t>
  </si>
  <si>
    <t>795 16 11</t>
  </si>
  <si>
    <t>522 79 01</t>
  </si>
  <si>
    <t>795 81 11</t>
  </si>
  <si>
    <t>795 76 11</t>
  </si>
  <si>
    <t xml:space="preserve">к решению Совета МО "Село Енотаевка" </t>
  </si>
  <si>
    <t>106 00000 00 0000 110</t>
  </si>
  <si>
    <t>10601030101000110</t>
  </si>
  <si>
    <t>10606000000000110</t>
  </si>
  <si>
    <t>Земельный налог,взимаемый по ставке,установленной подпунктом й пункта 1 статьи 394 Налогового кодекса РВ</t>
  </si>
  <si>
    <t>10606020000000110</t>
  </si>
  <si>
    <t>10606023101000110</t>
  </si>
  <si>
    <t>10503010010000110</t>
  </si>
  <si>
    <t>Мероприятия по ЖКХ</t>
  </si>
  <si>
    <t>Отраслевая целевая программа "Модернизация и реформирование  ЖКХ Астраханской области на 2011-2015гг"(реконструкция разводящих тепловых сетей)</t>
  </si>
  <si>
    <t>351 05 00</t>
  </si>
  <si>
    <t>ЖКХ</t>
  </si>
  <si>
    <t>600 01 00</t>
  </si>
  <si>
    <t>Уличное освещение</t>
  </si>
  <si>
    <t>Коммунальные услуги</t>
  </si>
  <si>
    <t>600 200 00</t>
  </si>
  <si>
    <t>Прочие услуги</t>
  </si>
  <si>
    <t>Содержание автомобильных дорог и инженерных ссоружений в границах городских округов поселений в рамках благоустройства</t>
  </si>
  <si>
    <t>600 300 00</t>
  </si>
  <si>
    <t>Озеленение (увеличение стоимости материальных запасов)</t>
  </si>
  <si>
    <t>Мероприятия по благоустройству городских округов поселений</t>
  </si>
  <si>
    <t>600 500 00</t>
  </si>
  <si>
    <t>Прчие мероприятия по благоустройствугородских округов и поселений</t>
  </si>
  <si>
    <t>Администрация муниципального образования  "Село Енотаевка"</t>
  </si>
  <si>
    <t>Благоустройство</t>
  </si>
  <si>
    <t>600 02 00</t>
  </si>
  <si>
    <t>Содержание автомобильных дорог</t>
  </si>
  <si>
    <t>Администрация МО "Село Енотаевка"</t>
  </si>
  <si>
    <t>Ведомственная  целевая программа "Обеспечение жильем молодых семей на территории муниципального образования "Село енотаевка" на 2012 -2015 годы."</t>
  </si>
  <si>
    <t>Кредиты, привлекаемые в бюджет МО "Село Енотаевка" от других бюджетов бюджетной системы Российской Федерации</t>
  </si>
  <si>
    <t>Кредиты, привлекаемые в бюджет МО "Село Енотаевка" от кредитных организаций</t>
  </si>
  <si>
    <t>Приложение 6.1</t>
  </si>
  <si>
    <t>10606033100000110</t>
  </si>
  <si>
    <t>10606043101000110</t>
  </si>
  <si>
    <t>1 11 05035 10 0000 120</t>
  </si>
  <si>
    <t>1 13 02995 51 0000 130</t>
  </si>
  <si>
    <t>1 16 90050 10 0000 140</t>
  </si>
  <si>
    <t>80 1 00 80020</t>
  </si>
  <si>
    <t>80 1 00 04590</t>
  </si>
  <si>
    <t>99 1 00 04020</t>
  </si>
  <si>
    <t xml:space="preserve"> </t>
  </si>
  <si>
    <t xml:space="preserve">Реализация мероприятий в рамках муниципальной программы  «Обеспечение первичных мер пожарной безопасности на территории муниципального образования «Село Енотаевка» 
</t>
  </si>
  <si>
    <t>Прочие неналоговые доходы бюджетов сельских поселений</t>
  </si>
  <si>
    <t>1 17 050501 10 0000 180</t>
  </si>
  <si>
    <t>Приложение  5.1</t>
  </si>
  <si>
    <t>Приложение 7,1</t>
  </si>
  <si>
    <t>Благоустройство орсвещение</t>
  </si>
  <si>
    <t>99 0 22 04030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</si>
  <si>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</t>
  </si>
  <si>
    <t>01 0 00 24070</t>
  </si>
  <si>
    <t>01 0 00 04190</t>
  </si>
  <si>
    <t>01 0 00 24060</t>
  </si>
  <si>
    <t>01 0 00 24050</t>
  </si>
  <si>
    <t>01 0 00 24250</t>
  </si>
  <si>
    <t>80 1 00 81000</t>
  </si>
  <si>
    <t>01 0 00 04650</t>
  </si>
  <si>
    <t>Расходы бюджета МО "Село Енотаевка" по разделам и подразделам, целевым статьям , группам и видам расходов классификации расходов бюджета на плановый период 2020-2021 годов.</t>
  </si>
  <si>
    <t>999 00 00</t>
  </si>
  <si>
    <t>2 02 01001 10 0000 150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</si>
  <si>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2018-2022 годы</t>
  </si>
  <si>
    <t>02ZF255550</t>
  </si>
  <si>
    <t>02ZF265550</t>
  </si>
  <si>
    <t>02000C5550</t>
  </si>
  <si>
    <t xml:space="preserve">от                    №  </t>
  </si>
  <si>
    <t xml:space="preserve"> 2023 год</t>
  </si>
  <si>
    <t>БЮДЖЕТ на  2023 год</t>
  </si>
  <si>
    <t>2 02 25555 100000150</t>
  </si>
  <si>
    <t>Субсидии бюджетам сельских поселений на реализацию программ формирования современной городской среды</t>
  </si>
  <si>
    <t xml:space="preserve">от           № </t>
  </si>
  <si>
    <t xml:space="preserve">от                  № </t>
  </si>
  <si>
    <t>Высшее должностное лицо органов местного самоуправления муниципального образования "Село Енотаевка" по непрограммному направлению расходов администрации муниципального образования "Село Енотаевка"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</si>
  <si>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Высшее должностное лицо органа местного самоуправления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</t>
  </si>
  <si>
    <t>Содержание контрольно-счетной инспекции муниципального образования "Село Енотаевка" по непрограммному направлению расходов "Контрольно-счетная инспекция муниципального образования "Село Енотаека"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</si>
  <si>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 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</si>
  <si>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2018-2023 год»</t>
  </si>
  <si>
    <t>Доплаты к пенсиям государственных служащих и муниципальных служащих Астраханской области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2018-2023 год»(социальное обеспечение и иные выплаты населению)</t>
  </si>
  <si>
    <t>Обслуживание муниципального долга</t>
  </si>
  <si>
    <t>ОБСЛУЖИВАНИЕ ГОСУДАРСТВЕННОГО И МУНИЦИПАЛЬНОГО ДОЛГА</t>
  </si>
  <si>
    <t>80 1 00 84080</t>
  </si>
  <si>
    <t>13</t>
  </si>
  <si>
    <t xml:space="preserve"> 2023год</t>
  </si>
  <si>
    <t xml:space="preserve"> 2024 год</t>
  </si>
  <si>
    <t xml:space="preserve">Доходы местного бюджета   МО "Село Енотаевка" на плановый период  2023 и 2024  годов. </t>
  </si>
  <si>
    <t>БЮДЖЕТ на  2024 год</t>
  </si>
  <si>
    <t>Источники внутреннего финансирования дефицита бюджета МО "Село Енотаевка" на плановый перио 2023 - 2024 годов.</t>
  </si>
  <si>
    <t>952</t>
  </si>
  <si>
    <t>Ведомственная структура расходов местного бюджета МО "Село Енотаевка" на плановый период 2023 и 2024 годов.</t>
  </si>
  <si>
    <t>Измененные бюджетные ассигнования на 2023 год</t>
  </si>
  <si>
    <t xml:space="preserve">от    № </t>
  </si>
  <si>
    <t>МО "Село Енотаевка"  на плановай период 2023-2024 годов.</t>
  </si>
  <si>
    <t>959,9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</si>
</sst>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0000"/>
  </numFmts>
  <fonts count="85">
    <font>
      <sz val="10"/>
      <name val="Arial Cyr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sz val="14"/>
      <color indexed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56"/>
      <name val="Times New Roman"/>
      <family val="1"/>
      <charset val="204"/>
    </font>
    <font>
      <sz val="14"/>
      <color indexed="4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 CYR"/>
    </font>
    <font>
      <sz val="14"/>
      <color indexed="8"/>
      <name val="Arial Cyr"/>
      <family val="2"/>
      <charset val="204"/>
    </font>
    <font>
      <sz val="8"/>
      <name val="Times New Roman"/>
      <family val="1"/>
      <charset val="204"/>
    </font>
    <font>
      <sz val="13.5"/>
      <name val="Times New Roman"/>
      <family val="1"/>
      <charset val="204"/>
    </font>
    <font>
      <b/>
      <sz val="14"/>
      <color indexed="10"/>
      <name val="Times New Roman"/>
      <family val="1"/>
      <charset val="204"/>
    </font>
    <font>
      <b/>
      <sz val="14"/>
      <color indexed="12"/>
      <name val="Times New Roman"/>
      <family val="1"/>
      <charset val="204"/>
    </font>
    <font>
      <b/>
      <i/>
      <sz val="12"/>
      <name val="Arial"/>
      <family val="2"/>
      <charset val="204"/>
    </font>
    <font>
      <b/>
      <i/>
      <sz val="14"/>
      <name val="Times New Roman"/>
      <family val="1"/>
      <charset val="204"/>
    </font>
    <font>
      <b/>
      <i/>
      <sz val="10"/>
      <name val="Arial Cyr"/>
      <charset val="204"/>
    </font>
    <font>
      <b/>
      <i/>
      <sz val="14"/>
      <color indexed="10"/>
      <name val="Times New Roman"/>
      <family val="1"/>
      <charset val="204"/>
    </font>
    <font>
      <b/>
      <i/>
      <sz val="14"/>
      <color indexed="12"/>
      <name val="Times New Roman"/>
      <family val="1"/>
      <charset val="204"/>
    </font>
    <font>
      <sz val="14"/>
      <color indexed="14"/>
      <name val="Times New Roman"/>
      <family val="1"/>
      <charset val="204"/>
    </font>
    <font>
      <b/>
      <sz val="14"/>
      <color indexed="62"/>
      <name val="Times New Roman"/>
      <family val="1"/>
      <charset val="204"/>
    </font>
    <font>
      <b/>
      <i/>
      <sz val="14"/>
      <color indexed="62"/>
      <name val="Times New Roman"/>
      <family val="1"/>
      <charset val="204"/>
    </font>
    <font>
      <b/>
      <i/>
      <sz val="14"/>
      <color indexed="48"/>
      <name val="Times New Roman"/>
      <family val="1"/>
      <charset val="204"/>
    </font>
    <font>
      <sz val="14"/>
      <color indexed="53"/>
      <name val="Times New Roman"/>
      <family val="1"/>
      <charset val="204"/>
    </font>
    <font>
      <sz val="10"/>
      <name val="Arial Cyr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</font>
    <font>
      <i/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i/>
      <sz val="14"/>
      <color indexed="12"/>
      <name val="Times New Roman"/>
      <family val="1"/>
      <charset val="204"/>
    </font>
    <font>
      <sz val="10"/>
      <color indexed="10"/>
      <name val="Arial Cyr"/>
      <charset val="204"/>
    </font>
    <font>
      <sz val="14"/>
      <color indexed="10"/>
      <name val="Arial Cyr"/>
      <charset val="204"/>
    </font>
    <font>
      <b/>
      <sz val="14"/>
      <color indexed="10"/>
      <name val="Arial Cyr"/>
      <charset val="204"/>
    </font>
    <font>
      <b/>
      <sz val="10"/>
      <color indexed="10"/>
      <name val="Arial Cyr"/>
      <charset val="204"/>
    </font>
    <font>
      <sz val="14"/>
      <color indexed="10"/>
      <name val="Times New Roman"/>
      <family val="1"/>
      <charset val="204"/>
    </font>
    <font>
      <i/>
      <sz val="14"/>
      <name val="Arial Cyr"/>
      <charset val="204"/>
    </font>
    <font>
      <sz val="14"/>
      <color indexed="21"/>
      <name val="Times New Roman"/>
      <family val="1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16"/>
      <name val="Arial Cyr"/>
      <charset val="204"/>
    </font>
    <font>
      <b/>
      <i/>
      <sz val="16"/>
      <name val="Arial Cyr"/>
      <charset val="204"/>
    </font>
    <font>
      <sz val="16"/>
      <color indexed="10"/>
      <name val="Arial Cyr"/>
      <charset val="204"/>
    </font>
    <font>
      <b/>
      <sz val="16"/>
      <color indexed="10"/>
      <name val="Arial Cyr"/>
      <charset val="204"/>
    </font>
    <font>
      <i/>
      <sz val="16"/>
      <name val="Arial Cyr"/>
      <charset val="204"/>
    </font>
    <font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sz val="14"/>
      <color rgb="FFFF0000"/>
      <name val="Arial Cyr"/>
      <charset val="204"/>
    </font>
    <font>
      <sz val="16"/>
      <color rgb="FFFF0000"/>
      <name val="Arial Cyr"/>
      <charset val="204"/>
    </font>
    <font>
      <b/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i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b/>
      <i/>
      <sz val="14"/>
      <color rgb="FF7030A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Arial Cyr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38" fillId="0" borderId="0"/>
    <xf numFmtId="0" fontId="1" fillId="0" borderId="0"/>
    <xf numFmtId="0" fontId="16" fillId="0" borderId="0"/>
    <xf numFmtId="0" fontId="82" fillId="0" borderId="0" applyBorder="0" applyProtection="0"/>
  </cellStyleXfs>
  <cellXfs count="527">
    <xf numFmtId="0" fontId="0" fillId="0" borderId="0" xfId="0"/>
    <xf numFmtId="0" fontId="5" fillId="0" borderId="2" xfId="0" applyFont="1" applyFill="1" applyBorder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 applyProtection="1">
      <alignment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49" fontId="5" fillId="0" borderId="2" xfId="0" applyNumberFormat="1" applyFont="1" applyFill="1" applyBorder="1" applyAlignment="1">
      <alignment horizontal="left" vertical="center" wrapText="1"/>
    </xf>
    <xf numFmtId="49" fontId="0" fillId="0" borderId="0" xfId="0" applyNumberFormat="1" applyFill="1"/>
    <xf numFmtId="0" fontId="5" fillId="0" borderId="0" xfId="0" applyFont="1"/>
    <xf numFmtId="0" fontId="2" fillId="0" borderId="2" xfId="0" applyFont="1" applyBorder="1" applyAlignment="1">
      <alignment wrapText="1"/>
    </xf>
    <xf numFmtId="0" fontId="1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wrapText="1"/>
    </xf>
    <xf numFmtId="0" fontId="5" fillId="0" borderId="0" xfId="0" applyFont="1" applyFill="1" applyAlignment="1" applyProtection="1">
      <alignment shrinkToFit="1"/>
    </xf>
    <xf numFmtId="0" fontId="5" fillId="0" borderId="0" xfId="0" applyFont="1" applyFill="1" applyProtection="1"/>
    <xf numFmtId="0" fontId="5" fillId="0" borderId="0" xfId="0" applyFont="1" applyFill="1"/>
    <xf numFmtId="0" fontId="5" fillId="0" borderId="0" xfId="0" applyFont="1" applyFill="1" applyAlignment="1">
      <alignment horizontal="left"/>
    </xf>
    <xf numFmtId="0" fontId="5" fillId="0" borderId="0" xfId="0" applyFont="1" applyFill="1" applyAlignment="1" applyProtection="1">
      <alignment horizontal="left" shrinkToFit="1"/>
    </xf>
    <xf numFmtId="49" fontId="5" fillId="0" borderId="2" xfId="0" applyNumberFormat="1" applyFont="1" applyFill="1" applyBorder="1" applyAlignment="1" applyProtection="1">
      <alignment horizontal="center"/>
    </xf>
    <xf numFmtId="0" fontId="5" fillId="0" borderId="2" xfId="0" applyNumberFormat="1" applyFont="1" applyFill="1" applyBorder="1" applyAlignment="1" applyProtection="1">
      <alignment horizontal="left" vertical="center" wrapText="1" shrinkToFit="1"/>
    </xf>
    <xf numFmtId="2" fontId="5" fillId="0" borderId="2" xfId="0" applyNumberFormat="1" applyFont="1" applyFill="1" applyBorder="1" applyAlignment="1" applyProtection="1">
      <alignment horizontal="right"/>
    </xf>
    <xf numFmtId="49" fontId="13" fillId="0" borderId="2" xfId="0" applyNumberFormat="1" applyFont="1" applyFill="1" applyBorder="1" applyAlignment="1">
      <alignment horizontal="center"/>
    </xf>
    <xf numFmtId="0" fontId="13" fillId="0" borderId="0" xfId="0" applyFont="1" applyFill="1" applyProtection="1"/>
    <xf numFmtId="49" fontId="5" fillId="0" borderId="2" xfId="0" applyNumberFormat="1" applyFont="1" applyFill="1" applyBorder="1" applyAlignment="1">
      <alignment horizontal="center" wrapText="1" shrinkToFit="1"/>
    </xf>
    <xf numFmtId="0" fontId="5" fillId="0" borderId="2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wrapText="1"/>
    </xf>
    <xf numFmtId="0" fontId="5" fillId="0" borderId="2" xfId="0" applyFont="1" applyFill="1" applyBorder="1" applyAlignment="1">
      <alignment vertical="top" wrapText="1"/>
    </xf>
    <xf numFmtId="0" fontId="5" fillId="0" borderId="2" xfId="3" applyFont="1" applyFill="1" applyBorder="1" applyAlignment="1">
      <alignment wrapText="1"/>
    </xf>
    <xf numFmtId="0" fontId="13" fillId="0" borderId="2" xfId="0" applyFont="1" applyFill="1" applyBorder="1" applyAlignment="1">
      <alignment horizontal="left" wrapText="1"/>
    </xf>
    <xf numFmtId="0" fontId="5" fillId="0" borderId="2" xfId="0" applyFont="1" applyFill="1" applyBorder="1" applyAlignment="1" applyProtection="1">
      <alignment wrapText="1"/>
    </xf>
    <xf numFmtId="4" fontId="5" fillId="0" borderId="0" xfId="0" applyNumberFormat="1" applyFont="1" applyFill="1" applyProtection="1"/>
    <xf numFmtId="2" fontId="5" fillId="0" borderId="0" xfId="0" applyNumberFormat="1" applyFont="1" applyFill="1" applyProtection="1"/>
    <xf numFmtId="0" fontId="5" fillId="0" borderId="0" xfId="0" applyFont="1" applyAlignment="1">
      <alignment wrapText="1"/>
    </xf>
    <xf numFmtId="0" fontId="5" fillId="0" borderId="0" xfId="0" applyFont="1" applyFill="1" applyAlignment="1">
      <alignment wrapText="1"/>
    </xf>
    <xf numFmtId="0" fontId="5" fillId="0" borderId="2" xfId="0" applyFont="1" applyBorder="1" applyAlignment="1">
      <alignment wrapText="1"/>
    </xf>
    <xf numFmtId="0" fontId="5" fillId="0" borderId="0" xfId="0" applyFont="1" applyAlignment="1"/>
    <xf numFmtId="0" fontId="13" fillId="0" borderId="0" xfId="0" applyFont="1" applyAlignment="1">
      <alignment horizont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wrapText="1"/>
    </xf>
    <xf numFmtId="49" fontId="5" fillId="0" borderId="2" xfId="0" applyNumberFormat="1" applyFont="1" applyBorder="1" applyAlignment="1">
      <alignment horizontal="left" wrapText="1"/>
    </xf>
    <xf numFmtId="0" fontId="2" fillId="0" borderId="2" xfId="0" applyFont="1" applyBorder="1" applyAlignment="1">
      <alignment horizontal="left" vertical="center" wrapText="1"/>
    </xf>
    <xf numFmtId="0" fontId="6" fillId="0" borderId="0" xfId="0" applyFont="1" applyBorder="1"/>
    <xf numFmtId="49" fontId="18" fillId="0" borderId="0" xfId="0" applyNumberFormat="1" applyFont="1" applyBorder="1" applyAlignment="1">
      <alignment horizontal="left"/>
    </xf>
    <xf numFmtId="49" fontId="18" fillId="0" borderId="0" xfId="0" applyNumberFormat="1" applyFont="1" applyBorder="1" applyAlignment="1">
      <alignment horizontal="center"/>
    </xf>
    <xf numFmtId="0" fontId="5" fillId="0" borderId="0" xfId="0" applyFont="1" applyBorder="1"/>
    <xf numFmtId="0" fontId="5" fillId="0" borderId="0" xfId="0" applyFont="1" applyFill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left" vertical="center" wrapText="1"/>
    </xf>
    <xf numFmtId="0" fontId="5" fillId="0" borderId="0" xfId="2" applyFont="1" applyFill="1" applyAlignment="1" applyProtection="1">
      <alignment horizontal="left" wrapText="1"/>
      <protection locked="0"/>
    </xf>
    <xf numFmtId="0" fontId="5" fillId="0" borderId="0" xfId="0" applyFont="1" applyFill="1" applyAlignment="1"/>
    <xf numFmtId="0" fontId="13" fillId="0" borderId="0" xfId="0" applyFont="1" applyAlignment="1">
      <alignment horizontal="center"/>
    </xf>
    <xf numFmtId="0" fontId="13" fillId="0" borderId="0" xfId="0" applyFont="1"/>
    <xf numFmtId="0" fontId="5" fillId="0" borderId="0" xfId="0" applyFont="1" applyFill="1" applyProtection="1">
      <protection locked="0"/>
    </xf>
    <xf numFmtId="0" fontId="5" fillId="0" borderId="2" xfId="0" applyFont="1" applyBorder="1" applyAlignment="1">
      <alignment horizontal="center"/>
    </xf>
    <xf numFmtId="0" fontId="5" fillId="0" borderId="0" xfId="0" applyFont="1" applyAlignment="1">
      <alignment horizontal="justify"/>
    </xf>
    <xf numFmtId="0" fontId="5" fillId="0" borderId="0" xfId="0" applyFont="1" applyAlignment="1">
      <alignment horizontal="left" indent="15"/>
    </xf>
    <xf numFmtId="0" fontId="9" fillId="0" borderId="0" xfId="0" applyFont="1" applyAlignment="1">
      <alignment horizontal="left" indent="15"/>
    </xf>
    <xf numFmtId="0" fontId="19" fillId="0" borderId="0" xfId="0" applyFont="1" applyAlignment="1">
      <alignment horizontal="center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justify" vertical="top" wrapText="1"/>
    </xf>
    <xf numFmtId="0" fontId="5" fillId="0" borderId="8" xfId="0" applyFont="1" applyBorder="1" applyAlignment="1">
      <alignment horizontal="justify" vertical="top" wrapText="1"/>
    </xf>
    <xf numFmtId="0" fontId="5" fillId="0" borderId="9" xfId="0" applyFont="1" applyBorder="1" applyAlignment="1">
      <alignment horizontal="justify" vertical="top" wrapText="1"/>
    </xf>
    <xf numFmtId="0" fontId="5" fillId="0" borderId="9" xfId="0" applyFont="1" applyBorder="1" applyAlignment="1">
      <alignment horizontal="left" vertical="top" wrapText="1"/>
    </xf>
    <xf numFmtId="0" fontId="5" fillId="0" borderId="0" xfId="2" applyFont="1" applyFill="1" applyAlignment="1">
      <alignment horizontal="left" wrapText="1"/>
    </xf>
    <xf numFmtId="0" fontId="5" fillId="0" borderId="2" xfId="0" applyFont="1" applyBorder="1" applyAlignment="1">
      <alignment vertical="center" wrapText="1"/>
    </xf>
    <xf numFmtId="0" fontId="5" fillId="0" borderId="8" xfId="0" applyFont="1" applyBorder="1"/>
    <xf numFmtId="0" fontId="13" fillId="0" borderId="2" xfId="0" applyFont="1" applyFill="1" applyBorder="1" applyAlignment="1"/>
    <xf numFmtId="0" fontId="24" fillId="0" borderId="2" xfId="0" applyFont="1" applyFill="1" applyBorder="1" applyAlignment="1">
      <alignment horizontal="center" vertical="center" wrapText="1"/>
    </xf>
    <xf numFmtId="2" fontId="0" fillId="0" borderId="0" xfId="0" applyNumberFormat="1" applyFill="1"/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/>
    <xf numFmtId="0" fontId="20" fillId="0" borderId="2" xfId="0" applyFont="1" applyBorder="1" applyAlignment="1">
      <alignment wrapText="1"/>
    </xf>
    <xf numFmtId="164" fontId="5" fillId="0" borderId="2" xfId="0" applyNumberFormat="1" applyFont="1" applyFill="1" applyBorder="1" applyAlignment="1" applyProtection="1">
      <alignment horizontal="right"/>
    </xf>
    <xf numFmtId="164" fontId="5" fillId="0" borderId="2" xfId="0" applyNumberFormat="1" applyFont="1" applyFill="1" applyBorder="1" applyAlignment="1" applyProtection="1">
      <alignment horizontal="right"/>
      <protection locked="0"/>
    </xf>
    <xf numFmtId="164" fontId="13" fillId="0" borderId="2" xfId="0" applyNumberFormat="1" applyFont="1" applyFill="1" applyBorder="1" applyAlignment="1" applyProtection="1">
      <alignment horizontal="right"/>
    </xf>
    <xf numFmtId="164" fontId="13" fillId="0" borderId="2" xfId="0" applyNumberFormat="1" applyFont="1" applyFill="1" applyBorder="1" applyAlignment="1" applyProtection="1">
      <alignment horizontal="right"/>
      <protection locked="0"/>
    </xf>
    <xf numFmtId="164" fontId="5" fillId="0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164" fontId="7" fillId="0" borderId="2" xfId="0" applyNumberFormat="1" applyFont="1" applyFill="1" applyBorder="1" applyAlignment="1">
      <alignment horizontal="right" vertical="center" wrapText="1"/>
    </xf>
    <xf numFmtId="164" fontId="2" fillId="0" borderId="2" xfId="0" applyNumberFormat="1" applyFont="1" applyFill="1" applyBorder="1" applyAlignment="1">
      <alignment horizontal="right" vertical="center" wrapText="1"/>
    </xf>
    <xf numFmtId="0" fontId="5" fillId="0" borderId="2" xfId="0" applyFont="1" applyBorder="1" applyAlignment="1">
      <alignment horizontal="justify" vertical="top" wrapText="1"/>
    </xf>
    <xf numFmtId="0" fontId="5" fillId="0" borderId="9" xfId="0" applyFont="1" applyBorder="1" applyAlignment="1">
      <alignment wrapText="1"/>
    </xf>
    <xf numFmtId="0" fontId="5" fillId="0" borderId="2" xfId="0" applyFont="1" applyBorder="1" applyAlignment="1">
      <alignment horizontal="left" wrapText="1"/>
    </xf>
    <xf numFmtId="49" fontId="5" fillId="0" borderId="5" xfId="0" applyNumberFormat="1" applyFont="1" applyBorder="1" applyAlignment="1">
      <alignment wrapText="1"/>
    </xf>
    <xf numFmtId="49" fontId="5" fillId="0" borderId="2" xfId="0" applyNumberFormat="1" applyFont="1" applyFill="1" applyBorder="1" applyAlignment="1">
      <alignment wrapText="1"/>
    </xf>
    <xf numFmtId="49" fontId="5" fillId="0" borderId="9" xfId="0" applyNumberFormat="1" applyFont="1" applyBorder="1" applyAlignment="1">
      <alignment wrapText="1"/>
    </xf>
    <xf numFmtId="0" fontId="5" fillId="0" borderId="2" xfId="0" applyFont="1" applyFill="1" applyBorder="1" applyAlignment="1">
      <alignment horizontal="justify" vertical="top" wrapText="1"/>
    </xf>
    <xf numFmtId="164" fontId="0" fillId="0" borderId="0" xfId="0" applyNumberFormat="1" applyFill="1"/>
    <xf numFmtId="0" fontId="3" fillId="0" borderId="0" xfId="0" applyFont="1" applyFill="1"/>
    <xf numFmtId="0" fontId="3" fillId="0" borderId="0" xfId="0" applyFont="1" applyFill="1" applyAlignment="1">
      <alignment vertical="top" wrapText="1"/>
    </xf>
    <xf numFmtId="0" fontId="34" fillId="0" borderId="2" xfId="0" applyNumberFormat="1" applyFont="1" applyFill="1" applyBorder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164" fontId="35" fillId="0" borderId="2" xfId="0" applyNumberFormat="1" applyFont="1" applyFill="1" applyBorder="1" applyAlignment="1">
      <alignment horizontal="right" vertical="center" wrapText="1"/>
    </xf>
    <xf numFmtId="2" fontId="36" fillId="0" borderId="0" xfId="0" applyNumberFormat="1" applyFont="1" applyFill="1"/>
    <xf numFmtId="49" fontId="36" fillId="0" borderId="0" xfId="0" applyNumberFormat="1" applyFont="1" applyFill="1"/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22" fillId="0" borderId="2" xfId="0" applyNumberFormat="1" applyFont="1" applyFill="1" applyBorder="1" applyAlignment="1">
      <alignment horizontal="right" vertical="center" wrapText="1"/>
    </xf>
    <xf numFmtId="0" fontId="23" fillId="0" borderId="2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164" fontId="27" fillId="0" borderId="2" xfId="0" applyNumberFormat="1" applyFont="1" applyFill="1" applyBorder="1" applyAlignment="1">
      <alignment horizontal="right" vertical="center" wrapText="1"/>
    </xf>
    <xf numFmtId="2" fontId="25" fillId="0" borderId="0" xfId="0" applyNumberFormat="1" applyFont="1" applyFill="1"/>
    <xf numFmtId="49" fontId="25" fillId="0" borderId="0" xfId="0" applyNumberFormat="1" applyFont="1" applyFill="1"/>
    <xf numFmtId="2" fontId="6" fillId="0" borderId="0" xfId="0" applyNumberFormat="1" applyFont="1" applyFill="1"/>
    <xf numFmtId="49" fontId="6" fillId="0" borderId="0" xfId="0" applyNumberFormat="1" applyFont="1" applyFill="1"/>
    <xf numFmtId="164" fontId="21" fillId="0" borderId="2" xfId="0" applyNumberFormat="1" applyFont="1" applyFill="1" applyBorder="1" applyAlignment="1">
      <alignment horizontal="right" vertical="center" wrapText="1"/>
    </xf>
    <xf numFmtId="2" fontId="11" fillId="0" borderId="0" xfId="0" applyNumberFormat="1" applyFont="1" applyFill="1"/>
    <xf numFmtId="49" fontId="11" fillId="0" borderId="0" xfId="0" applyNumberFormat="1" applyFont="1" applyFill="1"/>
    <xf numFmtId="164" fontId="29" fillId="0" borderId="2" xfId="0" applyNumberFormat="1" applyFont="1" applyFill="1" applyBorder="1" applyAlignment="1">
      <alignment horizontal="right" vertical="center" wrapText="1"/>
    </xf>
    <xf numFmtId="164" fontId="30" fillId="0" borderId="2" xfId="0" applyNumberFormat="1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right" vertical="center" wrapText="1"/>
    </xf>
    <xf numFmtId="164" fontId="15" fillId="0" borderId="2" xfId="0" applyNumberFormat="1" applyFont="1" applyFill="1" applyBorder="1" applyAlignment="1">
      <alignment horizontal="right" vertical="center" wrapText="1"/>
    </xf>
    <xf numFmtId="164" fontId="14" fillId="0" borderId="2" xfId="0" applyNumberFormat="1" applyFont="1" applyFill="1" applyBorder="1" applyAlignment="1">
      <alignment horizontal="right" vertical="center" wrapText="1"/>
    </xf>
    <xf numFmtId="164" fontId="31" fillId="0" borderId="2" xfId="0" applyNumberFormat="1" applyFont="1" applyFill="1" applyBorder="1" applyAlignment="1">
      <alignment horizontal="right" vertical="center" wrapText="1"/>
    </xf>
    <xf numFmtId="2" fontId="33" fillId="0" borderId="0" xfId="0" applyNumberFormat="1" applyFont="1" applyFill="1"/>
    <xf numFmtId="49" fontId="33" fillId="0" borderId="0" xfId="0" applyNumberFormat="1" applyFont="1" applyFill="1"/>
    <xf numFmtId="164" fontId="26" fillId="0" borderId="2" xfId="0" applyNumberFormat="1" applyFont="1" applyFill="1" applyBorder="1" applyAlignment="1">
      <alignment horizontal="right" vertical="center" wrapText="1"/>
    </xf>
    <xf numFmtId="49" fontId="5" fillId="0" borderId="0" xfId="0" applyNumberFormat="1" applyFont="1" applyFill="1"/>
    <xf numFmtId="0" fontId="5" fillId="2" borderId="2" xfId="0" applyFont="1" applyFill="1" applyBorder="1" applyAlignment="1">
      <alignment horizontal="justify" vertical="top" wrapText="1"/>
    </xf>
    <xf numFmtId="0" fontId="5" fillId="0" borderId="2" xfId="0" applyFont="1" applyBorder="1" applyAlignment="1">
      <alignment horizontal="justify" wrapText="1"/>
    </xf>
    <xf numFmtId="164" fontId="5" fillId="0" borderId="2" xfId="0" applyNumberFormat="1" applyFont="1" applyFill="1" applyBorder="1" applyAlignment="1">
      <alignment horizontal="right" wrapText="1"/>
    </xf>
    <xf numFmtId="164" fontId="13" fillId="0" borderId="2" xfId="0" applyNumberFormat="1" applyFont="1" applyFill="1" applyBorder="1" applyAlignment="1">
      <alignment horizontal="right" wrapText="1"/>
    </xf>
    <xf numFmtId="0" fontId="5" fillId="0" borderId="10" xfId="0" applyFont="1" applyFill="1" applyBorder="1" applyAlignment="1">
      <alignment horizontal="right"/>
    </xf>
    <xf numFmtId="0" fontId="10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right" vertical="center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vertical="top" wrapText="1"/>
    </xf>
    <xf numFmtId="0" fontId="5" fillId="0" borderId="9" xfId="0" applyFont="1" applyFill="1" applyBorder="1" applyAlignment="1">
      <alignment horizontal="center" vertical="center" wrapText="1"/>
    </xf>
    <xf numFmtId="4" fontId="17" fillId="0" borderId="2" xfId="0" applyNumberFormat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 applyProtection="1">
      <alignment horizontal="right"/>
    </xf>
    <xf numFmtId="164" fontId="7" fillId="0" borderId="2" xfId="0" applyNumberFormat="1" applyFont="1" applyFill="1" applyBorder="1" applyAlignment="1" applyProtection="1">
      <alignment horizontal="right"/>
      <protection locked="0"/>
    </xf>
    <xf numFmtId="2" fontId="43" fillId="0" borderId="0" xfId="0" applyNumberFormat="1" applyFont="1" applyFill="1"/>
    <xf numFmtId="49" fontId="43" fillId="0" borderId="0" xfId="0" applyNumberFormat="1" applyFont="1" applyFill="1"/>
    <xf numFmtId="2" fontId="45" fillId="0" borderId="0" xfId="0" applyNumberFormat="1" applyFont="1" applyFill="1"/>
    <xf numFmtId="2" fontId="44" fillId="0" borderId="0" xfId="0" applyNumberFormat="1" applyFont="1" applyFill="1"/>
    <xf numFmtId="49" fontId="44" fillId="0" borderId="0" xfId="0" applyNumberFormat="1" applyFont="1" applyFill="1"/>
    <xf numFmtId="0" fontId="5" fillId="0" borderId="2" xfId="0" applyNumberFormat="1" applyFont="1" applyFill="1" applyBorder="1" applyAlignment="1">
      <alignment horizontal="center" vertical="center" wrapText="1"/>
    </xf>
    <xf numFmtId="2" fontId="41" fillId="0" borderId="0" xfId="0" applyNumberFormat="1" applyFont="1" applyFill="1"/>
    <xf numFmtId="49" fontId="41" fillId="0" borderId="0" xfId="0" applyNumberFormat="1" applyFont="1" applyFill="1"/>
    <xf numFmtId="164" fontId="39" fillId="0" borderId="2" xfId="0" applyNumberFormat="1" applyFont="1" applyFill="1" applyBorder="1" applyAlignment="1">
      <alignment horizontal="right" vertical="center" wrapText="1"/>
    </xf>
    <xf numFmtId="49" fontId="1" fillId="0" borderId="0" xfId="0" applyNumberFormat="1" applyFont="1" applyFill="1"/>
    <xf numFmtId="0" fontId="1" fillId="0" borderId="0" xfId="0" applyNumberFormat="1" applyFont="1" applyFill="1"/>
    <xf numFmtId="0" fontId="33" fillId="0" borderId="0" xfId="0" applyNumberFormat="1" applyFont="1" applyFill="1"/>
    <xf numFmtId="0" fontId="33" fillId="0" borderId="0" xfId="0" applyFont="1" applyFill="1"/>
    <xf numFmtId="0" fontId="5" fillId="0" borderId="0" xfId="0" applyFont="1" applyFill="1" applyAlignment="1">
      <alignment horizontal="center" vertical="top" wrapText="1"/>
    </xf>
    <xf numFmtId="0" fontId="5" fillId="0" borderId="2" xfId="0" applyFont="1" applyFill="1" applyBorder="1" applyAlignment="1">
      <alignment horizontal="center" wrapText="1"/>
    </xf>
    <xf numFmtId="0" fontId="5" fillId="0" borderId="2" xfId="0" applyNumberFormat="1" applyFont="1" applyFill="1" applyBorder="1" applyAlignment="1">
      <alignment horizontal="center" wrapText="1"/>
    </xf>
    <xf numFmtId="0" fontId="35" fillId="0" borderId="2" xfId="0" applyFont="1" applyFill="1" applyBorder="1" applyAlignment="1">
      <alignment vertical="top" wrapText="1"/>
    </xf>
    <xf numFmtId="0" fontId="24" fillId="0" borderId="2" xfId="0" applyFont="1" applyFill="1" applyBorder="1" applyAlignment="1">
      <alignment vertical="top" wrapText="1"/>
    </xf>
    <xf numFmtId="0" fontId="24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164" fontId="5" fillId="0" borderId="2" xfId="0" applyNumberFormat="1" applyFont="1" applyFill="1" applyBorder="1"/>
    <xf numFmtId="164" fontId="6" fillId="0" borderId="2" xfId="0" applyNumberFormat="1" applyFont="1" applyFill="1" applyBorder="1"/>
    <xf numFmtId="0" fontId="13" fillId="0" borderId="2" xfId="0" applyFont="1" applyFill="1" applyBorder="1" applyAlignment="1">
      <alignment vertical="top" wrapText="1"/>
    </xf>
    <xf numFmtId="0" fontId="5" fillId="0" borderId="9" xfId="0" applyFont="1" applyFill="1" applyBorder="1" applyAlignment="1">
      <alignment vertical="top" wrapText="1"/>
    </xf>
    <xf numFmtId="0" fontId="5" fillId="0" borderId="2" xfId="0" applyFont="1" applyFill="1" applyBorder="1"/>
    <xf numFmtId="0" fontId="2" fillId="0" borderId="2" xfId="0" applyFont="1" applyFill="1" applyBorder="1" applyAlignment="1">
      <alignment vertical="top" wrapText="1"/>
    </xf>
    <xf numFmtId="0" fontId="8" fillId="0" borderId="0" xfId="0" applyFont="1" applyFill="1" applyAlignment="1">
      <alignment wrapText="1"/>
    </xf>
    <xf numFmtId="0" fontId="5" fillId="0" borderId="11" xfId="0" applyFont="1" applyFill="1" applyBorder="1" applyAlignment="1">
      <alignment horizontal="center" vertical="center" wrapText="1"/>
    </xf>
    <xf numFmtId="164" fontId="28" fillId="0" borderId="2" xfId="0" applyNumberFormat="1" applyFont="1" applyFill="1" applyBorder="1" applyAlignment="1">
      <alignment horizontal="right" vertical="center" wrapText="1"/>
    </xf>
    <xf numFmtId="0" fontId="8" fillId="0" borderId="0" xfId="0" applyFont="1" applyFill="1"/>
    <xf numFmtId="0" fontId="13" fillId="0" borderId="11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vertical="top" wrapText="1"/>
    </xf>
    <xf numFmtId="0" fontId="24" fillId="0" borderId="9" xfId="0" applyFont="1" applyFill="1" applyBorder="1" applyAlignment="1">
      <alignment horizontal="center" vertical="center" wrapText="1"/>
    </xf>
    <xf numFmtId="0" fontId="24" fillId="0" borderId="9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wrapText="1"/>
    </xf>
    <xf numFmtId="164" fontId="42" fillId="0" borderId="2" xfId="0" applyNumberFormat="1" applyFont="1" applyFill="1" applyBorder="1" applyAlignment="1">
      <alignment horizontal="right" vertical="center" wrapText="1"/>
    </xf>
    <xf numFmtId="164" fontId="32" fillId="0" borderId="2" xfId="0" applyNumberFormat="1" applyFont="1" applyFill="1" applyBorder="1" applyAlignment="1">
      <alignment horizontal="right" vertical="center" wrapText="1"/>
    </xf>
    <xf numFmtId="2" fontId="48" fillId="0" borderId="0" xfId="0" applyNumberFormat="1" applyFont="1" applyFill="1"/>
    <xf numFmtId="164" fontId="37" fillId="0" borderId="2" xfId="0" applyNumberFormat="1" applyFont="1" applyFill="1" applyBorder="1" applyAlignment="1">
      <alignment horizontal="right" vertical="center" wrapText="1"/>
    </xf>
    <xf numFmtId="164" fontId="5" fillId="0" borderId="2" xfId="0" applyNumberFormat="1" applyFont="1" applyBorder="1" applyAlignment="1">
      <alignment horizontal="right" wrapText="1"/>
    </xf>
    <xf numFmtId="164" fontId="49" fillId="0" borderId="2" xfId="0" applyNumberFormat="1" applyFont="1" applyFill="1" applyBorder="1" applyAlignment="1">
      <alignment horizontal="right" vertical="center" wrapText="1"/>
    </xf>
    <xf numFmtId="164" fontId="13" fillId="0" borderId="2" xfId="0" applyNumberFormat="1" applyFont="1" applyFill="1" applyBorder="1" applyAlignment="1">
      <alignment horizontal="right" vertical="center" wrapText="1"/>
    </xf>
    <xf numFmtId="164" fontId="33" fillId="0" borderId="0" xfId="0" applyNumberFormat="1" applyFont="1" applyFill="1"/>
    <xf numFmtId="164" fontId="5" fillId="0" borderId="2" xfId="0" applyNumberFormat="1" applyFont="1" applyFill="1" applyBorder="1" applyAlignment="1" applyProtection="1">
      <alignment horizontal="right" vertical="center" wrapText="1"/>
      <protection locked="0"/>
    </xf>
    <xf numFmtId="2" fontId="33" fillId="0" borderId="0" xfId="0" applyNumberFormat="1" applyFont="1" applyFill="1" applyBorder="1"/>
    <xf numFmtId="49" fontId="33" fillId="0" borderId="0" xfId="0" applyNumberFormat="1" applyFont="1" applyFill="1" applyBorder="1"/>
    <xf numFmtId="164" fontId="6" fillId="0" borderId="2" xfId="0" applyNumberFormat="1" applyFont="1" applyFill="1" applyBorder="1" applyAlignment="1">
      <alignment horizontal="right"/>
    </xf>
    <xf numFmtId="2" fontId="6" fillId="0" borderId="0" xfId="0" applyNumberFormat="1" applyFont="1" applyFill="1" applyBorder="1"/>
    <xf numFmtId="49" fontId="6" fillId="0" borderId="0" xfId="0" applyNumberFormat="1" applyFont="1" applyFill="1" applyBorder="1"/>
    <xf numFmtId="2" fontId="50" fillId="0" borderId="0" xfId="0" applyNumberFormat="1" applyFont="1" applyFill="1"/>
    <xf numFmtId="2" fontId="51" fillId="0" borderId="0" xfId="0" applyNumberFormat="1" applyFont="1" applyFill="1"/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 applyFill="1" applyProtection="1"/>
    <xf numFmtId="49" fontId="5" fillId="0" borderId="2" xfId="0" applyNumberFormat="1" applyFont="1" applyFill="1" applyBorder="1" applyAlignment="1">
      <alignment horizontal="center" wrapText="1"/>
    </xf>
    <xf numFmtId="0" fontId="28" fillId="0" borderId="0" xfId="0" applyFont="1" applyFill="1" applyProtection="1"/>
    <xf numFmtId="0" fontId="37" fillId="0" borderId="2" xfId="0" applyNumberFormat="1" applyFont="1" applyFill="1" applyBorder="1" applyAlignment="1" applyProtection="1">
      <alignment horizontal="left" vertical="center" wrapText="1" shrinkToFit="1"/>
    </xf>
    <xf numFmtId="0" fontId="13" fillId="0" borderId="2" xfId="0" applyFont="1" applyFill="1" applyBorder="1" applyAlignment="1">
      <alignment horizontal="left" vertical="top" wrapText="1"/>
    </xf>
    <xf numFmtId="164" fontId="5" fillId="0" borderId="0" xfId="0" applyNumberFormat="1" applyFont="1" applyFill="1" applyProtection="1"/>
    <xf numFmtId="1" fontId="5" fillId="0" borderId="5" xfId="0" applyNumberFormat="1" applyFont="1" applyFill="1" applyBorder="1" applyAlignment="1">
      <alignment horizontal="center"/>
    </xf>
    <xf numFmtId="164" fontId="5" fillId="0" borderId="2" xfId="0" applyNumberFormat="1" applyFont="1" applyFill="1" applyBorder="1" applyAlignment="1" applyProtection="1">
      <alignment horizontal="right" wrapText="1"/>
      <protection locked="0"/>
    </xf>
    <xf numFmtId="165" fontId="5" fillId="0" borderId="2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left" vertical="top" wrapText="1"/>
    </xf>
    <xf numFmtId="2" fontId="5" fillId="0" borderId="2" xfId="0" applyNumberFormat="1" applyFont="1" applyFill="1" applyBorder="1" applyAlignment="1">
      <alignment horizontal="center"/>
    </xf>
    <xf numFmtId="1" fontId="5" fillId="0" borderId="2" xfId="0" applyNumberFormat="1" applyFont="1" applyFill="1" applyBorder="1" applyAlignment="1">
      <alignment horizontal="center"/>
    </xf>
    <xf numFmtId="3" fontId="5" fillId="0" borderId="2" xfId="0" applyNumberFormat="1" applyFont="1" applyFill="1" applyBorder="1" applyAlignment="1">
      <alignment horizontal="center" vertical="center" wrapText="1"/>
    </xf>
    <xf numFmtId="2" fontId="46" fillId="0" borderId="0" xfId="0" applyNumberFormat="1" applyFont="1" applyFill="1"/>
    <xf numFmtId="49" fontId="46" fillId="0" borderId="0" xfId="0" applyNumberFormat="1" applyFont="1" applyFill="1"/>
    <xf numFmtId="0" fontId="57" fillId="0" borderId="2" xfId="0" applyFont="1" applyFill="1" applyBorder="1" applyAlignment="1">
      <alignment vertical="top" wrapText="1"/>
    </xf>
    <xf numFmtId="0" fontId="57" fillId="0" borderId="2" xfId="0" applyFont="1" applyFill="1" applyBorder="1" applyAlignment="1">
      <alignment horizontal="center" vertical="center" wrapText="1"/>
    </xf>
    <xf numFmtId="0" fontId="57" fillId="0" borderId="2" xfId="0" applyNumberFormat="1" applyFont="1" applyFill="1" applyBorder="1" applyAlignment="1">
      <alignment horizontal="center" vertical="center" wrapText="1"/>
    </xf>
    <xf numFmtId="164" fontId="57" fillId="0" borderId="2" xfId="0" applyNumberFormat="1" applyFont="1" applyFill="1" applyBorder="1" applyAlignment="1">
      <alignment horizontal="right" vertical="center" wrapText="1"/>
    </xf>
    <xf numFmtId="49" fontId="57" fillId="0" borderId="2" xfId="0" applyNumberFormat="1" applyFont="1" applyFill="1" applyBorder="1" applyAlignment="1">
      <alignment horizontal="center" vertical="center" wrapText="1"/>
    </xf>
    <xf numFmtId="0" fontId="57" fillId="0" borderId="2" xfId="0" applyFont="1" applyFill="1" applyBorder="1" applyAlignment="1" applyProtection="1">
      <alignment horizontal="center" vertical="center" wrapText="1"/>
      <protection locked="0"/>
    </xf>
    <xf numFmtId="0" fontId="57" fillId="0" borderId="2" xfId="0" applyFont="1" applyFill="1" applyBorder="1" applyAlignment="1">
      <alignment wrapText="1"/>
    </xf>
    <xf numFmtId="164" fontId="57" fillId="0" borderId="2" xfId="0" applyNumberFormat="1" applyFont="1" applyFill="1" applyBorder="1" applyAlignment="1" applyProtection="1">
      <alignment horizontal="right" vertical="center" wrapText="1"/>
      <protection locked="0"/>
    </xf>
    <xf numFmtId="49" fontId="52" fillId="0" borderId="0" xfId="0" applyNumberFormat="1" applyFont="1" applyFill="1"/>
    <xf numFmtId="49" fontId="53" fillId="0" borderId="0" xfId="0" applyNumberFormat="1" applyFont="1" applyFill="1"/>
    <xf numFmtId="49" fontId="54" fillId="0" borderId="0" xfId="0" applyNumberFormat="1" applyFont="1" applyFill="1"/>
    <xf numFmtId="49" fontId="55" fillId="0" borderId="0" xfId="0" applyNumberFormat="1" applyFont="1" applyFill="1"/>
    <xf numFmtId="49" fontId="56" fillId="0" borderId="0" xfId="0" applyNumberFormat="1" applyFont="1" applyFill="1"/>
    <xf numFmtId="0" fontId="57" fillId="0" borderId="2" xfId="1" applyFont="1" applyFill="1" applyBorder="1" applyAlignment="1" applyProtection="1">
      <alignment horizontal="left" vertical="top" wrapText="1"/>
      <protection locked="0"/>
    </xf>
    <xf numFmtId="49" fontId="33" fillId="3" borderId="0" xfId="0" applyNumberFormat="1" applyFont="1" applyFill="1"/>
    <xf numFmtId="2" fontId="33" fillId="3" borderId="0" xfId="0" applyNumberFormat="1" applyFont="1" applyFill="1"/>
    <xf numFmtId="0" fontId="58" fillId="0" borderId="2" xfId="0" applyFont="1" applyFill="1" applyBorder="1" applyAlignment="1">
      <alignment horizontal="left" vertical="top" wrapText="1"/>
    </xf>
    <xf numFmtId="0" fontId="57" fillId="0" borderId="2" xfId="0" applyFont="1" applyFill="1" applyBorder="1" applyAlignment="1">
      <alignment horizontal="left" vertical="top" wrapText="1"/>
    </xf>
    <xf numFmtId="2" fontId="59" fillId="0" borderId="0" xfId="0" applyNumberFormat="1" applyFont="1" applyFill="1"/>
    <xf numFmtId="2" fontId="60" fillId="0" borderId="0" xfId="0" applyNumberFormat="1" applyFont="1" applyFill="1"/>
    <xf numFmtId="49" fontId="59" fillId="0" borderId="0" xfId="0" applyNumberFormat="1" applyFont="1" applyFill="1"/>
    <xf numFmtId="49" fontId="61" fillId="0" borderId="0" xfId="0" applyNumberFormat="1" applyFont="1" applyFill="1"/>
    <xf numFmtId="164" fontId="62" fillId="0" borderId="2" xfId="0" applyNumberFormat="1" applyFont="1" applyFill="1" applyBorder="1" applyAlignment="1">
      <alignment horizontal="right" vertical="center" wrapText="1"/>
    </xf>
    <xf numFmtId="0" fontId="63" fillId="0" borderId="2" xfId="0" applyFont="1" applyFill="1" applyBorder="1" applyAlignment="1">
      <alignment wrapText="1"/>
    </xf>
    <xf numFmtId="0" fontId="63" fillId="0" borderId="0" xfId="0" applyFont="1" applyFill="1"/>
    <xf numFmtId="0" fontId="63" fillId="0" borderId="0" xfId="0" applyFont="1" applyFill="1" applyAlignment="1">
      <alignment wrapText="1"/>
    </xf>
    <xf numFmtId="0" fontId="63" fillId="0" borderId="2" xfId="0" applyFont="1" applyFill="1" applyBorder="1"/>
    <xf numFmtId="2" fontId="63" fillId="0" borderId="2" xfId="0" applyNumberFormat="1" applyFont="1" applyFill="1" applyBorder="1" applyAlignment="1">
      <alignment wrapText="1"/>
    </xf>
    <xf numFmtId="0" fontId="5" fillId="0" borderId="0" xfId="0" applyFont="1" applyFill="1" applyAlignment="1">
      <alignment horizontal="left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left"/>
    </xf>
    <xf numFmtId="0" fontId="5" fillId="0" borderId="1" xfId="0" applyFont="1" applyFill="1" applyBorder="1" applyAlignment="1">
      <alignment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wrapText="1"/>
    </xf>
    <xf numFmtId="49" fontId="13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5" fillId="0" borderId="2" xfId="0" applyFont="1" applyFill="1" applyBorder="1" applyProtection="1"/>
    <xf numFmtId="0" fontId="7" fillId="0" borderId="2" xfId="0" applyFont="1" applyFill="1" applyBorder="1" applyProtection="1"/>
    <xf numFmtId="0" fontId="13" fillId="0" borderId="2" xfId="0" applyFont="1" applyFill="1" applyBorder="1" applyAlignment="1" applyProtection="1">
      <alignment shrinkToFit="1"/>
    </xf>
    <xf numFmtId="0" fontId="13" fillId="0" borderId="2" xfId="0" applyFont="1" applyFill="1" applyBorder="1" applyAlignment="1" applyProtection="1">
      <alignment horizontal="center"/>
    </xf>
    <xf numFmtId="4" fontId="5" fillId="0" borderId="9" xfId="0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64" fontId="64" fillId="0" borderId="2" xfId="0" applyNumberFormat="1" applyFont="1" applyFill="1" applyBorder="1" applyAlignment="1">
      <alignment horizontal="right" vertical="center" wrapText="1"/>
    </xf>
    <xf numFmtId="0" fontId="64" fillId="0" borderId="2" xfId="0" applyFont="1" applyFill="1" applyBorder="1" applyProtection="1"/>
    <xf numFmtId="0" fontId="65" fillId="0" borderId="2" xfId="0" applyFont="1" applyFill="1" applyBorder="1" applyAlignment="1">
      <alignment horizontal="left" vertical="top" wrapText="1"/>
    </xf>
    <xf numFmtId="0" fontId="64" fillId="0" borderId="11" xfId="0" applyFont="1" applyFill="1" applyBorder="1" applyAlignment="1">
      <alignment horizontal="center" vertical="center" wrapText="1"/>
    </xf>
    <xf numFmtId="0" fontId="64" fillId="0" borderId="2" xfId="0" applyNumberFormat="1" applyFont="1" applyFill="1" applyBorder="1" applyAlignment="1">
      <alignment horizontal="center" vertical="center" wrapText="1"/>
    </xf>
    <xf numFmtId="0" fontId="64" fillId="0" borderId="2" xfId="0" applyFont="1" applyFill="1" applyBorder="1" applyAlignment="1" applyProtection="1">
      <alignment horizontal="center" vertical="center" wrapText="1"/>
      <protection locked="0"/>
    </xf>
    <xf numFmtId="0" fontId="64" fillId="0" borderId="2" xfId="0" applyFont="1" applyFill="1" applyBorder="1" applyAlignment="1">
      <alignment wrapText="1"/>
    </xf>
    <xf numFmtId="0" fontId="64" fillId="0" borderId="2" xfId="0" applyFont="1" applyFill="1" applyBorder="1" applyAlignment="1">
      <alignment horizontal="center" vertical="center" wrapText="1"/>
    </xf>
    <xf numFmtId="0" fontId="64" fillId="0" borderId="2" xfId="0" applyFont="1" applyFill="1" applyBorder="1" applyAlignment="1">
      <alignment horizontal="left" vertical="top" wrapText="1"/>
    </xf>
    <xf numFmtId="0" fontId="64" fillId="0" borderId="2" xfId="0" applyFont="1" applyFill="1" applyBorder="1" applyAlignment="1">
      <alignment vertical="top" wrapText="1"/>
    </xf>
    <xf numFmtId="0" fontId="64" fillId="0" borderId="0" xfId="0" applyFont="1" applyFill="1" applyAlignment="1">
      <alignment wrapText="1"/>
    </xf>
    <xf numFmtId="0" fontId="66" fillId="0" borderId="2" xfId="0" applyNumberFormat="1" applyFont="1" applyFill="1" applyBorder="1" applyAlignment="1">
      <alignment horizontal="center" vertical="center" wrapText="1"/>
    </xf>
    <xf numFmtId="49" fontId="64" fillId="0" borderId="2" xfId="0" applyNumberFormat="1" applyFont="1" applyFill="1" applyBorder="1" applyAlignment="1">
      <alignment horizontal="center" vertical="center" wrapText="1"/>
    </xf>
    <xf numFmtId="0" fontId="64" fillId="0" borderId="5" xfId="0" applyFont="1" applyFill="1" applyBorder="1" applyAlignment="1">
      <alignment wrapText="1"/>
    </xf>
    <xf numFmtId="49" fontId="66" fillId="0" borderId="2" xfId="0" applyNumberFormat="1" applyFont="1" applyFill="1" applyBorder="1" applyAlignment="1">
      <alignment horizontal="center" vertical="center" wrapText="1"/>
    </xf>
    <xf numFmtId="0" fontId="66" fillId="0" borderId="2" xfId="0" applyFont="1" applyFill="1" applyBorder="1" applyAlignment="1">
      <alignment horizontal="center" vertical="center" wrapText="1"/>
    </xf>
    <xf numFmtId="0" fontId="64" fillId="0" borderId="2" xfId="0" applyFont="1" applyFill="1" applyBorder="1"/>
    <xf numFmtId="0" fontId="66" fillId="0" borderId="2" xfId="0" applyFont="1" applyFill="1" applyBorder="1" applyAlignment="1">
      <alignment vertical="top" wrapText="1"/>
    </xf>
    <xf numFmtId="0" fontId="67" fillId="0" borderId="2" xfId="0" applyNumberFormat="1" applyFont="1" applyFill="1" applyBorder="1" applyAlignment="1">
      <alignment horizontal="center" vertical="center" wrapText="1"/>
    </xf>
    <xf numFmtId="0" fontId="67" fillId="0" borderId="2" xfId="0" applyFont="1" applyFill="1" applyBorder="1" applyAlignment="1">
      <alignment horizontal="center" vertical="center" wrapText="1"/>
    </xf>
    <xf numFmtId="0" fontId="64" fillId="0" borderId="0" xfId="0" applyFont="1" applyFill="1"/>
    <xf numFmtId="0" fontId="68" fillId="0" borderId="2" xfId="0" applyFont="1" applyFill="1" applyBorder="1" applyAlignment="1">
      <alignment horizontal="center" vertical="center" wrapText="1"/>
    </xf>
    <xf numFmtId="49" fontId="64" fillId="0" borderId="2" xfId="0" applyNumberFormat="1" applyFont="1" applyFill="1" applyBorder="1" applyAlignment="1">
      <alignment horizontal="center"/>
    </xf>
    <xf numFmtId="0" fontId="69" fillId="0" borderId="2" xfId="0" applyFont="1" applyFill="1" applyBorder="1" applyAlignment="1">
      <alignment horizontal="center" vertical="center" wrapText="1"/>
    </xf>
    <xf numFmtId="0" fontId="70" fillId="0" borderId="2" xfId="0" applyFont="1" applyFill="1" applyBorder="1" applyAlignment="1">
      <alignment vertical="top" wrapText="1"/>
    </xf>
    <xf numFmtId="0" fontId="70" fillId="0" borderId="2" xfId="0" applyFont="1" applyFill="1" applyBorder="1" applyAlignment="1">
      <alignment horizontal="center" vertical="center" wrapText="1"/>
    </xf>
    <xf numFmtId="0" fontId="70" fillId="0" borderId="2" xfId="0" applyNumberFormat="1" applyFont="1" applyFill="1" applyBorder="1" applyAlignment="1">
      <alignment horizontal="center" vertical="center" wrapText="1"/>
    </xf>
    <xf numFmtId="0" fontId="71" fillId="0" borderId="2" xfId="0" applyNumberFormat="1" applyFont="1" applyFill="1" applyBorder="1" applyAlignment="1">
      <alignment horizontal="center" vertical="center" wrapText="1"/>
    </xf>
    <xf numFmtId="0" fontId="71" fillId="0" borderId="2" xfId="0" applyFont="1" applyFill="1" applyBorder="1" applyAlignment="1">
      <alignment horizontal="center" vertical="center" wrapText="1"/>
    </xf>
    <xf numFmtId="0" fontId="72" fillId="0" borderId="2" xfId="0" applyFont="1" applyFill="1" applyBorder="1" applyAlignment="1">
      <alignment vertical="center" wrapText="1"/>
    </xf>
    <xf numFmtId="0" fontId="72" fillId="0" borderId="2" xfId="0" applyFont="1" applyFill="1" applyBorder="1" applyAlignment="1">
      <alignment horizontal="center" vertical="center" wrapText="1"/>
    </xf>
    <xf numFmtId="0" fontId="72" fillId="0" borderId="2" xfId="0" applyNumberFormat="1" applyFont="1" applyFill="1" applyBorder="1" applyAlignment="1">
      <alignment horizontal="center" vertical="center" wrapText="1"/>
    </xf>
    <xf numFmtId="0" fontId="64" fillId="0" borderId="2" xfId="0" applyFont="1" applyFill="1" applyBorder="1" applyAlignment="1" applyProtection="1">
      <alignment vertical="center" wrapText="1"/>
      <protection locked="0"/>
    </xf>
    <xf numFmtId="0" fontId="65" fillId="0" borderId="2" xfId="0" applyFont="1" applyFill="1" applyBorder="1" applyAlignment="1">
      <alignment wrapText="1"/>
    </xf>
    <xf numFmtId="0" fontId="65" fillId="0" borderId="2" xfId="0" applyFont="1" applyFill="1" applyBorder="1" applyAlignment="1">
      <alignment vertical="top" wrapText="1"/>
    </xf>
    <xf numFmtId="0" fontId="64" fillId="0" borderId="4" xfId="0" applyFont="1" applyFill="1" applyBorder="1" applyAlignment="1">
      <alignment horizontal="center" vertical="center" wrapText="1"/>
    </xf>
    <xf numFmtId="49" fontId="64" fillId="0" borderId="2" xfId="0" applyNumberFormat="1" applyFont="1" applyFill="1" applyBorder="1" applyAlignment="1">
      <alignment horizontal="center" vertical="center"/>
    </xf>
    <xf numFmtId="49" fontId="70" fillId="0" borderId="2" xfId="0" applyNumberFormat="1" applyFont="1" applyFill="1" applyBorder="1" applyAlignment="1">
      <alignment horizontal="center" vertical="center" wrapText="1"/>
    </xf>
    <xf numFmtId="0" fontId="64" fillId="4" borderId="2" xfId="0" applyFont="1" applyFill="1" applyBorder="1" applyAlignment="1">
      <alignment vertical="top" wrapText="1"/>
    </xf>
    <xf numFmtId="0" fontId="66" fillId="4" borderId="2" xfId="0" applyFont="1" applyFill="1" applyBorder="1" applyAlignment="1">
      <alignment horizontal="center" vertical="center" wrapText="1"/>
    </xf>
    <xf numFmtId="0" fontId="66" fillId="4" borderId="2" xfId="0" applyNumberFormat="1" applyFont="1" applyFill="1" applyBorder="1" applyAlignment="1">
      <alignment horizontal="center" vertical="center" wrapText="1"/>
    </xf>
    <xf numFmtId="0" fontId="67" fillId="4" borderId="2" xfId="0" applyNumberFormat="1" applyFont="1" applyFill="1" applyBorder="1" applyAlignment="1">
      <alignment horizontal="center" vertical="center" wrapText="1"/>
    </xf>
    <xf numFmtId="0" fontId="67" fillId="4" borderId="2" xfId="0" applyFont="1" applyFill="1" applyBorder="1" applyAlignment="1">
      <alignment horizontal="center" vertical="center" wrapText="1"/>
    </xf>
    <xf numFmtId="164" fontId="26" fillId="4" borderId="2" xfId="0" applyNumberFormat="1" applyFont="1" applyFill="1" applyBorder="1" applyAlignment="1">
      <alignment horizontal="right" vertical="center" wrapText="1"/>
    </xf>
    <xf numFmtId="0" fontId="64" fillId="4" borderId="2" xfId="0" applyFont="1" applyFill="1" applyBorder="1" applyAlignment="1">
      <alignment horizontal="center" vertical="center" wrapText="1"/>
    </xf>
    <xf numFmtId="0" fontId="64" fillId="4" borderId="2" xfId="0" applyNumberFormat="1" applyFont="1" applyFill="1" applyBorder="1" applyAlignment="1">
      <alignment horizontal="center" vertical="center" wrapText="1"/>
    </xf>
    <xf numFmtId="0" fontId="68" fillId="4" borderId="2" xfId="0" applyFont="1" applyFill="1" applyBorder="1" applyAlignment="1">
      <alignment horizontal="center" vertical="center" wrapText="1"/>
    </xf>
    <xf numFmtId="164" fontId="7" fillId="4" borderId="2" xfId="0" applyNumberFormat="1" applyFont="1" applyFill="1" applyBorder="1" applyAlignment="1">
      <alignment horizontal="right" vertical="center" wrapText="1"/>
    </xf>
    <xf numFmtId="0" fontId="64" fillId="4" borderId="0" xfId="0" applyFont="1" applyFill="1"/>
    <xf numFmtId="164" fontId="2" fillId="4" borderId="2" xfId="0" applyNumberFormat="1" applyFont="1" applyFill="1" applyBorder="1" applyAlignment="1">
      <alignment horizontal="right" vertical="center" wrapText="1"/>
    </xf>
    <xf numFmtId="0" fontId="66" fillId="4" borderId="2" xfId="0" applyFont="1" applyFill="1" applyBorder="1" applyAlignment="1">
      <alignment vertical="top" wrapText="1"/>
    </xf>
    <xf numFmtId="0" fontId="66" fillId="4" borderId="2" xfId="0" applyFont="1" applyFill="1" applyBorder="1" applyAlignment="1">
      <alignment horizontal="center" vertical="center"/>
    </xf>
    <xf numFmtId="49" fontId="64" fillId="4" borderId="2" xfId="0" applyNumberFormat="1" applyFont="1" applyFill="1" applyBorder="1" applyAlignment="1">
      <alignment horizontal="center" vertical="center" wrapText="1"/>
    </xf>
    <xf numFmtId="0" fontId="64" fillId="4" borderId="2" xfId="0" applyFont="1" applyFill="1" applyBorder="1"/>
    <xf numFmtId="164" fontId="5" fillId="4" borderId="2" xfId="0" applyNumberFormat="1" applyFont="1" applyFill="1" applyBorder="1" applyAlignment="1">
      <alignment horizontal="right" vertical="center" wrapText="1"/>
    </xf>
    <xf numFmtId="164" fontId="57" fillId="4" borderId="2" xfId="0" applyNumberFormat="1" applyFont="1" applyFill="1" applyBorder="1" applyAlignment="1">
      <alignment horizontal="right" vertical="center" wrapText="1"/>
    </xf>
    <xf numFmtId="0" fontId="64" fillId="4" borderId="2" xfId="0" applyFont="1" applyFill="1" applyBorder="1" applyAlignment="1">
      <alignment wrapText="1"/>
    </xf>
    <xf numFmtId="0" fontId="65" fillId="4" borderId="2" xfId="0" applyFont="1" applyFill="1" applyBorder="1" applyAlignment="1">
      <alignment wrapText="1"/>
    </xf>
    <xf numFmtId="3" fontId="64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64" fillId="4" borderId="2" xfId="0" applyFont="1" applyFill="1" applyBorder="1" applyAlignment="1" applyProtection="1">
      <alignment horizontal="center" vertical="center" wrapText="1"/>
      <protection locked="0"/>
    </xf>
    <xf numFmtId="2" fontId="5" fillId="0" borderId="0" xfId="0" applyNumberFormat="1" applyFont="1" applyFill="1"/>
    <xf numFmtId="0" fontId="5" fillId="4" borderId="2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2" xfId="0" applyNumberFormat="1" applyFont="1" applyFill="1" applyBorder="1" applyAlignment="1">
      <alignment horizontal="center" vertical="center" wrapText="1"/>
    </xf>
    <xf numFmtId="0" fontId="63" fillId="4" borderId="0" xfId="0" applyFont="1" applyFill="1"/>
    <xf numFmtId="0" fontId="63" fillId="4" borderId="2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vertical="center" wrapText="1"/>
    </xf>
    <xf numFmtId="0" fontId="13" fillId="4" borderId="2" xfId="0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/>
    </xf>
    <xf numFmtId="164" fontId="29" fillId="4" borderId="2" xfId="0" applyNumberFormat="1" applyFont="1" applyFill="1" applyBorder="1" applyAlignment="1">
      <alignment horizontal="right" vertical="center" wrapText="1"/>
    </xf>
    <xf numFmtId="2" fontId="0" fillId="4" borderId="0" xfId="0" applyNumberFormat="1" applyFill="1"/>
    <xf numFmtId="2" fontId="6" fillId="4" borderId="0" xfId="0" applyNumberFormat="1" applyFont="1" applyFill="1"/>
    <xf numFmtId="49" fontId="0" fillId="4" borderId="0" xfId="0" applyNumberFormat="1" applyFill="1"/>
    <xf numFmtId="49" fontId="52" fillId="4" borderId="0" xfId="0" applyNumberFormat="1" applyFont="1" applyFill="1"/>
    <xf numFmtId="0" fontId="24" fillId="4" borderId="2" xfId="0" applyFont="1" applyFill="1" applyBorder="1" applyAlignment="1">
      <alignment vertical="top" wrapText="1"/>
    </xf>
    <xf numFmtId="0" fontId="24" fillId="4" borderId="2" xfId="0" applyFont="1" applyFill="1" applyBorder="1" applyAlignment="1">
      <alignment horizontal="center" vertical="center" wrapText="1"/>
    </xf>
    <xf numFmtId="0" fontId="24" fillId="4" borderId="2" xfId="0" applyNumberFormat="1" applyFont="1" applyFill="1" applyBorder="1" applyAlignment="1">
      <alignment horizontal="center" vertical="center" wrapText="1"/>
    </xf>
    <xf numFmtId="164" fontId="30" fillId="4" borderId="2" xfId="0" applyNumberFormat="1" applyFont="1" applyFill="1" applyBorder="1" applyAlignment="1">
      <alignment horizontal="right" vertical="center" wrapText="1"/>
    </xf>
    <xf numFmtId="0" fontId="5" fillId="4" borderId="2" xfId="0" applyFont="1" applyFill="1" applyBorder="1" applyAlignment="1">
      <alignment vertical="top" wrapText="1"/>
    </xf>
    <xf numFmtId="0" fontId="5" fillId="4" borderId="2" xfId="0" applyFont="1" applyFill="1" applyBorder="1" applyAlignment="1" applyProtection="1">
      <alignment vertical="center" wrapText="1"/>
      <protection locked="0"/>
    </xf>
    <xf numFmtId="0" fontId="5" fillId="4" borderId="2" xfId="0" applyFont="1" applyFill="1" applyBorder="1" applyAlignment="1" applyProtection="1">
      <alignment horizontal="center" vertical="center" wrapText="1"/>
      <protection locked="0"/>
    </xf>
    <xf numFmtId="0" fontId="23" fillId="4" borderId="2" xfId="0" applyNumberFormat="1" applyFont="1" applyFill="1" applyBorder="1" applyAlignment="1">
      <alignment horizontal="center" vertical="center" wrapText="1"/>
    </xf>
    <xf numFmtId="49" fontId="24" fillId="4" borderId="2" xfId="0" applyNumberFormat="1" applyFont="1" applyFill="1" applyBorder="1" applyAlignment="1">
      <alignment horizontal="center" vertical="center"/>
    </xf>
    <xf numFmtId="2" fontId="25" fillId="4" borderId="0" xfId="0" applyNumberFormat="1" applyFont="1" applyFill="1"/>
    <xf numFmtId="2" fontId="51" fillId="4" borderId="0" xfId="0" applyNumberFormat="1" applyFont="1" applyFill="1"/>
    <xf numFmtId="49" fontId="25" fillId="4" borderId="0" xfId="0" applyNumberFormat="1" applyFont="1" applyFill="1"/>
    <xf numFmtId="49" fontId="53" fillId="4" borderId="0" xfId="0" applyNumberFormat="1" applyFont="1" applyFill="1"/>
    <xf numFmtId="0" fontId="3" fillId="4" borderId="2" xfId="0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left" vertical="center" wrapText="1"/>
    </xf>
    <xf numFmtId="3" fontId="5" fillId="4" borderId="2" xfId="0" applyNumberFormat="1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top" wrapText="1"/>
    </xf>
    <xf numFmtId="164" fontId="47" fillId="4" borderId="2" xfId="0" applyNumberFormat="1" applyFont="1" applyFill="1" applyBorder="1" applyAlignment="1">
      <alignment horizontal="right" vertical="center" wrapText="1"/>
    </xf>
    <xf numFmtId="0" fontId="5" fillId="4" borderId="9" xfId="0" applyFont="1" applyFill="1" applyBorder="1" applyAlignment="1">
      <alignment vertical="top" wrapText="1"/>
    </xf>
    <xf numFmtId="0" fontId="5" fillId="4" borderId="9" xfId="0" applyFont="1" applyFill="1" applyBorder="1" applyAlignment="1">
      <alignment horizontal="center" vertical="center" wrapText="1"/>
    </xf>
    <xf numFmtId="0" fontId="5" fillId="4" borderId="9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wrapText="1"/>
    </xf>
    <xf numFmtId="0" fontId="63" fillId="0" borderId="0" xfId="0" applyFont="1" applyFill="1" applyBorder="1"/>
    <xf numFmtId="0" fontId="5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/>
    <xf numFmtId="0" fontId="2" fillId="0" borderId="3" xfId="0" applyFont="1" applyFill="1" applyBorder="1" applyAlignment="1">
      <alignment horizontal="center" wrapText="1"/>
    </xf>
    <xf numFmtId="164" fontId="7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0" fontId="65" fillId="4" borderId="2" xfId="0" applyFont="1" applyFill="1" applyBorder="1" applyAlignment="1">
      <alignment horizontal="left" vertical="top" wrapText="1"/>
    </xf>
    <xf numFmtId="0" fontId="64" fillId="4" borderId="11" xfId="0" applyFont="1" applyFill="1" applyBorder="1" applyAlignment="1">
      <alignment horizontal="center" vertical="center" wrapText="1"/>
    </xf>
    <xf numFmtId="0" fontId="64" fillId="4" borderId="0" xfId="0" applyFont="1" applyFill="1" applyAlignment="1">
      <alignment wrapText="1"/>
    </xf>
    <xf numFmtId="0" fontId="65" fillId="4" borderId="2" xfId="0" applyFont="1" applyFill="1" applyBorder="1" applyAlignment="1">
      <alignment horizontal="left" wrapText="1"/>
    </xf>
    <xf numFmtId="0" fontId="65" fillId="4" borderId="2" xfId="0" applyFont="1" applyFill="1" applyBorder="1" applyAlignment="1">
      <alignment horizontal="left" vertical="center" wrapText="1"/>
    </xf>
    <xf numFmtId="164" fontId="15" fillId="4" borderId="2" xfId="0" applyNumberFormat="1" applyFont="1" applyFill="1" applyBorder="1" applyAlignment="1">
      <alignment horizontal="right" vertical="center" wrapText="1"/>
    </xf>
    <xf numFmtId="164" fontId="64" fillId="4" borderId="2" xfId="0" applyNumberFormat="1" applyFont="1" applyFill="1" applyBorder="1" applyAlignment="1">
      <alignment horizontal="right" vertical="center" wrapText="1"/>
    </xf>
    <xf numFmtId="164" fontId="31" fillId="4" borderId="2" xfId="0" applyNumberFormat="1" applyFont="1" applyFill="1" applyBorder="1" applyAlignment="1">
      <alignment horizontal="right" vertical="center" wrapText="1"/>
    </xf>
    <xf numFmtId="0" fontId="70" fillId="4" borderId="2" xfId="0" applyFont="1" applyFill="1" applyBorder="1" applyAlignment="1">
      <alignment wrapText="1"/>
    </xf>
    <xf numFmtId="0" fontId="70" fillId="4" borderId="2" xfId="0" applyFont="1" applyFill="1" applyBorder="1" applyAlignment="1">
      <alignment horizontal="center" vertical="center" wrapText="1"/>
    </xf>
    <xf numFmtId="0" fontId="70" fillId="4" borderId="2" xfId="0" applyNumberFormat="1" applyFont="1" applyFill="1" applyBorder="1" applyAlignment="1">
      <alignment horizontal="center" vertical="center" wrapText="1"/>
    </xf>
    <xf numFmtId="0" fontId="70" fillId="4" borderId="2" xfId="0" applyFont="1" applyFill="1" applyBorder="1" applyAlignment="1" applyProtection="1">
      <alignment horizontal="center" vertical="center" wrapText="1"/>
      <protection locked="0"/>
    </xf>
    <xf numFmtId="164" fontId="42" fillId="4" borderId="2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center" vertical="center" wrapText="1"/>
    </xf>
    <xf numFmtId="164" fontId="37" fillId="0" borderId="2" xfId="0" applyNumberFormat="1" applyFont="1" applyFill="1" applyBorder="1" applyAlignment="1" applyProtection="1">
      <alignment horizontal="right" vertical="center" wrapText="1"/>
      <protection locked="0"/>
    </xf>
    <xf numFmtId="164" fontId="7" fillId="0" borderId="2" xfId="0" applyNumberFormat="1" applyFont="1" applyFill="1" applyBorder="1" applyAlignment="1">
      <alignment horizontal="right" vertical="center"/>
    </xf>
    <xf numFmtId="164" fontId="5" fillId="0" borderId="2" xfId="0" applyNumberFormat="1" applyFont="1" applyFill="1" applyBorder="1" applyAlignment="1">
      <alignment horizontal="right" vertical="center"/>
    </xf>
    <xf numFmtId="0" fontId="9" fillId="0" borderId="2" xfId="0" applyFont="1" applyFill="1" applyBorder="1" applyAlignment="1">
      <alignment vertical="top" wrapText="1"/>
    </xf>
    <xf numFmtId="0" fontId="9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164" fontId="21" fillId="0" borderId="0" xfId="0" applyNumberFormat="1" applyFont="1" applyFill="1" applyBorder="1" applyAlignment="1">
      <alignment horizontal="right"/>
    </xf>
    <xf numFmtId="49" fontId="11" fillId="0" borderId="0" xfId="0" applyNumberFormat="1" applyFont="1" applyFill="1" applyBorder="1"/>
    <xf numFmtId="164" fontId="2" fillId="5" borderId="2" xfId="0" applyNumberFormat="1" applyFont="1" applyFill="1" applyBorder="1" applyAlignment="1">
      <alignment horizontal="right" vertical="center" wrapText="1"/>
    </xf>
    <xf numFmtId="164" fontId="0" fillId="0" borderId="2" xfId="0" applyNumberFormat="1" applyFill="1" applyBorder="1"/>
    <xf numFmtId="0" fontId="5" fillId="6" borderId="2" xfId="0" applyFont="1" applyFill="1" applyBorder="1" applyAlignment="1">
      <alignment horizontal="center" vertical="center" wrapText="1"/>
    </xf>
    <xf numFmtId="0" fontId="74" fillId="4" borderId="2" xfId="0" applyFont="1" applyFill="1" applyBorder="1" applyAlignment="1">
      <alignment horizontal="center" vertical="center" wrapText="1"/>
    </xf>
    <xf numFmtId="0" fontId="74" fillId="4" borderId="2" xfId="0" applyNumberFormat="1" applyFont="1" applyFill="1" applyBorder="1" applyAlignment="1">
      <alignment horizontal="center" vertical="center" wrapText="1"/>
    </xf>
    <xf numFmtId="0" fontId="74" fillId="4" borderId="2" xfId="0" applyFont="1" applyFill="1" applyBorder="1" applyAlignment="1">
      <alignment wrapText="1"/>
    </xf>
    <xf numFmtId="0" fontId="75" fillId="4" borderId="2" xfId="1" applyFont="1" applyFill="1" applyBorder="1" applyAlignment="1" applyProtection="1">
      <alignment horizontal="left" vertical="top" wrapText="1"/>
      <protection locked="0"/>
    </xf>
    <xf numFmtId="0" fontId="76" fillId="4" borderId="2" xfId="0" applyFont="1" applyFill="1" applyBorder="1" applyAlignment="1">
      <alignment horizontal="center" vertical="center" wrapText="1"/>
    </xf>
    <xf numFmtId="0" fontId="76" fillId="4" borderId="2" xfId="0" applyNumberFormat="1" applyFont="1" applyFill="1" applyBorder="1" applyAlignment="1">
      <alignment horizontal="center" vertical="center" wrapText="1"/>
    </xf>
    <xf numFmtId="0" fontId="76" fillId="4" borderId="2" xfId="0" applyFont="1" applyFill="1" applyBorder="1" applyAlignment="1" applyProtection="1">
      <alignment horizontal="center" vertical="center" wrapText="1"/>
      <protection locked="0"/>
    </xf>
    <xf numFmtId="0" fontId="76" fillId="4" borderId="2" xfId="0" applyFont="1" applyFill="1" applyBorder="1" applyAlignment="1">
      <alignment wrapText="1"/>
    </xf>
    <xf numFmtId="0" fontId="76" fillId="4" borderId="2" xfId="0" applyFont="1" applyFill="1" applyBorder="1" applyAlignment="1">
      <alignment horizontal="left" vertical="top" wrapText="1"/>
    </xf>
    <xf numFmtId="0" fontId="75" fillId="0" borderId="2" xfId="1" applyFont="1" applyFill="1" applyBorder="1" applyAlignment="1" applyProtection="1">
      <alignment horizontal="left" vertical="top" wrapText="1"/>
      <protection locked="0"/>
    </xf>
    <xf numFmtId="0" fontId="76" fillId="0" borderId="2" xfId="0" applyNumberFormat="1" applyFont="1" applyFill="1" applyBorder="1" applyAlignment="1">
      <alignment horizontal="center" vertical="center" wrapText="1"/>
    </xf>
    <xf numFmtId="0" fontId="76" fillId="0" borderId="2" xfId="0" applyFont="1" applyFill="1" applyBorder="1" applyAlignment="1" applyProtection="1">
      <alignment horizontal="center" vertical="center" wrapText="1"/>
      <protection locked="0"/>
    </xf>
    <xf numFmtId="0" fontId="76" fillId="0" borderId="2" xfId="0" applyFont="1" applyFill="1" applyBorder="1" applyAlignment="1">
      <alignment wrapText="1"/>
    </xf>
    <xf numFmtId="0" fontId="76" fillId="0" borderId="5" xfId="0" applyFont="1" applyFill="1" applyBorder="1" applyAlignment="1">
      <alignment horizontal="left" vertical="top" wrapText="1"/>
    </xf>
    <xf numFmtId="3" fontId="76" fillId="0" borderId="2" xfId="0" applyNumberFormat="1" applyFont="1" applyFill="1" applyBorder="1" applyAlignment="1">
      <alignment horizontal="center" vertical="center" wrapText="1"/>
    </xf>
    <xf numFmtId="0" fontId="57" fillId="4" borderId="2" xfId="0" applyFont="1" applyFill="1" applyBorder="1" applyAlignment="1">
      <alignment vertical="top" wrapText="1"/>
    </xf>
    <xf numFmtId="0" fontId="57" fillId="4" borderId="2" xfId="0" applyFont="1" applyFill="1" applyBorder="1" applyAlignment="1">
      <alignment horizontal="center" vertical="center" wrapText="1"/>
    </xf>
    <xf numFmtId="0" fontId="57" fillId="4" borderId="2" xfId="0" applyNumberFormat="1" applyFont="1" applyFill="1" applyBorder="1" applyAlignment="1">
      <alignment horizontal="center" vertical="center" wrapText="1"/>
    </xf>
    <xf numFmtId="0" fontId="57" fillId="4" borderId="2" xfId="0" applyFont="1" applyFill="1" applyBorder="1" applyAlignment="1" applyProtection="1">
      <alignment horizontal="center" vertical="center" wrapText="1"/>
      <protection locked="0"/>
    </xf>
    <xf numFmtId="0" fontId="57" fillId="4" borderId="2" xfId="0" applyFont="1" applyFill="1" applyBorder="1" applyAlignment="1">
      <alignment wrapText="1"/>
    </xf>
    <xf numFmtId="0" fontId="75" fillId="4" borderId="2" xfId="0" applyFont="1" applyFill="1" applyBorder="1" applyAlignment="1">
      <alignment horizontal="left" vertical="top" wrapText="1"/>
    </xf>
    <xf numFmtId="0" fontId="77" fillId="4" borderId="2" xfId="0" applyNumberFormat="1" applyFont="1" applyFill="1" applyBorder="1" applyAlignment="1">
      <alignment horizontal="center" vertical="center" wrapText="1"/>
    </xf>
    <xf numFmtId="0" fontId="73" fillId="4" borderId="2" xfId="0" applyFont="1" applyFill="1" applyBorder="1" applyAlignment="1">
      <alignment horizontal="left" vertical="center" wrapText="1"/>
    </xf>
    <xf numFmtId="0" fontId="74" fillId="4" borderId="0" xfId="0" applyFont="1" applyFill="1"/>
    <xf numFmtId="0" fontId="74" fillId="4" borderId="2" xfId="0" applyFont="1" applyFill="1" applyBorder="1" applyAlignment="1">
      <alignment horizontal="left" vertical="top" wrapText="1"/>
    </xf>
    <xf numFmtId="0" fontId="74" fillId="4" borderId="2" xfId="0" applyFont="1" applyFill="1" applyBorder="1" applyAlignment="1">
      <alignment vertical="top" wrapText="1"/>
    </xf>
    <xf numFmtId="0" fontId="74" fillId="4" borderId="2" xfId="1" applyFont="1" applyFill="1" applyBorder="1" applyAlignment="1" applyProtection="1">
      <alignment horizontal="left" vertical="top" wrapText="1"/>
      <protection locked="0"/>
    </xf>
    <xf numFmtId="49" fontId="76" fillId="4" borderId="2" xfId="0" applyNumberFormat="1" applyFont="1" applyFill="1" applyBorder="1" applyAlignment="1">
      <alignment horizontal="center" vertical="center" wrapText="1"/>
    </xf>
    <xf numFmtId="0" fontId="76" fillId="4" borderId="2" xfId="1" applyFont="1" applyFill="1" applyBorder="1" applyAlignment="1" applyProtection="1">
      <alignment horizontal="left" vertical="top" wrapText="1"/>
      <protection locked="0"/>
    </xf>
    <xf numFmtId="0" fontId="76" fillId="4" borderId="5" xfId="0" applyFont="1" applyFill="1" applyBorder="1" applyAlignment="1">
      <alignment vertical="top" wrapText="1"/>
    </xf>
    <xf numFmtId="0" fontId="64" fillId="6" borderId="2" xfId="0" applyFont="1" applyFill="1" applyBorder="1" applyAlignment="1">
      <alignment horizontal="center" vertical="center" wrapText="1"/>
    </xf>
    <xf numFmtId="0" fontId="76" fillId="4" borderId="2" xfId="0" applyFont="1" applyFill="1" applyBorder="1" applyAlignment="1">
      <alignment vertical="top" wrapText="1"/>
    </xf>
    <xf numFmtId="0" fontId="75" fillId="4" borderId="2" xfId="0" applyFont="1" applyFill="1" applyBorder="1" applyAlignment="1">
      <alignment vertical="top" wrapText="1"/>
    </xf>
    <xf numFmtId="0" fontId="74" fillId="0" borderId="2" xfId="0" applyFont="1" applyFill="1" applyBorder="1" applyAlignment="1">
      <alignment horizontal="left" vertical="top" wrapText="1"/>
    </xf>
    <xf numFmtId="0" fontId="74" fillId="0" borderId="2" xfId="0" applyNumberFormat="1" applyFont="1" applyFill="1" applyBorder="1" applyAlignment="1">
      <alignment horizontal="center" vertical="center" wrapText="1"/>
    </xf>
    <xf numFmtId="0" fontId="74" fillId="0" borderId="2" xfId="0" applyFont="1" applyFill="1" applyBorder="1" applyAlignment="1">
      <alignment horizontal="center" vertical="center" wrapText="1"/>
    </xf>
    <xf numFmtId="0" fontId="74" fillId="0" borderId="2" xfId="0" applyFont="1" applyFill="1" applyBorder="1" applyAlignment="1">
      <alignment vertical="top" wrapText="1"/>
    </xf>
    <xf numFmtId="0" fontId="74" fillId="0" borderId="2" xfId="0" applyFont="1" applyFill="1" applyBorder="1" applyAlignment="1">
      <alignment wrapText="1"/>
    </xf>
    <xf numFmtId="0" fontId="73" fillId="0" borderId="2" xfId="0" applyFont="1" applyFill="1" applyBorder="1" applyAlignment="1">
      <alignment horizontal="left" vertical="center" wrapText="1"/>
    </xf>
    <xf numFmtId="0" fontId="74" fillId="0" borderId="2" xfId="1" applyFont="1" applyFill="1" applyBorder="1" applyAlignment="1" applyProtection="1">
      <alignment horizontal="left" vertical="top" wrapText="1"/>
      <protection locked="0"/>
    </xf>
    <xf numFmtId="0" fontId="76" fillId="0" borderId="2" xfId="0" applyFont="1" applyFill="1" applyBorder="1" applyAlignment="1">
      <alignment vertical="top" wrapText="1"/>
    </xf>
    <xf numFmtId="0" fontId="76" fillId="0" borderId="2" xfId="0" applyFont="1" applyFill="1" applyBorder="1" applyAlignment="1">
      <alignment horizontal="center" vertical="center" wrapText="1"/>
    </xf>
    <xf numFmtId="0" fontId="76" fillId="0" borderId="2" xfId="0" applyFont="1" applyFill="1" applyBorder="1" applyAlignment="1">
      <alignment horizontal="left" vertical="top" wrapText="1"/>
    </xf>
    <xf numFmtId="0" fontId="76" fillId="0" borderId="2" xfId="1" applyFont="1" applyFill="1" applyBorder="1" applyAlignment="1" applyProtection="1">
      <alignment horizontal="left" vertical="top" wrapText="1"/>
      <protection locked="0"/>
    </xf>
    <xf numFmtId="0" fontId="76" fillId="0" borderId="5" xfId="0" applyFont="1" applyFill="1" applyBorder="1" applyAlignment="1">
      <alignment vertical="top" wrapText="1"/>
    </xf>
    <xf numFmtId="49" fontId="76" fillId="0" borderId="2" xfId="0" applyNumberFormat="1" applyFont="1" applyFill="1" applyBorder="1" applyAlignment="1">
      <alignment horizontal="center" vertical="center" wrapText="1"/>
    </xf>
    <xf numFmtId="0" fontId="76" fillId="0" borderId="2" xfId="0" applyFont="1" applyFill="1" applyBorder="1" applyAlignment="1">
      <alignment horizontal="left" vertical="center" wrapText="1"/>
    </xf>
    <xf numFmtId="0" fontId="75" fillId="0" borderId="2" xfId="0" applyFont="1" applyFill="1" applyBorder="1" applyAlignment="1">
      <alignment horizontal="left" vertical="center" wrapText="1"/>
    </xf>
    <xf numFmtId="0" fontId="76" fillId="0" borderId="0" xfId="0" applyFont="1" applyFill="1"/>
    <xf numFmtId="0" fontId="75" fillId="0" borderId="2" xfId="0" applyFont="1" applyFill="1" applyBorder="1" applyAlignment="1">
      <alignment vertical="top" wrapText="1"/>
    </xf>
    <xf numFmtId="164" fontId="5" fillId="4" borderId="2" xfId="0" applyNumberFormat="1" applyFont="1" applyFill="1" applyBorder="1" applyAlignment="1">
      <alignment horizontal="right" vertical="center"/>
    </xf>
    <xf numFmtId="164" fontId="7" fillId="4" borderId="2" xfId="0" applyNumberFormat="1" applyFont="1" applyFill="1" applyBorder="1" applyAlignment="1">
      <alignment horizontal="right" vertical="center"/>
    </xf>
    <xf numFmtId="164" fontId="40" fillId="0" borderId="2" xfId="0" applyNumberFormat="1" applyFont="1" applyFill="1" applyBorder="1" applyAlignment="1">
      <alignment horizontal="right" vertical="center"/>
    </xf>
    <xf numFmtId="164" fontId="21" fillId="0" borderId="2" xfId="0" applyNumberFormat="1" applyFont="1" applyFill="1" applyBorder="1" applyAlignment="1">
      <alignment horizontal="right" vertical="center"/>
    </xf>
    <xf numFmtId="164" fontId="33" fillId="0" borderId="2" xfId="0" applyNumberFormat="1" applyFont="1" applyFill="1" applyBorder="1"/>
    <xf numFmtId="164" fontId="11" fillId="0" borderId="2" xfId="0" applyNumberFormat="1" applyFont="1" applyFill="1" applyBorder="1"/>
    <xf numFmtId="164" fontId="33" fillId="3" borderId="2" xfId="0" applyNumberFormat="1" applyFont="1" applyFill="1" applyBorder="1"/>
    <xf numFmtId="0" fontId="76" fillId="0" borderId="5" xfId="0" applyFont="1" applyFill="1" applyBorder="1" applyAlignment="1">
      <alignment horizontal="center" vertical="center" wrapText="1"/>
    </xf>
    <xf numFmtId="0" fontId="75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5" fillId="0" borderId="0" xfId="2" applyFont="1" applyFill="1" applyAlignment="1" applyProtection="1">
      <alignment horizontal="left" wrapText="1"/>
      <protection locked="0"/>
    </xf>
    <xf numFmtId="164" fontId="5" fillId="0" borderId="5" xfId="0" applyNumberFormat="1" applyFont="1" applyBorder="1" applyAlignment="1">
      <alignment horizontal="right" vertical="top" wrapText="1"/>
    </xf>
    <xf numFmtId="164" fontId="5" fillId="0" borderId="8" xfId="0" applyNumberFormat="1" applyFont="1" applyBorder="1" applyAlignment="1">
      <alignment horizontal="right" vertical="top" wrapText="1"/>
    </xf>
    <xf numFmtId="164" fontId="5" fillId="0" borderId="9" xfId="0" applyNumberFormat="1" applyFont="1" applyBorder="1" applyAlignment="1">
      <alignment horizontal="righ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Protection="1"/>
    <xf numFmtId="0" fontId="78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 applyProtection="1">
      <alignment horizontal="left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33" fillId="0" borderId="10" xfId="0" applyNumberFormat="1" applyFont="1" applyFill="1" applyBorder="1"/>
    <xf numFmtId="0" fontId="2" fillId="0" borderId="12" xfId="0" applyFont="1" applyFill="1" applyBorder="1" applyAlignment="1">
      <alignment horizontal="center" wrapText="1"/>
    </xf>
    <xf numFmtId="164" fontId="5" fillId="0" borderId="11" xfId="0" applyNumberFormat="1" applyFont="1" applyFill="1" applyBorder="1" applyAlignment="1">
      <alignment horizontal="right" vertical="center" wrapText="1"/>
    </xf>
    <xf numFmtId="164" fontId="33" fillId="0" borderId="11" xfId="0" applyNumberFormat="1" applyFont="1" applyFill="1" applyBorder="1"/>
    <xf numFmtId="164" fontId="13" fillId="0" borderId="11" xfId="0" applyNumberFormat="1" applyFont="1" applyFill="1" applyBorder="1" applyAlignment="1">
      <alignment horizontal="right" vertical="center" wrapText="1"/>
    </xf>
    <xf numFmtId="164" fontId="5" fillId="0" borderId="11" xfId="0" applyNumberFormat="1" applyFont="1" applyFill="1" applyBorder="1"/>
    <xf numFmtId="164" fontId="2" fillId="0" borderId="11" xfId="0" applyNumberFormat="1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vertical="top" wrapText="1"/>
    </xf>
    <xf numFmtId="49" fontId="5" fillId="0" borderId="11" xfId="0" applyNumberFormat="1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 vertical="center" wrapText="1"/>
    </xf>
    <xf numFmtId="0" fontId="37" fillId="0" borderId="11" xfId="0" applyFont="1" applyFill="1" applyBorder="1" applyAlignment="1">
      <alignment horizontal="center" vertical="center" wrapText="1"/>
    </xf>
    <xf numFmtId="0" fontId="76" fillId="0" borderId="11" xfId="0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0" fontId="5" fillId="0" borderId="12" xfId="0" applyFont="1" applyFill="1" applyBorder="1" applyAlignment="1">
      <alignment horizontal="center" vertical="center" wrapText="1"/>
    </xf>
    <xf numFmtId="49" fontId="5" fillId="0" borderId="12" xfId="0" applyNumberFormat="1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wrapText="1"/>
    </xf>
    <xf numFmtId="0" fontId="3" fillId="0" borderId="12" xfId="0" applyFont="1" applyFill="1" applyBorder="1" applyAlignment="1">
      <alignment horizontal="center" wrapText="1"/>
    </xf>
    <xf numFmtId="0" fontId="5" fillId="0" borderId="3" xfId="0" applyNumberFormat="1" applyFont="1" applyFill="1" applyBorder="1" applyAlignment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76" fillId="0" borderId="3" xfId="0" applyNumberFormat="1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49" fontId="79" fillId="0" borderId="11" xfId="0" applyNumberFormat="1" applyFont="1" applyFill="1" applyBorder="1"/>
    <xf numFmtId="164" fontId="2" fillId="0" borderId="2" xfId="0" applyNumberFormat="1" applyFont="1" applyFill="1" applyBorder="1" applyAlignment="1">
      <alignment vertical="center" wrapText="1"/>
    </xf>
    <xf numFmtId="2" fontId="5" fillId="0" borderId="2" xfId="0" applyNumberFormat="1" applyFont="1" applyFill="1" applyBorder="1" applyAlignment="1"/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63" fillId="0" borderId="0" xfId="0" applyFont="1" applyFill="1" applyBorder="1" applyAlignment="1">
      <alignment wrapText="1"/>
    </xf>
    <xf numFmtId="164" fontId="80" fillId="4" borderId="2" xfId="0" applyNumberFormat="1" applyFont="1" applyFill="1" applyBorder="1" applyAlignment="1">
      <alignment horizontal="right" wrapText="1"/>
    </xf>
    <xf numFmtId="49" fontId="79" fillId="0" borderId="11" xfId="0" applyNumberFormat="1" applyFont="1" applyFill="1" applyBorder="1" applyAlignment="1">
      <alignment horizontal="right"/>
    </xf>
    <xf numFmtId="0" fontId="72" fillId="0" borderId="2" xfId="0" applyFont="1" applyFill="1" applyBorder="1" applyAlignment="1">
      <alignment vertical="top" wrapText="1"/>
    </xf>
    <xf numFmtId="0" fontId="81" fillId="0" borderId="2" xfId="0" applyNumberFormat="1" applyFont="1" applyFill="1" applyBorder="1" applyAlignment="1">
      <alignment horizontal="center" vertical="center" wrapText="1"/>
    </xf>
    <xf numFmtId="166" fontId="83" fillId="0" borderId="2" xfId="4" applyNumberFormat="1" applyFont="1" applyFill="1" applyBorder="1" applyAlignment="1" applyProtection="1">
      <alignment horizontal="left" vertical="center" wrapText="1"/>
    </xf>
    <xf numFmtId="166" fontId="84" fillId="3" borderId="2" xfId="4" applyNumberFormat="1" applyFont="1" applyFill="1" applyBorder="1" applyAlignment="1" applyProtection="1">
      <alignment horizontal="left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49" fontId="79" fillId="0" borderId="11" xfId="0" applyNumberFormat="1" applyFont="1" applyFill="1" applyBorder="1" applyAlignment="1">
      <alignment vertical="center"/>
    </xf>
    <xf numFmtId="164" fontId="2" fillId="0" borderId="11" xfId="0" applyNumberFormat="1" applyFont="1" applyFill="1" applyBorder="1" applyAlignment="1">
      <alignment horizontal="right" wrapText="1"/>
    </xf>
    <xf numFmtId="164" fontId="9" fillId="0" borderId="11" xfId="0" applyNumberFormat="1" applyFont="1" applyFill="1" applyBorder="1" applyAlignment="1">
      <alignment horizontal="right" wrapText="1"/>
    </xf>
    <xf numFmtId="0" fontId="9" fillId="0" borderId="2" xfId="0" applyFont="1" applyFill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5" fillId="0" borderId="0" xfId="2" applyFont="1" applyFill="1" applyAlignment="1">
      <alignment horizontal="left" wrapText="1"/>
    </xf>
    <xf numFmtId="0" fontId="5" fillId="0" borderId="2" xfId="0" applyFont="1" applyBorder="1" applyAlignment="1">
      <alignment horizontal="center" wrapText="1"/>
    </xf>
    <xf numFmtId="0" fontId="5" fillId="0" borderId="0" xfId="0" applyFont="1" applyFill="1" applyAlignment="1">
      <alignment horizontal="left"/>
    </xf>
    <xf numFmtId="0" fontId="5" fillId="0" borderId="0" xfId="0" applyFont="1" applyAlignment="1">
      <alignment horizontal="center" wrapText="1" shrinkToFit="1"/>
    </xf>
    <xf numFmtId="0" fontId="5" fillId="0" borderId="0" xfId="0" applyFont="1" applyAlignment="1">
      <alignment horizontal="left"/>
    </xf>
    <xf numFmtId="0" fontId="5" fillId="0" borderId="8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9" xfId="0" applyBorder="1"/>
    <xf numFmtId="0" fontId="5" fillId="0" borderId="0" xfId="0" applyFont="1" applyAlignment="1">
      <alignment horizontal="center" wrapText="1"/>
    </xf>
    <xf numFmtId="0" fontId="5" fillId="0" borderId="10" xfId="0" applyFont="1" applyBorder="1" applyAlignment="1">
      <alignment horizontal="right" wrapText="1"/>
    </xf>
    <xf numFmtId="0" fontId="5" fillId="0" borderId="0" xfId="0" applyFont="1" applyFill="1" applyAlignment="1">
      <alignment horizontal="left" wrapText="1"/>
    </xf>
    <xf numFmtId="49" fontId="5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vertical="top" wrapText="1"/>
    </xf>
    <xf numFmtId="0" fontId="5" fillId="0" borderId="0" xfId="0" applyFont="1" applyAlignment="1">
      <alignment horizontal="left" wrapText="1"/>
    </xf>
    <xf numFmtId="0" fontId="5" fillId="0" borderId="0" xfId="0" applyFont="1" applyFill="1" applyAlignment="1">
      <alignment horizontal="center" wrapText="1"/>
    </xf>
  </cellXfs>
  <cellStyles count="5">
    <cellStyle name="Excel Built-in Normal" xfId="4"/>
    <cellStyle name="Обычный" xfId="0" builtinId="0"/>
    <cellStyle name="Обычный 2" xfId="1"/>
    <cellStyle name="Обычный_template" xfId="2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 enableFormatConditionsCalculation="0">
    <tabColor indexed="10"/>
  </sheetPr>
  <dimension ref="A1:H29"/>
  <sheetViews>
    <sheetView zoomScale="75" zoomScaleNormal="75" workbookViewId="0">
      <selection activeCell="O14" sqref="O14"/>
    </sheetView>
  </sheetViews>
  <sheetFormatPr defaultRowHeight="18.75"/>
  <cols>
    <col min="1" max="1" width="16.85546875" style="11" customWidth="1"/>
    <col min="2" max="2" width="18" style="11" customWidth="1"/>
    <col min="3" max="3" width="8.7109375" style="11" customWidth="1"/>
    <col min="4" max="4" width="9" style="11" customWidth="1"/>
    <col min="5" max="5" width="10.28515625" style="11" customWidth="1"/>
    <col min="6" max="6" width="9.85546875" style="11" customWidth="1"/>
    <col min="7" max="7" width="16.28515625" style="11" customWidth="1"/>
    <col min="8" max="16384" width="9.140625" style="11"/>
  </cols>
  <sheetData>
    <row r="1" spans="1:8" ht="18.75" customHeight="1">
      <c r="F1" s="512" t="s">
        <v>147</v>
      </c>
      <c r="G1" s="512"/>
      <c r="H1" s="61"/>
    </row>
    <row r="2" spans="1:8" ht="55.5" customHeight="1">
      <c r="F2" s="512" t="s">
        <v>627</v>
      </c>
      <c r="G2" s="512"/>
      <c r="H2" s="73"/>
    </row>
    <row r="3" spans="1:8" ht="15" customHeight="1">
      <c r="B3" s="59"/>
      <c r="D3" s="514"/>
      <c r="E3" s="514"/>
      <c r="F3" s="58"/>
    </row>
    <row r="4" spans="1:8" ht="15" customHeight="1">
      <c r="B4" s="59"/>
      <c r="D4" s="57"/>
      <c r="E4" s="57"/>
      <c r="F4" s="57"/>
    </row>
    <row r="5" spans="1:8" ht="4.5" customHeight="1">
      <c r="B5" s="59"/>
      <c r="D5" s="57"/>
      <c r="E5" s="57"/>
      <c r="F5" s="57"/>
    </row>
    <row r="6" spans="1:8" ht="48.75" customHeight="1">
      <c r="A6" s="515" t="s">
        <v>759</v>
      </c>
      <c r="B6" s="515"/>
      <c r="C6" s="515"/>
      <c r="D6" s="515"/>
      <c r="E6" s="515"/>
      <c r="F6" s="515"/>
    </row>
    <row r="7" spans="1:8">
      <c r="A7" s="60"/>
    </row>
    <row r="8" spans="1:8" ht="5.25" customHeight="1"/>
    <row r="9" spans="1:8">
      <c r="F9" s="51" t="s">
        <v>833</v>
      </c>
    </row>
    <row r="10" spans="1:8" ht="22.5" customHeight="1">
      <c r="A10" s="513" t="s">
        <v>1648</v>
      </c>
      <c r="B10" s="513" t="s">
        <v>1649</v>
      </c>
      <c r="C10" s="513" t="s">
        <v>1650</v>
      </c>
      <c r="D10" s="513"/>
      <c r="E10" s="513"/>
      <c r="F10" s="513" t="s">
        <v>1651</v>
      </c>
      <c r="G10" s="510" t="s">
        <v>882</v>
      </c>
    </row>
    <row r="11" spans="1:8" ht="202.5" customHeight="1">
      <c r="A11" s="513"/>
      <c r="B11" s="513"/>
      <c r="C11" s="39" t="s">
        <v>1652</v>
      </c>
      <c r="D11" s="39" t="s">
        <v>1656</v>
      </c>
      <c r="E11" s="39" t="s">
        <v>1653</v>
      </c>
      <c r="F11" s="513"/>
      <c r="G11" s="511"/>
    </row>
    <row r="12" spans="1:8" ht="53.25" hidden="1" customHeight="1">
      <c r="A12" s="508"/>
      <c r="B12" s="43" t="s">
        <v>1654</v>
      </c>
      <c r="C12" s="43">
        <v>0</v>
      </c>
      <c r="D12" s="43">
        <v>0</v>
      </c>
      <c r="E12" s="43">
        <v>0</v>
      </c>
      <c r="F12" s="79">
        <v>0</v>
      </c>
      <c r="G12" s="75"/>
    </row>
    <row r="13" spans="1:8" ht="50.25" customHeight="1">
      <c r="A13" s="509"/>
      <c r="B13" s="39" t="s">
        <v>1612</v>
      </c>
      <c r="C13" s="43">
        <v>0</v>
      </c>
      <c r="D13" s="43">
        <v>0</v>
      </c>
      <c r="E13" s="43">
        <v>0</v>
      </c>
      <c r="F13" s="43"/>
      <c r="G13" s="80"/>
    </row>
    <row r="14" spans="1:8" ht="51.75" customHeight="1">
      <c r="A14" s="74"/>
      <c r="B14" s="63" t="s">
        <v>1611</v>
      </c>
      <c r="C14" s="43">
        <v>0</v>
      </c>
      <c r="D14" s="43">
        <v>0</v>
      </c>
      <c r="E14" s="43">
        <v>0</v>
      </c>
      <c r="F14" s="43"/>
      <c r="G14" s="81"/>
    </row>
    <row r="15" spans="1:8">
      <c r="A15" s="43" t="s">
        <v>1470</v>
      </c>
      <c r="B15" s="39"/>
      <c r="C15" s="43">
        <f>C12+C13+C14</f>
        <v>0</v>
      </c>
      <c r="D15" s="43">
        <f>D12+D13+D14</f>
        <v>0</v>
      </c>
      <c r="E15" s="43">
        <f>E12+E13+E14</f>
        <v>0</v>
      </c>
      <c r="F15" s="43" t="s">
        <v>1655</v>
      </c>
      <c r="G15" s="62" t="s">
        <v>1655</v>
      </c>
    </row>
    <row r="16" spans="1:8">
      <c r="A16" s="37" t="s">
        <v>1471</v>
      </c>
      <c r="B16" s="37"/>
      <c r="C16" s="37"/>
      <c r="D16" s="37"/>
      <c r="E16" s="37"/>
      <c r="F16" s="37"/>
    </row>
    <row r="17" spans="1:6">
      <c r="A17" s="37"/>
      <c r="B17" s="37"/>
      <c r="C17" s="37"/>
      <c r="D17" s="37"/>
      <c r="E17" s="37"/>
      <c r="F17" s="37"/>
    </row>
    <row r="18" spans="1:6">
      <c r="A18" s="37"/>
      <c r="B18" s="37"/>
      <c r="C18" s="37"/>
      <c r="D18" s="37"/>
      <c r="E18" s="37"/>
      <c r="F18" s="37"/>
    </row>
    <row r="19" spans="1:6">
      <c r="A19" s="37"/>
      <c r="B19" s="37"/>
      <c r="C19" s="37"/>
      <c r="D19" s="37"/>
      <c r="E19" s="37"/>
      <c r="F19" s="37"/>
    </row>
    <row r="20" spans="1:6">
      <c r="A20" s="37"/>
      <c r="B20" s="37"/>
      <c r="C20" s="37"/>
      <c r="D20" s="37"/>
      <c r="E20" s="37"/>
      <c r="F20" s="37"/>
    </row>
    <row r="21" spans="1:6">
      <c r="A21" s="37"/>
      <c r="B21" s="37"/>
      <c r="C21" s="37"/>
      <c r="D21" s="37"/>
      <c r="E21" s="37"/>
      <c r="F21" s="37"/>
    </row>
    <row r="22" spans="1:6">
      <c r="A22" s="37"/>
      <c r="B22" s="37"/>
      <c r="C22" s="37"/>
      <c r="D22" s="37"/>
      <c r="E22" s="37"/>
      <c r="F22" s="37"/>
    </row>
    <row r="23" spans="1:6">
      <c r="A23" s="37"/>
      <c r="B23" s="37"/>
      <c r="C23" s="37"/>
      <c r="D23" s="37"/>
      <c r="E23" s="37"/>
      <c r="F23" s="37"/>
    </row>
    <row r="24" spans="1:6">
      <c r="A24" s="37"/>
      <c r="B24" s="37"/>
      <c r="C24" s="37"/>
      <c r="D24" s="37"/>
      <c r="E24" s="37"/>
      <c r="F24" s="37"/>
    </row>
    <row r="25" spans="1:6">
      <c r="A25" s="37"/>
      <c r="B25" s="37"/>
      <c r="C25" s="37"/>
      <c r="D25" s="37"/>
      <c r="E25" s="37"/>
      <c r="F25" s="37"/>
    </row>
    <row r="26" spans="1:6">
      <c r="A26" s="37"/>
      <c r="B26" s="37"/>
      <c r="C26" s="37"/>
      <c r="D26" s="37"/>
      <c r="E26" s="37"/>
      <c r="F26" s="37"/>
    </row>
    <row r="27" spans="1:6">
      <c r="A27" s="37"/>
      <c r="B27" s="37"/>
      <c r="C27" s="37"/>
      <c r="D27" s="37"/>
      <c r="E27" s="37"/>
      <c r="F27" s="37"/>
    </row>
    <row r="28" spans="1:6">
      <c r="A28" s="37"/>
      <c r="B28" s="37"/>
      <c r="C28" s="37"/>
      <c r="D28" s="37"/>
      <c r="E28" s="37"/>
      <c r="F28" s="37"/>
    </row>
    <row r="29" spans="1:6">
      <c r="A29" s="37"/>
      <c r="B29" s="37"/>
      <c r="C29" s="37"/>
      <c r="D29" s="37"/>
      <c r="E29" s="37"/>
      <c r="F29" s="37"/>
    </row>
  </sheetData>
  <mergeCells count="10">
    <mergeCell ref="A12:A13"/>
    <mergeCell ref="G10:G11"/>
    <mergeCell ref="F1:G1"/>
    <mergeCell ref="F2:G2"/>
    <mergeCell ref="A10:A11"/>
    <mergeCell ref="B10:B11"/>
    <mergeCell ref="C10:E10"/>
    <mergeCell ref="F10:F11"/>
    <mergeCell ref="D3:E3"/>
    <mergeCell ref="A6:F6"/>
  </mergeCells>
  <phoneticPr fontId="4" type="noConversion"/>
  <pageMargins left="0.75" right="0.75" top="1" bottom="1" header="0.5" footer="0.5"/>
  <pageSetup paperSize="9" scale="70" fitToHeight="0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4" enableFormatConditionsCalculation="0"/>
  <dimension ref="A1:D24"/>
  <sheetViews>
    <sheetView tabSelected="1" topLeftCell="A14" zoomScale="75" zoomScaleNormal="75" workbookViewId="0">
      <selection activeCell="C22" sqref="C22"/>
    </sheetView>
  </sheetViews>
  <sheetFormatPr defaultRowHeight="12.75"/>
  <cols>
    <col min="1" max="1" width="3.42578125" customWidth="1"/>
    <col min="2" max="2" width="50.85546875" customWidth="1"/>
    <col min="3" max="3" width="17" customWidth="1"/>
    <col min="4" max="4" width="13.7109375" customWidth="1"/>
  </cols>
  <sheetData>
    <row r="1" spans="1:4" ht="18.75">
      <c r="A1" s="64"/>
      <c r="C1" s="516" t="s">
        <v>1974</v>
      </c>
      <c r="D1" s="516"/>
    </row>
    <row r="2" spans="1:4" ht="54.75" customHeight="1">
      <c r="A2" s="65"/>
      <c r="C2" s="37" t="s">
        <v>1929</v>
      </c>
      <c r="D2" s="37"/>
    </row>
    <row r="3" spans="1:4" ht="21.75" customHeight="1">
      <c r="A3" s="65"/>
      <c r="C3" s="465" t="s">
        <v>2017</v>
      </c>
      <c r="D3" s="37"/>
    </row>
    <row r="4" spans="1:4" ht="25.5" customHeight="1">
      <c r="A4" s="65"/>
      <c r="C4" s="454"/>
      <c r="D4" s="37"/>
    </row>
    <row r="5" spans="1:4" ht="1.5" customHeight="1">
      <c r="A5" s="453"/>
    </row>
    <row r="6" spans="1:4" ht="18.75">
      <c r="A6" s="518" t="s">
        <v>1640</v>
      </c>
      <c r="B6" s="518"/>
      <c r="C6" s="518"/>
    </row>
    <row r="7" spans="1:4" ht="18.75">
      <c r="A7" s="518" t="s">
        <v>1647</v>
      </c>
      <c r="B7" s="518"/>
      <c r="C7" s="518"/>
    </row>
    <row r="8" spans="1:4" ht="18.75">
      <c r="A8" s="518" t="s">
        <v>2018</v>
      </c>
      <c r="B8" s="518"/>
      <c r="C8" s="518"/>
    </row>
    <row r="9" spans="1:4">
      <c r="A9" s="66"/>
    </row>
    <row r="10" spans="1:4" ht="0.75" customHeight="1">
      <c r="A10" s="66"/>
    </row>
    <row r="11" spans="1:4" ht="18.75">
      <c r="C11" s="244" t="s">
        <v>833</v>
      </c>
    </row>
    <row r="12" spans="1:4" ht="18" customHeight="1">
      <c r="A12" s="67" t="s">
        <v>1641</v>
      </c>
      <c r="B12" s="510" t="s">
        <v>1643</v>
      </c>
      <c r="C12" s="508" t="s">
        <v>1993</v>
      </c>
      <c r="D12" s="508" t="s">
        <v>2010</v>
      </c>
    </row>
    <row r="13" spans="1:4" ht="32.25" customHeight="1">
      <c r="A13" s="68" t="s">
        <v>1642</v>
      </c>
      <c r="B13" s="511"/>
      <c r="C13" s="509"/>
      <c r="D13" s="519"/>
    </row>
    <row r="14" spans="1:4" ht="61.5" customHeight="1">
      <c r="A14" s="510">
        <v>1</v>
      </c>
      <c r="B14" s="69" t="s">
        <v>1958</v>
      </c>
      <c r="C14" s="455">
        <f>C16+C17</f>
        <v>0</v>
      </c>
      <c r="D14" s="455">
        <f>D16+D17</f>
        <v>0</v>
      </c>
    </row>
    <row r="15" spans="1:4" ht="24.75" customHeight="1">
      <c r="A15" s="517"/>
      <c r="B15" s="70" t="s">
        <v>1631</v>
      </c>
      <c r="C15" s="456"/>
      <c r="D15" s="456"/>
    </row>
    <row r="16" spans="1:4" ht="25.5" customHeight="1">
      <c r="A16" s="517"/>
      <c r="B16" s="70" t="s">
        <v>1644</v>
      </c>
      <c r="C16" s="456">
        <v>0</v>
      </c>
      <c r="D16" s="456">
        <v>0</v>
      </c>
    </row>
    <row r="17" spans="1:4" ht="42.75" customHeight="1">
      <c r="A17" s="511"/>
      <c r="B17" s="71" t="s">
        <v>1645</v>
      </c>
      <c r="C17" s="457">
        <v>0</v>
      </c>
      <c r="D17" s="457">
        <v>0</v>
      </c>
    </row>
    <row r="18" spans="1:4" ht="61.5" customHeight="1">
      <c r="A18" s="510">
        <v>2</v>
      </c>
      <c r="B18" s="69" t="s">
        <v>1959</v>
      </c>
      <c r="C18" s="455">
        <v>955.5</v>
      </c>
      <c r="D18" s="455">
        <v>967.9</v>
      </c>
    </row>
    <row r="19" spans="1:4" ht="23.25" customHeight="1">
      <c r="A19" s="517"/>
      <c r="B19" s="70" t="s">
        <v>1631</v>
      </c>
      <c r="C19" s="456"/>
      <c r="D19" s="456"/>
    </row>
    <row r="20" spans="1:4" ht="19.5" customHeight="1">
      <c r="A20" s="517"/>
      <c r="B20" s="70" t="s">
        <v>1644</v>
      </c>
      <c r="C20" s="456">
        <v>955.5</v>
      </c>
      <c r="D20" s="456">
        <v>967.9</v>
      </c>
    </row>
    <row r="21" spans="1:4" ht="40.5" customHeight="1">
      <c r="A21" s="511"/>
      <c r="B21" s="71" t="s">
        <v>1645</v>
      </c>
      <c r="C21" s="457">
        <v>0</v>
      </c>
      <c r="D21" s="457">
        <v>0</v>
      </c>
    </row>
    <row r="22" spans="1:4" ht="18.75">
      <c r="A22" s="68"/>
      <c r="B22" s="72" t="s">
        <v>1646</v>
      </c>
      <c r="C22" s="457">
        <f>C14+C18</f>
        <v>955.5</v>
      </c>
      <c r="D22" s="457">
        <v>967.9</v>
      </c>
    </row>
    <row r="24" spans="1:4" ht="18.75">
      <c r="B24" s="37" t="s">
        <v>1471</v>
      </c>
    </row>
  </sheetData>
  <mergeCells count="9">
    <mergeCell ref="C1:D1"/>
    <mergeCell ref="A18:A21"/>
    <mergeCell ref="A6:C6"/>
    <mergeCell ref="A7:C7"/>
    <mergeCell ref="A8:C8"/>
    <mergeCell ref="B12:B13"/>
    <mergeCell ref="C12:C13"/>
    <mergeCell ref="A14:A17"/>
    <mergeCell ref="D12:D13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5" enableFormatConditionsCalculation="0"/>
  <dimension ref="A1:E12"/>
  <sheetViews>
    <sheetView zoomScale="75" zoomScaleNormal="75" zoomScaleSheetLayoutView="100" workbookViewId="0">
      <selection activeCell="M19" sqref="M19"/>
    </sheetView>
  </sheetViews>
  <sheetFormatPr defaultRowHeight="18.75"/>
  <cols>
    <col min="1" max="1" width="5" style="37" customWidth="1"/>
    <col min="2" max="2" width="27" style="37" customWidth="1"/>
    <col min="3" max="3" width="49.7109375" style="37" customWidth="1"/>
    <col min="4" max="5" width="11.5703125" style="37" customWidth="1"/>
    <col min="6" max="16384" width="9.140625" style="37"/>
  </cols>
  <sheetData>
    <row r="1" spans="1:5">
      <c r="C1" s="512" t="s">
        <v>1901</v>
      </c>
      <c r="D1" s="512"/>
    </row>
    <row r="2" spans="1:5" ht="16.5" customHeight="1">
      <c r="C2" s="512" t="s">
        <v>627</v>
      </c>
      <c r="D2" s="512"/>
    </row>
    <row r="3" spans="1:5">
      <c r="C3" s="247" t="s">
        <v>1808</v>
      </c>
    </row>
    <row r="5" spans="1:5" ht="36.75" customHeight="1">
      <c r="B5" s="520" t="s">
        <v>1900</v>
      </c>
      <c r="C5" s="520"/>
      <c r="D5" s="520"/>
      <c r="E5" s="520"/>
    </row>
    <row r="6" spans="1:5" ht="24.75" customHeight="1">
      <c r="C6" s="521" t="s">
        <v>1630</v>
      </c>
      <c r="D6" s="521"/>
      <c r="E6" s="521"/>
    </row>
    <row r="7" spans="1:5" ht="75">
      <c r="A7" s="39" t="s">
        <v>1180</v>
      </c>
      <c r="B7" s="39" t="s">
        <v>1579</v>
      </c>
      <c r="C7" s="39" t="s">
        <v>1580</v>
      </c>
      <c r="D7" s="245" t="s">
        <v>1897</v>
      </c>
      <c r="E7" s="245" t="s">
        <v>1898</v>
      </c>
    </row>
    <row r="8" spans="1:5" ht="156.75" hidden="1" customHeight="1">
      <c r="A8" s="43" t="s">
        <v>1181</v>
      </c>
      <c r="B8" s="130" t="s">
        <v>992</v>
      </c>
      <c r="C8" s="130" t="s">
        <v>991</v>
      </c>
      <c r="D8" s="87"/>
      <c r="E8" s="39"/>
    </row>
    <row r="9" spans="1:5" ht="194.25" customHeight="1">
      <c r="A9" s="43" t="s">
        <v>1181</v>
      </c>
      <c r="B9" s="90" t="s">
        <v>93</v>
      </c>
      <c r="C9" s="131" t="s">
        <v>962</v>
      </c>
      <c r="D9" s="87"/>
      <c r="E9" s="39"/>
    </row>
    <row r="10" spans="1:5">
      <c r="A10" s="39"/>
      <c r="B10" s="39" t="s">
        <v>1470</v>
      </c>
      <c r="C10" s="39"/>
      <c r="D10" s="185">
        <f>D8+D9</f>
        <v>0</v>
      </c>
      <c r="E10" s="185">
        <f>E8+E9</f>
        <v>0</v>
      </c>
    </row>
    <row r="12" spans="1:5">
      <c r="B12" s="37" t="s">
        <v>146</v>
      </c>
    </row>
  </sheetData>
  <mergeCells count="4">
    <mergeCell ref="C1:D1"/>
    <mergeCell ref="C2:D2"/>
    <mergeCell ref="B5:E5"/>
    <mergeCell ref="C6:E6"/>
  </mergeCells>
  <phoneticPr fontId="4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1">
    <tabColor rgb="FFFF0000"/>
  </sheetPr>
  <dimension ref="A1:V622"/>
  <sheetViews>
    <sheetView view="pageBreakPreview" zoomScale="60" zoomScaleNormal="75" workbookViewId="0">
      <pane ySplit="12" topLeftCell="A13" activePane="bottomLeft" state="frozenSplit"/>
      <selection activeCell="G18" sqref="G18"/>
      <selection pane="bottomLeft" activeCell="I16" sqref="I16"/>
    </sheetView>
  </sheetViews>
  <sheetFormatPr defaultRowHeight="20.25"/>
  <cols>
    <col min="1" max="1" width="67.5703125" style="127" customWidth="1"/>
    <col min="2" max="2" width="10.42578125" style="127" customWidth="1"/>
    <col min="3" max="3" width="8.140625" style="154" customWidth="1"/>
    <col min="4" max="4" width="8" style="154" customWidth="1"/>
    <col min="5" max="5" width="15.28515625" style="127" customWidth="1"/>
    <col min="6" max="6" width="7.42578125" style="129" customWidth="1"/>
    <col min="7" max="7" width="14.140625" style="97" customWidth="1"/>
    <col min="8" max="8" width="14.5703125" style="319" customWidth="1"/>
    <col min="9" max="9" width="13.42578125" style="78" customWidth="1"/>
    <col min="10" max="10" width="12.42578125" style="78" customWidth="1"/>
    <col min="11" max="11" width="18.5703125" style="114" customWidth="1"/>
    <col min="12" max="13" width="9.140625" style="78" customWidth="1"/>
    <col min="14" max="17" width="9.140625" style="10" customWidth="1"/>
    <col min="18" max="19" width="11.7109375" style="10" customWidth="1"/>
    <col min="20" max="20" width="10.28515625" style="10" customWidth="1"/>
    <col min="21" max="21" width="9.140625" style="10"/>
    <col min="22" max="22" width="9.140625" style="221"/>
    <col min="23" max="16384" width="9.140625" style="10"/>
  </cols>
  <sheetData>
    <row r="1" spans="1:22">
      <c r="A1" s="152"/>
      <c r="B1" s="152"/>
      <c r="C1" s="153"/>
      <c r="D1" s="153"/>
      <c r="E1" s="514" t="s">
        <v>1960</v>
      </c>
      <c r="F1" s="514"/>
    </row>
    <row r="2" spans="1:22" ht="34.5" customHeight="1">
      <c r="E2" s="522" t="s">
        <v>1929</v>
      </c>
      <c r="F2" s="522"/>
      <c r="G2" s="522"/>
    </row>
    <row r="3" spans="1:22">
      <c r="E3" s="465" t="s">
        <v>1998</v>
      </c>
      <c r="F3" s="241"/>
    </row>
    <row r="4" spans="1:22" ht="18.75" customHeight="1">
      <c r="E4" s="514"/>
      <c r="F4" s="514"/>
    </row>
    <row r="5" spans="1:22" ht="3.75" customHeight="1"/>
    <row r="6" spans="1:22" ht="17.25" customHeight="1">
      <c r="A6" s="523" t="s">
        <v>2015</v>
      </c>
      <c r="B6" s="523"/>
      <c r="C6" s="523"/>
      <c r="D6" s="523"/>
      <c r="E6" s="523"/>
      <c r="F6" s="523"/>
      <c r="G6" s="523"/>
      <c r="H6" s="523"/>
    </row>
    <row r="7" spans="1:22" ht="18" customHeight="1">
      <c r="A7" s="98"/>
      <c r="B7" s="98"/>
      <c r="E7" s="155"/>
      <c r="F7" s="19"/>
      <c r="G7" s="19" t="s">
        <v>1630</v>
      </c>
      <c r="P7" s="115"/>
      <c r="Q7" s="319"/>
    </row>
    <row r="8" spans="1:22" hidden="1">
      <c r="A8" s="243" t="s">
        <v>833</v>
      </c>
      <c r="B8" s="243"/>
      <c r="E8" s="155"/>
      <c r="F8" s="19"/>
    </row>
    <row r="9" spans="1:22" hidden="1">
      <c r="A9" s="98"/>
      <c r="B9" s="98"/>
      <c r="E9" s="155"/>
      <c r="F9" s="19"/>
    </row>
    <row r="10" spans="1:22" hidden="1">
      <c r="A10" s="98"/>
      <c r="B10" s="98"/>
      <c r="E10" s="155"/>
      <c r="F10" s="19"/>
    </row>
    <row r="11" spans="1:22" hidden="1">
      <c r="A11" s="99"/>
      <c r="B11" s="99"/>
      <c r="E11" s="155"/>
      <c r="F11" s="19"/>
    </row>
    <row r="12" spans="1:22" ht="156.75" customHeight="1">
      <c r="A12" s="157" t="s">
        <v>835</v>
      </c>
      <c r="B12" s="157" t="s">
        <v>1411</v>
      </c>
      <c r="C12" s="158" t="s">
        <v>836</v>
      </c>
      <c r="D12" s="158" t="s">
        <v>837</v>
      </c>
      <c r="E12" s="157" t="s">
        <v>838</v>
      </c>
      <c r="F12" s="157" t="s">
        <v>839</v>
      </c>
      <c r="G12" s="8" t="s">
        <v>2016</v>
      </c>
      <c r="H12" s="493" t="s">
        <v>2010</v>
      </c>
    </row>
    <row r="13" spans="1:22" s="105" customFormat="1">
      <c r="A13" s="159" t="s">
        <v>840</v>
      </c>
      <c r="B13" s="102"/>
      <c r="C13" s="100"/>
      <c r="D13" s="100"/>
      <c r="E13" s="101"/>
      <c r="F13" s="102"/>
      <c r="G13" s="103">
        <v>20755.3</v>
      </c>
      <c r="H13" s="187">
        <v>19197.8</v>
      </c>
      <c r="I13" s="104"/>
      <c r="J13" s="115" t="s">
        <v>1906</v>
      </c>
      <c r="K13" s="319">
        <v>443719.4</v>
      </c>
      <c r="L13" s="104"/>
      <c r="M13" s="104"/>
    </row>
    <row r="14" spans="1:22" ht="37.5">
      <c r="A14" s="13" t="s">
        <v>1952</v>
      </c>
      <c r="B14" s="14">
        <v>400</v>
      </c>
      <c r="C14" s="106"/>
      <c r="D14" s="106"/>
      <c r="E14" s="107"/>
      <c r="F14" s="242"/>
      <c r="G14" s="187">
        <f>G16+G22+G35</f>
        <v>7725.3</v>
      </c>
      <c r="H14" s="187">
        <f>H15+H56+H83+H100+H67+H79+H76</f>
        <v>7975.3</v>
      </c>
    </row>
    <row r="15" spans="1:22" s="113" customFormat="1" ht="19.5" customHeight="1">
      <c r="A15" s="167" t="s">
        <v>841</v>
      </c>
      <c r="B15" s="14">
        <v>400</v>
      </c>
      <c r="C15" s="162" t="str">
        <f t="shared" ref="C15:C52" si="0">"01"</f>
        <v>01</v>
      </c>
      <c r="D15" s="135"/>
      <c r="E15" s="121"/>
      <c r="F15" s="14"/>
      <c r="G15" s="187">
        <f>G16+G22+G35</f>
        <v>7725.3</v>
      </c>
      <c r="H15" s="187">
        <f>H16+H22+H35</f>
        <v>7725.3</v>
      </c>
      <c r="I15" s="112"/>
      <c r="J15" s="112"/>
      <c r="K15" s="196"/>
      <c r="L15" s="112"/>
      <c r="M15" s="112"/>
      <c r="V15" s="222"/>
    </row>
    <row r="16" spans="1:22" ht="55.5" customHeight="1">
      <c r="A16" s="31" t="s">
        <v>919</v>
      </c>
      <c r="B16" s="242">
        <v>400</v>
      </c>
      <c r="C16" s="148" t="str">
        <f t="shared" si="0"/>
        <v>01</v>
      </c>
      <c r="D16" s="148" t="str">
        <f>"02"</f>
        <v>02</v>
      </c>
      <c r="E16" s="107"/>
      <c r="F16" s="242"/>
      <c r="G16" s="86">
        <v>983.2</v>
      </c>
      <c r="H16" s="86">
        <v>983.2</v>
      </c>
    </row>
    <row r="17" spans="1:22" s="115" customFormat="1" ht="99.75" customHeight="1">
      <c r="A17" s="53" t="s">
        <v>1999</v>
      </c>
      <c r="B17" s="242">
        <v>400</v>
      </c>
      <c r="C17" s="148" t="str">
        <f t="shared" si="0"/>
        <v>01</v>
      </c>
      <c r="D17" s="148" t="str">
        <f>"02"</f>
        <v>02</v>
      </c>
      <c r="E17" s="460" t="s">
        <v>1968</v>
      </c>
      <c r="F17" s="242"/>
      <c r="G17" s="86">
        <v>983.2</v>
      </c>
      <c r="H17" s="86">
        <v>983.2</v>
      </c>
      <c r="I17" s="114"/>
      <c r="J17" s="114"/>
      <c r="K17" s="114"/>
      <c r="L17" s="114"/>
      <c r="M17" s="114"/>
      <c r="V17" s="221"/>
    </row>
    <row r="18" spans="1:22" s="115" customFormat="1" ht="99" hidden="1" customHeight="1">
      <c r="A18" s="4" t="s">
        <v>1867</v>
      </c>
      <c r="B18" s="242">
        <v>200</v>
      </c>
      <c r="C18" s="148" t="str">
        <f t="shared" si="0"/>
        <v>01</v>
      </c>
      <c r="D18" s="148" t="str">
        <f>"02"</f>
        <v>02</v>
      </c>
      <c r="E18" s="242" t="s">
        <v>832</v>
      </c>
      <c r="F18" s="242" t="str">
        <f>"100"</f>
        <v>100</v>
      </c>
      <c r="G18" s="89"/>
      <c r="H18" s="383"/>
      <c r="I18" s="114"/>
      <c r="J18" s="114"/>
      <c r="K18" s="114"/>
      <c r="L18" s="114"/>
      <c r="M18" s="114"/>
      <c r="V18" s="221"/>
    </row>
    <row r="19" spans="1:22" ht="91.5" customHeight="1">
      <c r="A19" s="236" t="s">
        <v>970</v>
      </c>
      <c r="B19" s="242">
        <v>400</v>
      </c>
      <c r="C19" s="148" t="str">
        <f t="shared" si="0"/>
        <v>01</v>
      </c>
      <c r="D19" s="148" t="str">
        <f>"04"</f>
        <v>04</v>
      </c>
      <c r="E19" s="107"/>
      <c r="F19" s="242"/>
      <c r="G19" s="165">
        <v>589.4</v>
      </c>
      <c r="H19" s="165">
        <v>589.4</v>
      </c>
    </row>
    <row r="20" spans="1:22" ht="119.25" customHeight="1">
      <c r="A20" s="4" t="s">
        <v>2000</v>
      </c>
      <c r="B20" s="493">
        <v>400</v>
      </c>
      <c r="C20" s="148" t="str">
        <f t="shared" si="0"/>
        <v>01</v>
      </c>
      <c r="D20" s="148" t="str">
        <f>"04"</f>
        <v>04</v>
      </c>
      <c r="E20" s="493" t="s">
        <v>1979</v>
      </c>
      <c r="F20" s="493">
        <v>100</v>
      </c>
      <c r="G20" s="165">
        <v>589.4</v>
      </c>
      <c r="H20" s="165">
        <v>589.4</v>
      </c>
    </row>
    <row r="21" spans="1:22" ht="82.5" hidden="1" customHeight="1">
      <c r="A21" s="4" t="s">
        <v>2000</v>
      </c>
      <c r="B21" s="493"/>
      <c r="C21" s="148"/>
      <c r="D21" s="148"/>
      <c r="E21" s="107"/>
      <c r="F21" s="493"/>
      <c r="G21" s="88"/>
      <c r="H21" s="88"/>
    </row>
    <row r="22" spans="1:22" ht="111" customHeight="1">
      <c r="A22" s="96" t="s">
        <v>2001</v>
      </c>
      <c r="B22" s="242">
        <v>400</v>
      </c>
      <c r="C22" s="148" t="str">
        <f t="shared" si="0"/>
        <v>01</v>
      </c>
      <c r="D22" s="148" t="str">
        <f>"06"</f>
        <v>06</v>
      </c>
      <c r="E22" s="242" t="s">
        <v>543</v>
      </c>
      <c r="F22" s="242"/>
      <c r="G22" s="187">
        <v>25.3</v>
      </c>
      <c r="H22" s="187">
        <v>25.3</v>
      </c>
    </row>
    <row r="23" spans="1:22" ht="95.25" customHeight="1">
      <c r="A23" s="96" t="s">
        <v>2001</v>
      </c>
      <c r="B23" s="242">
        <v>400</v>
      </c>
      <c r="C23" s="148" t="str">
        <f t="shared" si="0"/>
        <v>01</v>
      </c>
      <c r="D23" s="148" t="str">
        <f>"06"</f>
        <v>06</v>
      </c>
      <c r="E23" s="463" t="s">
        <v>1976</v>
      </c>
      <c r="F23" s="242">
        <v>100</v>
      </c>
      <c r="G23" s="89">
        <v>25.3</v>
      </c>
      <c r="H23" s="383">
        <v>25.3</v>
      </c>
    </row>
    <row r="24" spans="1:22" ht="16.5" hidden="1" customHeight="1">
      <c r="A24" s="31" t="s">
        <v>971</v>
      </c>
      <c r="B24" s="242">
        <v>200</v>
      </c>
      <c r="C24" s="148" t="str">
        <f t="shared" si="0"/>
        <v>01</v>
      </c>
      <c r="D24" s="148" t="str">
        <f>"05"</f>
        <v>05</v>
      </c>
      <c r="E24" s="107"/>
      <c r="F24" s="242"/>
      <c r="G24" s="88">
        <f>G25</f>
        <v>0</v>
      </c>
      <c r="H24" s="383"/>
    </row>
    <row r="25" spans="1:22" ht="54.75" hidden="1" customHeight="1">
      <c r="A25" s="31" t="s">
        <v>972</v>
      </c>
      <c r="B25" s="242">
        <v>200</v>
      </c>
      <c r="C25" s="148" t="str">
        <f t="shared" si="0"/>
        <v>01</v>
      </c>
      <c r="D25" s="148" t="str">
        <f>"05"</f>
        <v>05</v>
      </c>
      <c r="E25" s="242" t="s">
        <v>973</v>
      </c>
      <c r="F25" s="242"/>
      <c r="G25" s="88">
        <f>G26</f>
        <v>0</v>
      </c>
      <c r="H25" s="383"/>
    </row>
    <row r="26" spans="1:22" ht="33.75" hidden="1" customHeight="1">
      <c r="A26" s="236" t="s">
        <v>1870</v>
      </c>
      <c r="B26" s="242">
        <v>200</v>
      </c>
      <c r="C26" s="148" t="str">
        <f t="shared" si="0"/>
        <v>01</v>
      </c>
      <c r="D26" s="148" t="str">
        <f>"05"</f>
        <v>05</v>
      </c>
      <c r="E26" s="242" t="s">
        <v>973</v>
      </c>
      <c r="F26" s="242" t="str">
        <f>"200"</f>
        <v>200</v>
      </c>
      <c r="G26" s="136"/>
      <c r="H26" s="383"/>
    </row>
    <row r="27" spans="1:22" ht="22.5" hidden="1" customHeight="1">
      <c r="A27" s="31" t="s">
        <v>1507</v>
      </c>
      <c r="B27" s="242">
        <v>200</v>
      </c>
      <c r="C27" s="148" t="str">
        <f t="shared" si="0"/>
        <v>01</v>
      </c>
      <c r="D27" s="148" t="str">
        <f>"07"</f>
        <v>07</v>
      </c>
      <c r="E27" s="107"/>
      <c r="F27" s="242"/>
      <c r="G27" s="88">
        <f>G28+G30</f>
        <v>0</v>
      </c>
      <c r="H27" s="88">
        <f>H28+H30</f>
        <v>0</v>
      </c>
    </row>
    <row r="28" spans="1:22" ht="22.5" hidden="1" customHeight="1">
      <c r="A28" s="5" t="s">
        <v>1567</v>
      </c>
      <c r="B28" s="242">
        <v>200</v>
      </c>
      <c r="C28" s="148" t="str">
        <f t="shared" si="0"/>
        <v>01</v>
      </c>
      <c r="D28" s="148" t="str">
        <f>"07"</f>
        <v>07</v>
      </c>
      <c r="E28" s="1" t="s">
        <v>1568</v>
      </c>
      <c r="F28" s="242" t="str">
        <f>"001"</f>
        <v>001</v>
      </c>
      <c r="G28" s="88">
        <f>G29</f>
        <v>0</v>
      </c>
      <c r="H28" s="383"/>
    </row>
    <row r="29" spans="1:22" ht="36" hidden="1" customHeight="1">
      <c r="A29" s="31" t="s">
        <v>752</v>
      </c>
      <c r="B29" s="242">
        <v>200</v>
      </c>
      <c r="C29" s="148" t="str">
        <f t="shared" si="0"/>
        <v>01</v>
      </c>
      <c r="D29" s="148" t="str">
        <f>"07"</f>
        <v>07</v>
      </c>
      <c r="E29" s="1" t="s">
        <v>1568</v>
      </c>
      <c r="F29" s="242" t="str">
        <f>"001"</f>
        <v>001</v>
      </c>
      <c r="G29" s="89"/>
      <c r="H29" s="383"/>
    </row>
    <row r="30" spans="1:22" ht="56.25" hidden="1" customHeight="1">
      <c r="A30" s="236" t="s">
        <v>1869</v>
      </c>
      <c r="B30" s="242">
        <v>200</v>
      </c>
      <c r="C30" s="148" t="str">
        <f t="shared" si="0"/>
        <v>01</v>
      </c>
      <c r="D30" s="148" t="str">
        <f>"07"</f>
        <v>07</v>
      </c>
      <c r="E30" s="242" t="s">
        <v>985</v>
      </c>
      <c r="F30" s="242"/>
      <c r="G30" s="88">
        <f>G31</f>
        <v>0</v>
      </c>
      <c r="H30" s="88">
        <f>H31</f>
        <v>0</v>
      </c>
    </row>
    <row r="31" spans="1:22" ht="25.5" hidden="1" customHeight="1">
      <c r="A31" s="239" t="s">
        <v>1868</v>
      </c>
      <c r="B31" s="242">
        <v>200</v>
      </c>
      <c r="C31" s="148" t="str">
        <f t="shared" si="0"/>
        <v>01</v>
      </c>
      <c r="D31" s="148" t="str">
        <f>"07"</f>
        <v>07</v>
      </c>
      <c r="E31" s="242" t="s">
        <v>985</v>
      </c>
      <c r="F31" s="242" t="str">
        <f>"800"</f>
        <v>800</v>
      </c>
      <c r="G31" s="86">
        <v>0</v>
      </c>
      <c r="H31" s="383">
        <v>0</v>
      </c>
    </row>
    <row r="32" spans="1:22" ht="21.75" hidden="1" customHeight="1">
      <c r="A32" s="31" t="s">
        <v>1508</v>
      </c>
      <c r="B32" s="242">
        <v>200</v>
      </c>
      <c r="C32" s="148" t="str">
        <f t="shared" si="0"/>
        <v>01</v>
      </c>
      <c r="D32" s="148">
        <v>11</v>
      </c>
      <c r="E32" s="107"/>
      <c r="F32" s="242"/>
      <c r="G32" s="88">
        <f>G33</f>
        <v>0</v>
      </c>
      <c r="H32" s="88">
        <f>H33</f>
        <v>0</v>
      </c>
    </row>
    <row r="33" spans="1:22" s="115" customFormat="1" ht="19.5" hidden="1" customHeight="1">
      <c r="A33" s="2" t="s">
        <v>669</v>
      </c>
      <c r="B33" s="242">
        <v>200</v>
      </c>
      <c r="C33" s="148" t="str">
        <f t="shared" si="0"/>
        <v>01</v>
      </c>
      <c r="D33" s="148">
        <v>11</v>
      </c>
      <c r="E33" s="242" t="s">
        <v>670</v>
      </c>
      <c r="F33" s="242"/>
      <c r="G33" s="88">
        <f>G34</f>
        <v>0</v>
      </c>
      <c r="H33" s="88">
        <f>H34</f>
        <v>0</v>
      </c>
      <c r="I33" s="114"/>
      <c r="J33" s="114"/>
      <c r="K33" s="114"/>
      <c r="L33" s="114"/>
      <c r="M33" s="114"/>
      <c r="V33" s="221"/>
    </row>
    <row r="34" spans="1:22" ht="18.75" hidden="1" customHeight="1">
      <c r="A34" s="239" t="s">
        <v>1868</v>
      </c>
      <c r="B34" s="242">
        <v>200</v>
      </c>
      <c r="C34" s="148" t="str">
        <f t="shared" si="0"/>
        <v>01</v>
      </c>
      <c r="D34" s="148">
        <v>11</v>
      </c>
      <c r="E34" s="242" t="s">
        <v>670</v>
      </c>
      <c r="F34" s="242" t="str">
        <f>"800"</f>
        <v>800</v>
      </c>
      <c r="G34" s="89"/>
      <c r="H34" s="383"/>
    </row>
    <row r="35" spans="1:22" ht="21" customHeight="1">
      <c r="A35" s="31" t="s">
        <v>1510</v>
      </c>
      <c r="B35" s="242">
        <v>400</v>
      </c>
      <c r="C35" s="148" t="str">
        <f t="shared" si="0"/>
        <v>01</v>
      </c>
      <c r="D35" s="148">
        <v>13</v>
      </c>
      <c r="E35" s="107"/>
      <c r="F35" s="1"/>
      <c r="G35" s="187">
        <f>G37+G38</f>
        <v>6716.8</v>
      </c>
      <c r="H35" s="187">
        <f>H37+H38</f>
        <v>6716.8</v>
      </c>
    </row>
    <row r="36" spans="1:22" ht="21" customHeight="1">
      <c r="A36" s="31" t="s">
        <v>920</v>
      </c>
      <c r="B36" s="242">
        <v>400</v>
      </c>
      <c r="C36" s="148" t="str">
        <f t="shared" si="0"/>
        <v>01</v>
      </c>
      <c r="D36" s="148">
        <v>13</v>
      </c>
      <c r="E36" s="242"/>
      <c r="F36" s="242"/>
      <c r="G36" s="86">
        <f>G37+G38+G82</f>
        <v>6716.8</v>
      </c>
      <c r="H36" s="86">
        <v>6314.9</v>
      </c>
    </row>
    <row r="37" spans="1:22" ht="147.75" customHeight="1">
      <c r="A37" s="53" t="s">
        <v>2002</v>
      </c>
      <c r="B37" s="242">
        <v>400</v>
      </c>
      <c r="C37" s="148" t="str">
        <f t="shared" si="0"/>
        <v>01</v>
      </c>
      <c r="D37" s="148">
        <v>13</v>
      </c>
      <c r="E37" s="466" t="s">
        <v>1979</v>
      </c>
      <c r="F37" s="242" t="str">
        <f>"100"</f>
        <v>100</v>
      </c>
      <c r="G37" s="86">
        <v>4211.8</v>
      </c>
      <c r="H37" s="86">
        <v>4211.8</v>
      </c>
    </row>
    <row r="38" spans="1:22" ht="82.5" customHeight="1">
      <c r="A38" s="53" t="s">
        <v>2002</v>
      </c>
      <c r="B38" s="242">
        <v>400</v>
      </c>
      <c r="C38" s="148" t="str">
        <f t="shared" si="0"/>
        <v>01</v>
      </c>
      <c r="D38" s="148">
        <v>13</v>
      </c>
      <c r="E38" s="466" t="s">
        <v>1979</v>
      </c>
      <c r="F38" s="242" t="str">
        <f>"200"</f>
        <v>200</v>
      </c>
      <c r="G38" s="86">
        <v>2505</v>
      </c>
      <c r="H38" s="86">
        <v>2505</v>
      </c>
    </row>
    <row r="39" spans="1:22" ht="20.25" hidden="1" customHeight="1">
      <c r="A39" s="353" t="s">
        <v>217</v>
      </c>
      <c r="B39" s="354">
        <v>200</v>
      </c>
      <c r="C39" s="355" t="str">
        <f t="shared" si="0"/>
        <v>01</v>
      </c>
      <c r="D39" s="355">
        <v>13</v>
      </c>
      <c r="E39" s="392" t="s">
        <v>283</v>
      </c>
      <c r="F39" s="321"/>
      <c r="G39" s="306">
        <f>G40+G41</f>
        <v>0</v>
      </c>
      <c r="H39" s="306">
        <f>H40+H41</f>
        <v>0</v>
      </c>
    </row>
    <row r="40" spans="1:22" ht="97.5" hidden="1" customHeight="1">
      <c r="A40" s="324" t="s">
        <v>1867</v>
      </c>
      <c r="B40" s="321">
        <v>200</v>
      </c>
      <c r="C40" s="322" t="str">
        <f t="shared" si="0"/>
        <v>01</v>
      </c>
      <c r="D40" s="322">
        <v>13</v>
      </c>
      <c r="E40" s="392" t="s">
        <v>283</v>
      </c>
      <c r="F40" s="321">
        <v>100</v>
      </c>
      <c r="G40" s="308"/>
      <c r="H40" s="443"/>
    </row>
    <row r="41" spans="1:22" ht="38.25" hidden="1" customHeight="1">
      <c r="A41" s="324" t="s">
        <v>1870</v>
      </c>
      <c r="B41" s="321">
        <v>200</v>
      </c>
      <c r="C41" s="322" t="str">
        <f t="shared" si="0"/>
        <v>01</v>
      </c>
      <c r="D41" s="322">
        <v>13</v>
      </c>
      <c r="E41" s="392" t="s">
        <v>283</v>
      </c>
      <c r="F41" s="321">
        <v>200</v>
      </c>
      <c r="G41" s="308"/>
      <c r="H41" s="443"/>
    </row>
    <row r="42" spans="1:22" ht="18" hidden="1" customHeight="1">
      <c r="A42" s="356" t="s">
        <v>1695</v>
      </c>
      <c r="B42" s="321">
        <v>200</v>
      </c>
      <c r="C42" s="322" t="str">
        <f t="shared" si="0"/>
        <v>01</v>
      </c>
      <c r="D42" s="322">
        <v>13</v>
      </c>
      <c r="E42" s="392" t="s">
        <v>284</v>
      </c>
      <c r="F42" s="321"/>
      <c r="G42" s="306">
        <f>G43+G44</f>
        <v>0</v>
      </c>
      <c r="H42" s="306">
        <f>H43+H44</f>
        <v>0</v>
      </c>
    </row>
    <row r="43" spans="1:22" ht="94.5" hidden="1" customHeight="1">
      <c r="A43" s="324" t="s">
        <v>1867</v>
      </c>
      <c r="B43" s="321">
        <v>200</v>
      </c>
      <c r="C43" s="322" t="str">
        <f t="shared" si="0"/>
        <v>01</v>
      </c>
      <c r="D43" s="322">
        <v>13</v>
      </c>
      <c r="E43" s="392" t="s">
        <v>284</v>
      </c>
      <c r="F43" s="321" t="str">
        <f>"100"</f>
        <v>100</v>
      </c>
      <c r="G43" s="308"/>
      <c r="H43" s="443"/>
    </row>
    <row r="44" spans="1:22" ht="44.25" hidden="1" customHeight="1">
      <c r="A44" s="324" t="s">
        <v>1870</v>
      </c>
      <c r="B44" s="321">
        <v>200</v>
      </c>
      <c r="C44" s="322" t="str">
        <f t="shared" si="0"/>
        <v>01</v>
      </c>
      <c r="D44" s="322">
        <v>13</v>
      </c>
      <c r="E44" s="392" t="s">
        <v>284</v>
      </c>
      <c r="F44" s="321" t="str">
        <f>"200"</f>
        <v>200</v>
      </c>
      <c r="G44" s="308"/>
      <c r="H44" s="443"/>
    </row>
    <row r="45" spans="1:22" ht="41.25" hidden="1" customHeight="1">
      <c r="A45" s="236" t="s">
        <v>1871</v>
      </c>
      <c r="B45" s="172">
        <v>200</v>
      </c>
      <c r="C45" s="148" t="str">
        <f t="shared" si="0"/>
        <v>01</v>
      </c>
      <c r="D45" s="148">
        <v>13</v>
      </c>
      <c r="E45" s="1" t="s">
        <v>753</v>
      </c>
      <c r="F45" s="242"/>
      <c r="G45" s="88">
        <f>G46+G47</f>
        <v>0</v>
      </c>
      <c r="H45" s="88">
        <f>H46+H47</f>
        <v>0</v>
      </c>
    </row>
    <row r="46" spans="1:22" ht="90.75" hidden="1" customHeight="1">
      <c r="A46" s="236" t="s">
        <v>1867</v>
      </c>
      <c r="B46" s="172">
        <v>200</v>
      </c>
      <c r="C46" s="148" t="str">
        <f t="shared" si="0"/>
        <v>01</v>
      </c>
      <c r="D46" s="148">
        <v>13</v>
      </c>
      <c r="E46" s="1" t="s">
        <v>753</v>
      </c>
      <c r="F46" s="1" t="str">
        <f>"100"</f>
        <v>100</v>
      </c>
      <c r="G46" s="89"/>
      <c r="H46" s="383"/>
    </row>
    <row r="47" spans="1:22" ht="42" hidden="1" customHeight="1">
      <c r="A47" s="236" t="s">
        <v>1870</v>
      </c>
      <c r="B47" s="172">
        <v>200</v>
      </c>
      <c r="C47" s="148" t="str">
        <f t="shared" si="0"/>
        <v>01</v>
      </c>
      <c r="D47" s="148">
        <v>13</v>
      </c>
      <c r="E47" s="1" t="s">
        <v>753</v>
      </c>
      <c r="F47" s="1" t="str">
        <f>"200"</f>
        <v>200</v>
      </c>
      <c r="G47" s="89"/>
      <c r="H47" s="89"/>
    </row>
    <row r="48" spans="1:22" s="332" customFormat="1" ht="51.75" hidden="1" customHeight="1">
      <c r="A48" s="367" t="s">
        <v>1058</v>
      </c>
      <c r="B48" s="368">
        <v>200</v>
      </c>
      <c r="C48" s="304" t="str">
        <f t="shared" si="0"/>
        <v>01</v>
      </c>
      <c r="D48" s="304">
        <v>13</v>
      </c>
      <c r="E48" s="318" t="s">
        <v>542</v>
      </c>
      <c r="F48" s="318"/>
      <c r="G48" s="306">
        <f>G49</f>
        <v>0</v>
      </c>
      <c r="H48" s="306">
        <f>H49</f>
        <v>0</v>
      </c>
      <c r="I48" s="330"/>
      <c r="J48" s="330"/>
      <c r="K48" s="331"/>
      <c r="L48" s="330"/>
      <c r="M48" s="330"/>
      <c r="V48" s="333"/>
    </row>
    <row r="49" spans="1:22" s="332" customFormat="1" ht="36.75" hidden="1" customHeight="1">
      <c r="A49" s="315" t="s">
        <v>1870</v>
      </c>
      <c r="B49" s="303">
        <v>200</v>
      </c>
      <c r="C49" s="304" t="str">
        <f t="shared" si="0"/>
        <v>01</v>
      </c>
      <c r="D49" s="304">
        <v>13</v>
      </c>
      <c r="E49" s="318" t="s">
        <v>542</v>
      </c>
      <c r="F49" s="318">
        <v>200</v>
      </c>
      <c r="G49" s="308">
        <v>0</v>
      </c>
      <c r="H49" s="443">
        <v>0</v>
      </c>
      <c r="I49" s="330"/>
      <c r="J49" s="330"/>
      <c r="K49" s="331"/>
      <c r="L49" s="330"/>
      <c r="M49" s="330"/>
      <c r="V49" s="333"/>
    </row>
    <row r="50" spans="1:22" s="332" customFormat="1" ht="49.5" hidden="1" customHeight="1">
      <c r="A50" s="396" t="s">
        <v>1844</v>
      </c>
      <c r="B50" s="397">
        <v>200</v>
      </c>
      <c r="C50" s="398" t="str">
        <f t="shared" si="0"/>
        <v>01</v>
      </c>
      <c r="D50" s="398">
        <v>13</v>
      </c>
      <c r="E50" s="399" t="s">
        <v>1912</v>
      </c>
      <c r="F50" s="318"/>
      <c r="G50" s="306">
        <f>G51</f>
        <v>0</v>
      </c>
      <c r="H50" s="306">
        <f>H51</f>
        <v>0</v>
      </c>
      <c r="I50" s="330"/>
      <c r="J50" s="330"/>
      <c r="K50" s="331"/>
      <c r="L50" s="330"/>
      <c r="M50" s="330"/>
      <c r="V50" s="333"/>
    </row>
    <row r="51" spans="1:22" s="332" customFormat="1" ht="33.75" hidden="1" customHeight="1">
      <c r="A51" s="400" t="s">
        <v>1870</v>
      </c>
      <c r="B51" s="397">
        <v>200</v>
      </c>
      <c r="C51" s="398" t="str">
        <f t="shared" si="0"/>
        <v>01</v>
      </c>
      <c r="D51" s="398">
        <v>13</v>
      </c>
      <c r="E51" s="399" t="s">
        <v>1912</v>
      </c>
      <c r="F51" s="318">
        <v>200</v>
      </c>
      <c r="G51" s="308"/>
      <c r="H51" s="443"/>
      <c r="I51" s="330"/>
      <c r="J51" s="330"/>
      <c r="K51" s="331"/>
      <c r="L51" s="330"/>
      <c r="M51" s="330"/>
      <c r="V51" s="333"/>
    </row>
    <row r="52" spans="1:22" ht="40.5" hidden="1" customHeight="1">
      <c r="A52" s="401" t="s">
        <v>1850</v>
      </c>
      <c r="B52" s="397">
        <v>200</v>
      </c>
      <c r="C52" s="398" t="str">
        <f t="shared" si="0"/>
        <v>01</v>
      </c>
      <c r="D52" s="398">
        <v>13</v>
      </c>
      <c r="E52" s="399" t="s">
        <v>1913</v>
      </c>
      <c r="F52" s="318"/>
      <c r="G52" s="306">
        <f>G53</f>
        <v>0</v>
      </c>
      <c r="H52" s="306">
        <f>H53</f>
        <v>0</v>
      </c>
    </row>
    <row r="53" spans="1:22" ht="42.75" hidden="1" customHeight="1">
      <c r="A53" s="400" t="s">
        <v>1870</v>
      </c>
      <c r="B53" s="397">
        <v>200</v>
      </c>
      <c r="C53" s="398" t="str">
        <f>"01"</f>
        <v>01</v>
      </c>
      <c r="D53" s="398">
        <v>13</v>
      </c>
      <c r="E53" s="399" t="s">
        <v>1913</v>
      </c>
      <c r="F53" s="318">
        <v>200</v>
      </c>
      <c r="G53" s="313"/>
      <c r="H53" s="443"/>
    </row>
    <row r="54" spans="1:22" ht="75.75" hidden="1" customHeight="1">
      <c r="A54" s="297" t="s">
        <v>1848</v>
      </c>
      <c r="B54" s="303">
        <v>200</v>
      </c>
      <c r="C54" s="304" t="str">
        <f>"01"</f>
        <v>01</v>
      </c>
      <c r="D54" s="304">
        <v>13</v>
      </c>
      <c r="E54" s="318" t="s">
        <v>1895</v>
      </c>
      <c r="F54" s="318"/>
      <c r="G54" s="314">
        <f>G55</f>
        <v>0</v>
      </c>
      <c r="H54" s="314">
        <f>H55</f>
        <v>0</v>
      </c>
    </row>
    <row r="55" spans="1:22" ht="0.75" customHeight="1">
      <c r="A55" s="369" t="s">
        <v>1870</v>
      </c>
      <c r="B55" s="303">
        <v>200</v>
      </c>
      <c r="C55" s="304" t="str">
        <f>"01"</f>
        <v>01</v>
      </c>
      <c r="D55" s="304">
        <v>13</v>
      </c>
      <c r="E55" s="318" t="s">
        <v>1895</v>
      </c>
      <c r="F55" s="318">
        <v>200</v>
      </c>
      <c r="G55" s="313">
        <v>0</v>
      </c>
      <c r="H55" s="443"/>
    </row>
    <row r="56" spans="1:22" s="113" customFormat="1" ht="95.25" customHeight="1">
      <c r="A56" s="53" t="s">
        <v>1970</v>
      </c>
      <c r="B56" s="14">
        <v>400</v>
      </c>
      <c r="C56" s="148" t="str">
        <f>"03"</f>
        <v>03</v>
      </c>
      <c r="D56" s="263">
        <v>14</v>
      </c>
      <c r="E56" s="110"/>
      <c r="F56" s="77"/>
      <c r="G56" s="187">
        <v>100</v>
      </c>
      <c r="H56" s="187">
        <v>100</v>
      </c>
      <c r="I56" s="112"/>
      <c r="J56" s="112"/>
      <c r="K56" s="196"/>
      <c r="L56" s="112"/>
      <c r="M56" s="112"/>
      <c r="V56" s="222"/>
    </row>
    <row r="57" spans="1:22" ht="54.75" hidden="1" customHeight="1">
      <c r="A57" s="31" t="s">
        <v>417</v>
      </c>
      <c r="B57" s="242">
        <v>400</v>
      </c>
      <c r="C57" s="148" t="str">
        <f t="shared" ref="C57:C66" si="1">"03"</f>
        <v>03</v>
      </c>
      <c r="D57" s="148" t="str">
        <f t="shared" ref="D57:D66" si="2">"09"</f>
        <v>09</v>
      </c>
      <c r="E57" s="107"/>
      <c r="F57" s="242"/>
      <c r="G57" s="88"/>
      <c r="H57" s="88"/>
    </row>
    <row r="58" spans="1:22" ht="56.25" hidden="1" customHeight="1">
      <c r="A58" s="31" t="s">
        <v>1512</v>
      </c>
      <c r="B58" s="242">
        <v>200</v>
      </c>
      <c r="C58" s="148" t="str">
        <f t="shared" si="1"/>
        <v>03</v>
      </c>
      <c r="D58" s="148" t="str">
        <f t="shared" si="2"/>
        <v>09</v>
      </c>
      <c r="E58" s="242" t="s">
        <v>1530</v>
      </c>
      <c r="F58" s="242"/>
      <c r="G58" s="88">
        <f>G59</f>
        <v>0</v>
      </c>
      <c r="H58" s="383"/>
    </row>
    <row r="59" spans="1:22" ht="39" hidden="1" customHeight="1">
      <c r="A59" s="238" t="s">
        <v>1870</v>
      </c>
      <c r="B59" s="242">
        <v>200</v>
      </c>
      <c r="C59" s="148" t="str">
        <f t="shared" si="1"/>
        <v>03</v>
      </c>
      <c r="D59" s="148" t="str">
        <f t="shared" si="2"/>
        <v>09</v>
      </c>
      <c r="E59" s="242" t="s">
        <v>1530</v>
      </c>
      <c r="F59" s="242" t="str">
        <f>"200"</f>
        <v>200</v>
      </c>
      <c r="G59" s="89"/>
      <c r="H59" s="383"/>
    </row>
    <row r="60" spans="1:22" ht="36.75" hidden="1" customHeight="1">
      <c r="A60" s="31" t="s">
        <v>1872</v>
      </c>
      <c r="B60" s="242">
        <v>200</v>
      </c>
      <c r="C60" s="148" t="str">
        <f t="shared" si="1"/>
        <v>03</v>
      </c>
      <c r="D60" s="148" t="str">
        <f t="shared" si="2"/>
        <v>09</v>
      </c>
      <c r="E60" s="1" t="s">
        <v>754</v>
      </c>
      <c r="F60" s="242"/>
      <c r="G60" s="88"/>
      <c r="H60" s="88"/>
    </row>
    <row r="61" spans="1:22" ht="91.5" hidden="1" customHeight="1">
      <c r="A61" s="236" t="s">
        <v>1867</v>
      </c>
      <c r="B61" s="242">
        <v>400</v>
      </c>
      <c r="C61" s="148" t="str">
        <f t="shared" si="1"/>
        <v>03</v>
      </c>
      <c r="D61" s="148" t="str">
        <f t="shared" si="2"/>
        <v>09</v>
      </c>
      <c r="E61" s="1" t="s">
        <v>1530</v>
      </c>
      <c r="F61" s="242">
        <v>200</v>
      </c>
      <c r="G61" s="89"/>
      <c r="H61" s="383"/>
    </row>
    <row r="62" spans="1:22" ht="78" customHeight="1">
      <c r="A62" s="53" t="s">
        <v>1970</v>
      </c>
      <c r="B62" s="266">
        <v>400</v>
      </c>
      <c r="C62" s="148" t="str">
        <f>"03"</f>
        <v>03</v>
      </c>
      <c r="D62" s="263">
        <v>14</v>
      </c>
      <c r="E62" s="462" t="s">
        <v>1980</v>
      </c>
      <c r="F62" s="266" t="str">
        <f>"200"</f>
        <v>200</v>
      </c>
      <c r="G62" s="89">
        <v>100</v>
      </c>
      <c r="H62" s="383">
        <v>100</v>
      </c>
    </row>
    <row r="63" spans="1:22" ht="59.25" hidden="1" customHeight="1">
      <c r="A63" s="265" t="s">
        <v>600</v>
      </c>
      <c r="B63" s="266">
        <v>200</v>
      </c>
      <c r="C63" s="263" t="str">
        <f t="shared" si="1"/>
        <v>03</v>
      </c>
      <c r="D63" s="263" t="str">
        <f t="shared" si="2"/>
        <v>09</v>
      </c>
      <c r="E63" s="264" t="s">
        <v>755</v>
      </c>
      <c r="F63" s="266"/>
      <c r="G63" s="88">
        <f>G64</f>
        <v>0</v>
      </c>
      <c r="H63" s="383"/>
    </row>
    <row r="64" spans="1:22" ht="39" hidden="1" customHeight="1">
      <c r="A64" s="265" t="s">
        <v>1870</v>
      </c>
      <c r="B64" s="266">
        <v>200</v>
      </c>
      <c r="C64" s="263" t="str">
        <f t="shared" si="1"/>
        <v>03</v>
      </c>
      <c r="D64" s="263" t="str">
        <f t="shared" si="2"/>
        <v>09</v>
      </c>
      <c r="E64" s="264" t="s">
        <v>755</v>
      </c>
      <c r="F64" s="266">
        <v>200</v>
      </c>
      <c r="G64" s="89"/>
      <c r="H64" s="383"/>
    </row>
    <row r="65" spans="1:22" s="332" customFormat="1" ht="57.75" hidden="1" customHeight="1">
      <c r="A65" s="408" t="s">
        <v>1849</v>
      </c>
      <c r="B65" s="409">
        <v>200</v>
      </c>
      <c r="C65" s="410" t="str">
        <f t="shared" si="1"/>
        <v>03</v>
      </c>
      <c r="D65" s="410" t="str">
        <f t="shared" si="2"/>
        <v>09</v>
      </c>
      <c r="E65" s="411" t="s">
        <v>1043</v>
      </c>
      <c r="F65" s="409"/>
      <c r="G65" s="314">
        <f>G66</f>
        <v>0</v>
      </c>
      <c r="H65" s="314">
        <f>H66</f>
        <v>0</v>
      </c>
      <c r="I65" s="330"/>
      <c r="J65" s="330"/>
      <c r="K65" s="331"/>
      <c r="L65" s="330"/>
      <c r="M65" s="330"/>
      <c r="V65" s="333"/>
    </row>
    <row r="66" spans="1:22" s="332" customFormat="1" ht="39" hidden="1" customHeight="1">
      <c r="A66" s="412" t="s">
        <v>1870</v>
      </c>
      <c r="B66" s="409">
        <v>200</v>
      </c>
      <c r="C66" s="410" t="str">
        <f t="shared" si="1"/>
        <v>03</v>
      </c>
      <c r="D66" s="410" t="str">
        <f t="shared" si="2"/>
        <v>09</v>
      </c>
      <c r="E66" s="411" t="s">
        <v>1043</v>
      </c>
      <c r="F66" s="409">
        <v>200</v>
      </c>
      <c r="G66" s="308"/>
      <c r="H66" s="443"/>
      <c r="I66" s="330"/>
      <c r="J66" s="330"/>
      <c r="K66" s="331"/>
      <c r="L66" s="330"/>
      <c r="M66" s="330"/>
      <c r="V66" s="333"/>
    </row>
    <row r="67" spans="1:22" s="144" customFormat="1" ht="23.25" hidden="1" customHeight="1">
      <c r="A67" s="268" t="s">
        <v>1531</v>
      </c>
      <c r="B67" s="266">
        <v>200</v>
      </c>
      <c r="C67" s="270" t="str">
        <f t="shared" ref="C67:C75" si="3">"04"</f>
        <v>04</v>
      </c>
      <c r="D67" s="263"/>
      <c r="E67" s="266"/>
      <c r="F67" s="266"/>
      <c r="G67" s="88">
        <f>G71+G68</f>
        <v>0</v>
      </c>
      <c r="H67" s="88">
        <f>H71+H68</f>
        <v>0</v>
      </c>
      <c r="I67" s="143"/>
      <c r="J67" s="143"/>
      <c r="K67" s="146"/>
      <c r="L67" s="143"/>
      <c r="M67" s="143"/>
      <c r="V67" s="223"/>
    </row>
    <row r="68" spans="1:22" s="144" customFormat="1" ht="23.25" hidden="1" customHeight="1">
      <c r="A68" s="31" t="s">
        <v>1532</v>
      </c>
      <c r="B68" s="266">
        <v>200</v>
      </c>
      <c r="C68" s="148" t="str">
        <f t="shared" si="3"/>
        <v>04</v>
      </c>
      <c r="D68" s="148" t="str">
        <f t="shared" ref="D68:D70" si="4">"05"</f>
        <v>05</v>
      </c>
      <c r="E68" s="380"/>
      <c r="F68" s="380"/>
      <c r="G68" s="88">
        <f>G69</f>
        <v>0</v>
      </c>
      <c r="H68" s="88">
        <f>H69</f>
        <v>0</v>
      </c>
      <c r="I68" s="143"/>
      <c r="J68" s="143"/>
      <c r="K68" s="146"/>
      <c r="L68" s="143"/>
      <c r="M68" s="143"/>
      <c r="V68" s="223"/>
    </row>
    <row r="69" spans="1:22" s="144" customFormat="1" ht="61.5" hidden="1" customHeight="1">
      <c r="A69" s="5" t="s">
        <v>1865</v>
      </c>
      <c r="B69" s="266">
        <v>200</v>
      </c>
      <c r="C69" s="148" t="str">
        <f t="shared" si="3"/>
        <v>04</v>
      </c>
      <c r="D69" s="148" t="str">
        <f t="shared" si="4"/>
        <v>05</v>
      </c>
      <c r="E69" s="7" t="s">
        <v>1864</v>
      </c>
      <c r="F69" s="380"/>
      <c r="G69" s="88">
        <f>G70</f>
        <v>0</v>
      </c>
      <c r="H69" s="88">
        <f>H70</f>
        <v>0</v>
      </c>
      <c r="I69" s="143"/>
      <c r="J69" s="143"/>
      <c r="K69" s="146"/>
      <c r="L69" s="143"/>
      <c r="M69" s="143"/>
      <c r="V69" s="223"/>
    </row>
    <row r="70" spans="1:22" s="144" customFormat="1" ht="39.75" hidden="1" customHeight="1">
      <c r="A70" s="236" t="s">
        <v>1870</v>
      </c>
      <c r="B70" s="266">
        <v>200</v>
      </c>
      <c r="C70" s="148" t="str">
        <f t="shared" si="3"/>
        <v>04</v>
      </c>
      <c r="D70" s="148" t="str">
        <f t="shared" si="4"/>
        <v>05</v>
      </c>
      <c r="E70" s="7" t="s">
        <v>1864</v>
      </c>
      <c r="F70" s="380" t="str">
        <f>"200"</f>
        <v>200</v>
      </c>
      <c r="G70" s="86"/>
      <c r="H70" s="86"/>
      <c r="I70" s="143"/>
      <c r="J70" s="143"/>
      <c r="K70" s="146"/>
      <c r="L70" s="143"/>
      <c r="M70" s="143"/>
      <c r="V70" s="223"/>
    </row>
    <row r="71" spans="1:22" s="144" customFormat="1" ht="23.25" hidden="1" customHeight="1">
      <c r="A71" s="268" t="s">
        <v>293</v>
      </c>
      <c r="B71" s="266">
        <v>200</v>
      </c>
      <c r="C71" s="270" t="str">
        <f t="shared" si="3"/>
        <v>04</v>
      </c>
      <c r="D71" s="263" t="str">
        <f>"12"</f>
        <v>12</v>
      </c>
      <c r="E71" s="266"/>
      <c r="F71" s="266"/>
      <c r="G71" s="88">
        <f>G74+G72</f>
        <v>0</v>
      </c>
      <c r="H71" s="88">
        <f>H74+H72</f>
        <v>0</v>
      </c>
      <c r="I71" s="143"/>
      <c r="J71" s="143"/>
      <c r="K71" s="146"/>
      <c r="L71" s="143"/>
      <c r="M71" s="143"/>
      <c r="V71" s="223"/>
    </row>
    <row r="72" spans="1:22" s="144" customFormat="1" ht="35.25" hidden="1" customHeight="1">
      <c r="A72" s="413" t="s">
        <v>1845</v>
      </c>
      <c r="B72" s="397">
        <v>200</v>
      </c>
      <c r="C72" s="414" t="str">
        <f t="shared" si="3"/>
        <v>04</v>
      </c>
      <c r="D72" s="398" t="str">
        <f>"12"</f>
        <v>12</v>
      </c>
      <c r="E72" s="397" t="s">
        <v>1914</v>
      </c>
      <c r="F72" s="303"/>
      <c r="G72" s="306">
        <f>G73</f>
        <v>0</v>
      </c>
      <c r="H72" s="306">
        <f>H73</f>
        <v>0</v>
      </c>
      <c r="I72" s="143"/>
      <c r="J72" s="143"/>
      <c r="K72" s="146"/>
      <c r="L72" s="143"/>
      <c r="M72" s="143"/>
      <c r="V72" s="223"/>
    </row>
    <row r="73" spans="1:22" s="144" customFormat="1" ht="39.75" hidden="1" customHeight="1">
      <c r="A73" s="400" t="s">
        <v>1870</v>
      </c>
      <c r="B73" s="397">
        <v>200</v>
      </c>
      <c r="C73" s="414" t="str">
        <f t="shared" si="3"/>
        <v>04</v>
      </c>
      <c r="D73" s="398" t="str">
        <f>"12"</f>
        <v>12</v>
      </c>
      <c r="E73" s="397" t="s">
        <v>1914</v>
      </c>
      <c r="F73" s="311" t="s">
        <v>1873</v>
      </c>
      <c r="G73" s="313"/>
      <c r="H73" s="443"/>
      <c r="I73" s="143"/>
      <c r="J73" s="143"/>
      <c r="K73" s="146"/>
      <c r="L73" s="143"/>
      <c r="M73" s="143"/>
      <c r="V73" s="223"/>
    </row>
    <row r="74" spans="1:22" s="144" customFormat="1" ht="49.5" hidden="1" customHeight="1">
      <c r="A74" s="370" t="s">
        <v>1840</v>
      </c>
      <c r="B74" s="303">
        <v>200</v>
      </c>
      <c r="C74" s="299" t="str">
        <f t="shared" si="3"/>
        <v>04</v>
      </c>
      <c r="D74" s="304" t="str">
        <f>"12"</f>
        <v>12</v>
      </c>
      <c r="E74" s="303" t="s">
        <v>297</v>
      </c>
      <c r="F74" s="303"/>
      <c r="G74" s="306">
        <f>G75</f>
        <v>0</v>
      </c>
      <c r="H74" s="306">
        <f>H75</f>
        <v>0</v>
      </c>
      <c r="I74" s="143"/>
      <c r="J74" s="143"/>
      <c r="K74" s="146"/>
      <c r="L74" s="143"/>
      <c r="M74" s="143"/>
      <c r="V74" s="223"/>
    </row>
    <row r="75" spans="1:22" s="144" customFormat="1" ht="43.5" hidden="1" customHeight="1">
      <c r="A75" s="315" t="s">
        <v>1870</v>
      </c>
      <c r="B75" s="303">
        <v>200</v>
      </c>
      <c r="C75" s="299" t="str">
        <f t="shared" si="3"/>
        <v>04</v>
      </c>
      <c r="D75" s="304" t="str">
        <f>"12"</f>
        <v>12</v>
      </c>
      <c r="E75" s="303" t="s">
        <v>297</v>
      </c>
      <c r="F75" s="311" t="s">
        <v>1873</v>
      </c>
      <c r="G75" s="313">
        <v>0</v>
      </c>
      <c r="H75" s="444">
        <v>0</v>
      </c>
      <c r="I75" s="143"/>
      <c r="J75" s="143"/>
      <c r="K75" s="146"/>
      <c r="L75" s="143"/>
      <c r="M75" s="143"/>
      <c r="V75" s="223"/>
    </row>
    <row r="76" spans="1:22" s="144" customFormat="1" ht="23.25" hidden="1" customHeight="1">
      <c r="A76" s="272" t="s">
        <v>783</v>
      </c>
      <c r="B76" s="262">
        <v>200</v>
      </c>
      <c r="C76" s="273" t="s">
        <v>1252</v>
      </c>
      <c r="D76" s="271" t="s">
        <v>1639</v>
      </c>
      <c r="E76" s="266"/>
      <c r="F76" s="271"/>
      <c r="G76" s="88">
        <f>G77</f>
        <v>0</v>
      </c>
      <c r="H76" s="382"/>
      <c r="I76" s="143"/>
      <c r="J76" s="143"/>
      <c r="K76" s="146"/>
      <c r="L76" s="143"/>
      <c r="M76" s="143"/>
      <c r="V76" s="223"/>
    </row>
    <row r="77" spans="1:22" s="144" customFormat="1" ht="69.75" hidden="1" customHeight="1">
      <c r="A77" s="261" t="s">
        <v>1851</v>
      </c>
      <c r="B77" s="262">
        <v>200</v>
      </c>
      <c r="C77" s="273" t="s">
        <v>1252</v>
      </c>
      <c r="D77" s="271" t="s">
        <v>1639</v>
      </c>
      <c r="E77" s="266" t="s">
        <v>1253</v>
      </c>
      <c r="F77" s="271"/>
      <c r="G77" s="88">
        <f>G78</f>
        <v>0</v>
      </c>
      <c r="H77" s="382"/>
      <c r="I77" s="143"/>
      <c r="J77" s="143"/>
      <c r="K77" s="146"/>
      <c r="L77" s="143"/>
      <c r="M77" s="143"/>
      <c r="V77" s="223"/>
    </row>
    <row r="78" spans="1:22" s="144" customFormat="1" ht="43.5" hidden="1" customHeight="1">
      <c r="A78" s="265" t="s">
        <v>1427</v>
      </c>
      <c r="B78" s="262">
        <v>200</v>
      </c>
      <c r="C78" s="273" t="s">
        <v>1252</v>
      </c>
      <c r="D78" s="271" t="s">
        <v>1639</v>
      </c>
      <c r="E78" s="266" t="s">
        <v>1253</v>
      </c>
      <c r="F78" s="271" t="s">
        <v>296</v>
      </c>
      <c r="G78" s="86"/>
      <c r="H78" s="382"/>
      <c r="I78" s="143"/>
      <c r="J78" s="143"/>
      <c r="K78" s="146"/>
      <c r="L78" s="143"/>
      <c r="M78" s="143"/>
      <c r="V78" s="223"/>
    </row>
    <row r="79" spans="1:22" s="144" customFormat="1" ht="26.25" hidden="1" customHeight="1">
      <c r="A79" s="268" t="s">
        <v>1377</v>
      </c>
      <c r="B79" s="262">
        <v>200</v>
      </c>
      <c r="C79" s="270" t="str">
        <f>"09"</f>
        <v>09</v>
      </c>
      <c r="D79" s="263"/>
      <c r="E79" s="266"/>
      <c r="F79" s="271"/>
      <c r="G79" s="88">
        <f>G80</f>
        <v>0</v>
      </c>
      <c r="H79" s="382"/>
      <c r="I79" s="143"/>
      <c r="J79" s="143"/>
      <c r="K79" s="146"/>
      <c r="L79" s="143"/>
      <c r="M79" s="143"/>
      <c r="V79" s="223"/>
    </row>
    <row r="80" spans="1:22" s="144" customFormat="1" ht="43.5" hidden="1" customHeight="1">
      <c r="A80" s="268" t="s">
        <v>780</v>
      </c>
      <c r="B80" s="274">
        <v>200</v>
      </c>
      <c r="C80" s="270" t="str">
        <f>"09"</f>
        <v>09</v>
      </c>
      <c r="D80" s="263" t="str">
        <f>"01"</f>
        <v>01</v>
      </c>
      <c r="E80" s="266"/>
      <c r="F80" s="271"/>
      <c r="G80" s="88">
        <f>G81</f>
        <v>0</v>
      </c>
      <c r="H80" s="382"/>
      <c r="I80" s="143"/>
      <c r="J80" s="143"/>
      <c r="K80" s="146"/>
      <c r="L80" s="143"/>
      <c r="M80" s="143"/>
      <c r="V80" s="223"/>
    </row>
    <row r="81" spans="1:22" s="144" customFormat="1" ht="23.25" hidden="1" customHeight="1">
      <c r="A81" s="275" t="s">
        <v>1063</v>
      </c>
      <c r="B81" s="274">
        <v>200</v>
      </c>
      <c r="C81" s="270" t="str">
        <f>"09"</f>
        <v>09</v>
      </c>
      <c r="D81" s="263" t="str">
        <f>"01"</f>
        <v>01</v>
      </c>
      <c r="E81" s="266" t="s">
        <v>781</v>
      </c>
      <c r="F81" s="266" t="str">
        <f>"003"</f>
        <v>003</v>
      </c>
      <c r="G81" s="88"/>
      <c r="H81" s="382"/>
      <c r="I81" s="143"/>
      <c r="J81" s="143"/>
      <c r="K81" s="146"/>
      <c r="L81" s="143"/>
      <c r="M81" s="143"/>
      <c r="V81" s="223"/>
    </row>
    <row r="82" spans="1:22" s="144" customFormat="1" ht="23.25" hidden="1" customHeight="1">
      <c r="A82" s="236" t="s">
        <v>1870</v>
      </c>
      <c r="B82" s="274">
        <v>400</v>
      </c>
      <c r="C82" s="263" t="str">
        <f>"01"</f>
        <v>01</v>
      </c>
      <c r="D82" s="263">
        <v>13</v>
      </c>
      <c r="E82" s="467" t="s">
        <v>1979</v>
      </c>
      <c r="F82" s="266">
        <v>800</v>
      </c>
      <c r="G82" s="88"/>
      <c r="H82" s="382"/>
      <c r="I82" s="143"/>
      <c r="J82" s="143"/>
      <c r="K82" s="146"/>
      <c r="L82" s="143"/>
      <c r="M82" s="143"/>
      <c r="V82" s="223"/>
    </row>
    <row r="83" spans="1:22" s="113" customFormat="1" ht="36.75" customHeight="1">
      <c r="A83" s="498" t="s">
        <v>738</v>
      </c>
      <c r="B83" s="289">
        <v>400</v>
      </c>
      <c r="C83" s="290" t="str">
        <f>"10"</f>
        <v>10</v>
      </c>
      <c r="D83" s="499"/>
      <c r="E83" s="493"/>
      <c r="F83" s="289"/>
      <c r="G83" s="187">
        <v>150</v>
      </c>
      <c r="H83" s="187">
        <v>150</v>
      </c>
      <c r="I83" s="112"/>
      <c r="J83" s="112"/>
      <c r="K83" s="196"/>
      <c r="L83" s="112"/>
      <c r="M83" s="112"/>
      <c r="V83" s="222"/>
    </row>
    <row r="84" spans="1:22" ht="19.5" hidden="1" customHeight="1">
      <c r="A84" s="31" t="s">
        <v>739</v>
      </c>
      <c r="B84" s="242">
        <v>400</v>
      </c>
      <c r="C84" s="148">
        <v>10</v>
      </c>
      <c r="D84" s="148" t="str">
        <f>"01"</f>
        <v>01</v>
      </c>
      <c r="E84" s="107"/>
      <c r="F84" s="242"/>
      <c r="G84" s="88">
        <f>G85</f>
        <v>150</v>
      </c>
      <c r="H84" s="88">
        <f>H85</f>
        <v>150</v>
      </c>
    </row>
    <row r="85" spans="1:22" ht="57" hidden="1" customHeight="1">
      <c r="A85" s="268" t="s">
        <v>1464</v>
      </c>
      <c r="B85" s="266">
        <v>400</v>
      </c>
      <c r="C85" s="263">
        <v>10</v>
      </c>
      <c r="D85" s="263" t="str">
        <f>"01"</f>
        <v>01</v>
      </c>
      <c r="E85" s="266" t="s">
        <v>1465</v>
      </c>
      <c r="F85" s="266"/>
      <c r="G85" s="88">
        <f>G86</f>
        <v>150</v>
      </c>
      <c r="H85" s="88">
        <f>H86</f>
        <v>150</v>
      </c>
    </row>
    <row r="86" spans="1:22" ht="141" customHeight="1">
      <c r="A86" s="53" t="s">
        <v>2004</v>
      </c>
      <c r="B86" s="266">
        <v>400</v>
      </c>
      <c r="C86" s="263">
        <v>10</v>
      </c>
      <c r="D86" s="263" t="str">
        <f>"01"</f>
        <v>01</v>
      </c>
      <c r="E86" s="466" t="s">
        <v>1984</v>
      </c>
      <c r="F86" s="266" t="str">
        <f>"300"</f>
        <v>300</v>
      </c>
      <c r="G86" s="89">
        <v>150</v>
      </c>
      <c r="H86" s="383">
        <v>150</v>
      </c>
    </row>
    <row r="87" spans="1:22" ht="21" hidden="1" customHeight="1">
      <c r="A87" s="268" t="s">
        <v>1466</v>
      </c>
      <c r="B87" s="266">
        <v>200</v>
      </c>
      <c r="C87" s="263">
        <v>10</v>
      </c>
      <c r="D87" s="263" t="str">
        <f t="shared" ref="D87:D99" si="5">"03"</f>
        <v>03</v>
      </c>
      <c r="E87" s="280"/>
      <c r="F87" s="266"/>
      <c r="G87" s="88">
        <f>G92+G96+G98+G90+G88+G94</f>
        <v>0</v>
      </c>
      <c r="H87" s="88">
        <f>H92+H96+H98+H90+H88+H94</f>
        <v>0</v>
      </c>
    </row>
    <row r="88" spans="1:22" ht="37.5" hidden="1" customHeight="1">
      <c r="A88" s="268" t="s">
        <v>1893</v>
      </c>
      <c r="B88" s="266">
        <v>200</v>
      </c>
      <c r="C88" s="263">
        <v>10</v>
      </c>
      <c r="D88" s="263" t="str">
        <f t="shared" si="5"/>
        <v>03</v>
      </c>
      <c r="E88" s="266" t="s">
        <v>922</v>
      </c>
      <c r="F88" s="266"/>
      <c r="G88" s="173">
        <f>G89</f>
        <v>0</v>
      </c>
      <c r="H88" s="383"/>
    </row>
    <row r="89" spans="1:22" ht="27.75" hidden="1" customHeight="1">
      <c r="A89" s="279" t="s">
        <v>1874</v>
      </c>
      <c r="B89" s="266">
        <v>200</v>
      </c>
      <c r="C89" s="263">
        <v>10</v>
      </c>
      <c r="D89" s="263" t="str">
        <f t="shared" si="5"/>
        <v>03</v>
      </c>
      <c r="E89" s="266" t="s">
        <v>922</v>
      </c>
      <c r="F89" s="266" t="str">
        <f>"300"</f>
        <v>300</v>
      </c>
      <c r="G89" s="86"/>
      <c r="H89" s="383"/>
    </row>
    <row r="90" spans="1:22" ht="34.5" hidden="1" customHeight="1">
      <c r="A90" s="265" t="s">
        <v>182</v>
      </c>
      <c r="B90" s="266">
        <v>200</v>
      </c>
      <c r="C90" s="263">
        <v>10</v>
      </c>
      <c r="D90" s="263" t="str">
        <f t="shared" si="5"/>
        <v>03</v>
      </c>
      <c r="E90" s="281" t="s">
        <v>1301</v>
      </c>
      <c r="F90" s="282"/>
      <c r="G90" s="173">
        <f>G91</f>
        <v>0</v>
      </c>
      <c r="H90" s="383"/>
    </row>
    <row r="91" spans="1:22" ht="22.5" hidden="1" customHeight="1">
      <c r="A91" s="279" t="s">
        <v>1874</v>
      </c>
      <c r="B91" s="266">
        <v>200</v>
      </c>
      <c r="C91" s="263">
        <v>10</v>
      </c>
      <c r="D91" s="263" t="str">
        <f t="shared" si="5"/>
        <v>03</v>
      </c>
      <c r="E91" s="281" t="s">
        <v>1301</v>
      </c>
      <c r="F91" s="266" t="str">
        <f>"300"</f>
        <v>300</v>
      </c>
      <c r="G91" s="86"/>
      <c r="H91" s="383"/>
    </row>
    <row r="92" spans="1:22" ht="41.25" hidden="1" customHeight="1">
      <c r="A92" s="268" t="s">
        <v>1608</v>
      </c>
      <c r="B92" s="266">
        <v>200</v>
      </c>
      <c r="C92" s="263">
        <v>10</v>
      </c>
      <c r="D92" s="263" t="str">
        <f t="shared" si="5"/>
        <v>03</v>
      </c>
      <c r="E92" s="266" t="s">
        <v>181</v>
      </c>
      <c r="F92" s="266"/>
      <c r="G92" s="88">
        <f>G93</f>
        <v>0</v>
      </c>
      <c r="H92" s="88">
        <f>H93</f>
        <v>0</v>
      </c>
    </row>
    <row r="93" spans="1:22" ht="17.25" hidden="1" customHeight="1">
      <c r="A93" s="279" t="s">
        <v>1874</v>
      </c>
      <c r="B93" s="266">
        <v>400</v>
      </c>
      <c r="C93" s="263">
        <v>10</v>
      </c>
      <c r="D93" s="263" t="str">
        <f t="shared" si="5"/>
        <v>03</v>
      </c>
      <c r="E93" s="266" t="s">
        <v>181</v>
      </c>
      <c r="F93" s="266" t="str">
        <f>"300"</f>
        <v>300</v>
      </c>
      <c r="G93" s="89"/>
      <c r="H93" s="383"/>
    </row>
    <row r="94" spans="1:22" ht="23.25" hidden="1" customHeight="1">
      <c r="A94" s="265" t="s">
        <v>1102</v>
      </c>
      <c r="B94" s="266">
        <v>200</v>
      </c>
      <c r="C94" s="263">
        <v>10</v>
      </c>
      <c r="D94" s="263" t="str">
        <f t="shared" si="5"/>
        <v>03</v>
      </c>
      <c r="E94" s="281" t="s">
        <v>1103</v>
      </c>
      <c r="F94" s="282"/>
      <c r="G94" s="88">
        <f>G95</f>
        <v>0</v>
      </c>
      <c r="H94" s="383"/>
    </row>
    <row r="95" spans="1:22" ht="27" hidden="1" customHeight="1">
      <c r="A95" s="279" t="s">
        <v>1874</v>
      </c>
      <c r="B95" s="266">
        <v>200</v>
      </c>
      <c r="C95" s="263">
        <v>10</v>
      </c>
      <c r="D95" s="263" t="str">
        <f t="shared" si="5"/>
        <v>03</v>
      </c>
      <c r="E95" s="281" t="s">
        <v>1103</v>
      </c>
      <c r="F95" s="266" t="str">
        <f>"300"</f>
        <v>300</v>
      </c>
      <c r="G95" s="89"/>
      <c r="H95" s="383"/>
    </row>
    <row r="96" spans="1:22" ht="44.25" hidden="1" customHeight="1">
      <c r="A96" s="268" t="s">
        <v>1892</v>
      </c>
      <c r="B96" s="266">
        <v>200</v>
      </c>
      <c r="C96" s="263">
        <v>10</v>
      </c>
      <c r="D96" s="263" t="str">
        <f t="shared" si="5"/>
        <v>03</v>
      </c>
      <c r="E96" s="266" t="s">
        <v>781</v>
      </c>
      <c r="F96" s="266"/>
      <c r="G96" s="88">
        <f>G97</f>
        <v>0</v>
      </c>
      <c r="H96" s="383"/>
    </row>
    <row r="97" spans="1:22" ht="24.75" hidden="1" customHeight="1">
      <c r="A97" s="279" t="s">
        <v>1874</v>
      </c>
      <c r="B97" s="266">
        <v>200</v>
      </c>
      <c r="C97" s="263">
        <v>10</v>
      </c>
      <c r="D97" s="263" t="str">
        <f t="shared" si="5"/>
        <v>03</v>
      </c>
      <c r="E97" s="266" t="s">
        <v>781</v>
      </c>
      <c r="F97" s="266" t="str">
        <f>"300"</f>
        <v>300</v>
      </c>
      <c r="G97" s="89"/>
      <c r="H97" s="383"/>
    </row>
    <row r="98" spans="1:22" s="144" customFormat="1" ht="63" hidden="1" customHeight="1">
      <c r="A98" s="415" t="s">
        <v>1859</v>
      </c>
      <c r="B98" s="393">
        <v>400</v>
      </c>
      <c r="C98" s="394">
        <v>10</v>
      </c>
      <c r="D98" s="394" t="str">
        <f t="shared" si="5"/>
        <v>03</v>
      </c>
      <c r="E98" s="393" t="s">
        <v>1915</v>
      </c>
      <c r="F98" s="393"/>
      <c r="G98" s="306"/>
      <c r="H98" s="306"/>
      <c r="I98" s="143"/>
      <c r="J98" s="143"/>
      <c r="K98" s="146"/>
      <c r="L98" s="143"/>
      <c r="M98" s="143"/>
      <c r="V98" s="223"/>
    </row>
    <row r="99" spans="1:22" s="144" customFormat="1" ht="21.75" hidden="1" customHeight="1">
      <c r="A99" s="416" t="s">
        <v>1874</v>
      </c>
      <c r="B99" s="393">
        <v>400</v>
      </c>
      <c r="C99" s="394">
        <v>10</v>
      </c>
      <c r="D99" s="394" t="str">
        <f t="shared" si="5"/>
        <v>03</v>
      </c>
      <c r="E99" s="393" t="s">
        <v>1916</v>
      </c>
      <c r="F99" s="393" t="str">
        <f>"300"</f>
        <v>300</v>
      </c>
      <c r="G99" s="313"/>
      <c r="H99" s="444"/>
      <c r="I99" s="143"/>
      <c r="J99" s="143"/>
      <c r="K99" s="146"/>
      <c r="L99" s="143"/>
      <c r="M99" s="143"/>
      <c r="V99" s="223"/>
    </row>
    <row r="100" spans="1:22" s="150" customFormat="1" ht="18" hidden="1" customHeight="1">
      <c r="A100" s="283" t="s">
        <v>1029</v>
      </c>
      <c r="B100" s="284">
        <v>200</v>
      </c>
      <c r="C100" s="285">
        <v>11</v>
      </c>
      <c r="D100" s="286"/>
      <c r="E100" s="287"/>
      <c r="F100" s="284"/>
      <c r="G100" s="181">
        <f>G101</f>
        <v>0</v>
      </c>
      <c r="H100" s="445"/>
      <c r="I100" s="149"/>
      <c r="J100" s="149"/>
      <c r="K100" s="183"/>
      <c r="L100" s="149"/>
      <c r="M100" s="149"/>
      <c r="V100" s="225"/>
    </row>
    <row r="101" spans="1:22" ht="18.75" hidden="1" customHeight="1">
      <c r="A101" s="268" t="s">
        <v>1030</v>
      </c>
      <c r="B101" s="266">
        <v>200</v>
      </c>
      <c r="C101" s="263">
        <v>11</v>
      </c>
      <c r="D101" s="263" t="str">
        <f>"01"</f>
        <v>01</v>
      </c>
      <c r="E101" s="280"/>
      <c r="F101" s="266"/>
      <c r="G101" s="88">
        <f>G102</f>
        <v>0</v>
      </c>
      <c r="H101" s="383"/>
    </row>
    <row r="102" spans="1:22" ht="36" hidden="1" customHeight="1">
      <c r="A102" s="268" t="s">
        <v>1107</v>
      </c>
      <c r="B102" s="266">
        <v>200</v>
      </c>
      <c r="C102" s="263">
        <v>11</v>
      </c>
      <c r="D102" s="263" t="str">
        <f>"01"</f>
        <v>01</v>
      </c>
      <c r="E102" s="266" t="s">
        <v>1031</v>
      </c>
      <c r="F102" s="266"/>
      <c r="G102" s="88">
        <f>G103</f>
        <v>0</v>
      </c>
      <c r="H102" s="383"/>
    </row>
    <row r="103" spans="1:22" ht="36.75" hidden="1" customHeight="1">
      <c r="A103" s="265" t="s">
        <v>1870</v>
      </c>
      <c r="B103" s="266">
        <v>200</v>
      </c>
      <c r="C103" s="263">
        <v>11</v>
      </c>
      <c r="D103" s="263" t="str">
        <f>"01"</f>
        <v>01</v>
      </c>
      <c r="E103" s="266" t="s">
        <v>1031</v>
      </c>
      <c r="F103" s="266" t="str">
        <f>"200"</f>
        <v>200</v>
      </c>
      <c r="G103" s="89"/>
      <c r="H103" s="383"/>
    </row>
    <row r="104" spans="1:22" s="118" customFormat="1" ht="39" hidden="1" customHeight="1">
      <c r="A104" s="288" t="s">
        <v>1940</v>
      </c>
      <c r="B104" s="289">
        <v>400</v>
      </c>
      <c r="C104" s="290" t="str">
        <f>"05"</f>
        <v>05</v>
      </c>
      <c r="D104" s="290"/>
      <c r="E104" s="289"/>
      <c r="F104" s="289"/>
      <c r="G104" s="108"/>
      <c r="H104" s="108">
        <f>H105</f>
        <v>0</v>
      </c>
      <c r="I104" s="117"/>
      <c r="J104" s="117"/>
      <c r="K104" s="195"/>
      <c r="L104" s="117"/>
      <c r="M104" s="117"/>
      <c r="V104" s="105"/>
    </row>
    <row r="105" spans="1:22" ht="57" hidden="1" customHeight="1">
      <c r="A105" s="268" t="s">
        <v>176</v>
      </c>
      <c r="B105" s="266">
        <v>201</v>
      </c>
      <c r="C105" s="263" t="str">
        <f t="shared" ref="C105:C112" si="6">"01"</f>
        <v>01</v>
      </c>
      <c r="D105" s="263" t="str">
        <f>"06"</f>
        <v>06</v>
      </c>
      <c r="E105" s="280"/>
      <c r="F105" s="266"/>
      <c r="G105" s="88">
        <f>G106</f>
        <v>0</v>
      </c>
      <c r="H105" s="88">
        <f>H106</f>
        <v>0</v>
      </c>
    </row>
    <row r="106" spans="1:22" ht="18.75" hidden="1" customHeight="1">
      <c r="A106" s="268" t="s">
        <v>1937</v>
      </c>
      <c r="B106" s="266">
        <v>400</v>
      </c>
      <c r="C106" s="263" t="str">
        <f>"05"</f>
        <v>05</v>
      </c>
      <c r="D106" s="263" t="str">
        <f>"02"</f>
        <v>02</v>
      </c>
      <c r="E106" s="452" t="s">
        <v>1939</v>
      </c>
      <c r="F106" s="266"/>
      <c r="G106" s="88"/>
      <c r="H106" s="88">
        <f>H107+H108</f>
        <v>0</v>
      </c>
    </row>
    <row r="107" spans="1:22" ht="94.5" hidden="1" customHeight="1">
      <c r="A107" s="265" t="s">
        <v>1867</v>
      </c>
      <c r="B107" s="266">
        <v>400</v>
      </c>
      <c r="C107" s="263" t="str">
        <f t="shared" si="6"/>
        <v>01</v>
      </c>
      <c r="D107" s="263" t="str">
        <f>"06"</f>
        <v>06</v>
      </c>
      <c r="E107" s="266" t="s">
        <v>543</v>
      </c>
      <c r="F107" s="266">
        <v>200</v>
      </c>
      <c r="G107" s="89"/>
      <c r="H107" s="383"/>
    </row>
    <row r="108" spans="1:22" ht="45" hidden="1" customHeight="1">
      <c r="A108" s="236" t="s">
        <v>1938</v>
      </c>
      <c r="B108" s="242">
        <v>400</v>
      </c>
      <c r="C108" s="263" t="str">
        <f>"05"</f>
        <v>05</v>
      </c>
      <c r="D108" s="148" t="str">
        <f>"02"</f>
        <v>02</v>
      </c>
      <c r="E108" s="452" t="s">
        <v>1939</v>
      </c>
      <c r="F108" s="242" t="str">
        <f>"200"</f>
        <v>200</v>
      </c>
      <c r="G108" s="89"/>
      <c r="H108" s="383"/>
    </row>
    <row r="109" spans="1:22" ht="45" customHeight="1">
      <c r="A109" s="236" t="s">
        <v>1953</v>
      </c>
      <c r="B109" s="452">
        <v>400</v>
      </c>
      <c r="C109" s="263" t="str">
        <f>"05"</f>
        <v>05</v>
      </c>
      <c r="D109" s="148" t="str">
        <f>"03"</f>
        <v>03</v>
      </c>
      <c r="E109" s="107"/>
      <c r="F109" s="452"/>
      <c r="G109" s="187">
        <f>G110+G114+G116</f>
        <v>11039.1</v>
      </c>
      <c r="H109" s="86">
        <v>9040.5</v>
      </c>
    </row>
    <row r="110" spans="1:22" ht="60" customHeight="1">
      <c r="A110" s="53" t="s">
        <v>2003</v>
      </c>
      <c r="B110" s="14">
        <v>400</v>
      </c>
      <c r="C110" s="162" t="str">
        <f>"05"</f>
        <v>05</v>
      </c>
      <c r="D110" s="148" t="str">
        <f>"03"</f>
        <v>03</v>
      </c>
      <c r="E110" s="107" t="s">
        <v>1981</v>
      </c>
      <c r="F110" s="242">
        <v>200</v>
      </c>
      <c r="G110" s="86">
        <v>6915.7</v>
      </c>
      <c r="H110" s="86">
        <v>5304.5</v>
      </c>
    </row>
    <row r="111" spans="1:22" ht="27.75" hidden="1" customHeight="1">
      <c r="A111" s="31" t="s">
        <v>1510</v>
      </c>
      <c r="B111" s="242">
        <v>203</v>
      </c>
      <c r="C111" s="148" t="str">
        <f t="shared" si="6"/>
        <v>01</v>
      </c>
      <c r="D111" s="148">
        <v>13</v>
      </c>
      <c r="E111" s="107"/>
      <c r="F111" s="1"/>
      <c r="G111" s="88">
        <f>G112+G121</f>
        <v>220</v>
      </c>
      <c r="H111" s="88">
        <f>H112+H121</f>
        <v>200</v>
      </c>
    </row>
    <row r="112" spans="1:22" ht="21.75" hidden="1" customHeight="1">
      <c r="A112" s="31" t="s">
        <v>920</v>
      </c>
      <c r="B112" s="242">
        <v>203</v>
      </c>
      <c r="C112" s="148" t="str">
        <f t="shared" si="6"/>
        <v>01</v>
      </c>
      <c r="D112" s="148">
        <v>13</v>
      </c>
      <c r="E112" s="242" t="s">
        <v>543</v>
      </c>
      <c r="F112" s="242"/>
      <c r="G112" s="88">
        <f>G113+G120</f>
        <v>220</v>
      </c>
      <c r="H112" s="88">
        <f>H113+H120</f>
        <v>200</v>
      </c>
    </row>
    <row r="113" spans="1:22" ht="88.5" hidden="1" customHeight="1">
      <c r="A113" s="236" t="s">
        <v>1943</v>
      </c>
      <c r="B113" s="242">
        <v>400</v>
      </c>
      <c r="C113" s="148" t="str">
        <f>"05"</f>
        <v>05</v>
      </c>
      <c r="D113" s="263" t="str">
        <f>"03"</f>
        <v>03</v>
      </c>
      <c r="E113" s="452" t="s">
        <v>1941</v>
      </c>
      <c r="F113" s="242">
        <v>200</v>
      </c>
      <c r="G113" s="89">
        <v>220</v>
      </c>
      <c r="H113" s="383">
        <v>200</v>
      </c>
    </row>
    <row r="114" spans="1:22" ht="54" customHeight="1">
      <c r="A114" s="53" t="s">
        <v>2003</v>
      </c>
      <c r="B114" s="463">
        <v>400</v>
      </c>
      <c r="C114" s="162" t="str">
        <f>"05"</f>
        <v>05</v>
      </c>
      <c r="D114" s="148" t="str">
        <f>"03"</f>
        <v>03</v>
      </c>
      <c r="E114" s="107" t="s">
        <v>1982</v>
      </c>
      <c r="F114" s="463">
        <v>200</v>
      </c>
      <c r="G114" s="86">
        <v>550</v>
      </c>
      <c r="H114" s="86">
        <v>550</v>
      </c>
    </row>
    <row r="115" spans="1:22" ht="2.25" customHeight="1">
      <c r="A115" s="31" t="s">
        <v>1977</v>
      </c>
      <c r="B115" s="464">
        <v>400</v>
      </c>
      <c r="C115" s="162">
        <v>10</v>
      </c>
      <c r="D115" s="148" t="str">
        <f>"01"</f>
        <v>01</v>
      </c>
      <c r="E115" s="121"/>
      <c r="F115" s="464"/>
      <c r="G115" s="86"/>
      <c r="H115" s="86"/>
    </row>
    <row r="116" spans="1:22" ht="54.75" customHeight="1">
      <c r="A116" s="494" t="s">
        <v>1988</v>
      </c>
      <c r="B116" s="493">
        <v>400</v>
      </c>
      <c r="C116" s="162" t="str">
        <f>"05"</f>
        <v>05</v>
      </c>
      <c r="D116" s="148" t="str">
        <f>"03"</f>
        <v>03</v>
      </c>
      <c r="E116" s="493" t="s">
        <v>1989</v>
      </c>
      <c r="F116" s="493">
        <v>200</v>
      </c>
      <c r="G116" s="86">
        <v>3573.4</v>
      </c>
      <c r="H116" s="86">
        <v>3186</v>
      </c>
    </row>
    <row r="117" spans="1:22" ht="54.75" hidden="1" customHeight="1">
      <c r="A117" s="494" t="s">
        <v>1988</v>
      </c>
      <c r="B117" s="493">
        <v>400</v>
      </c>
      <c r="C117" s="162" t="str">
        <f>"05"</f>
        <v>05</v>
      </c>
      <c r="D117" s="148" t="str">
        <f>"03"</f>
        <v>03</v>
      </c>
      <c r="E117" s="493" t="s">
        <v>1990</v>
      </c>
      <c r="F117" s="493">
        <v>200</v>
      </c>
      <c r="G117" s="86"/>
      <c r="H117" s="86"/>
    </row>
    <row r="118" spans="1:22" ht="54.75" hidden="1" customHeight="1">
      <c r="A118" s="494" t="s">
        <v>1988</v>
      </c>
      <c r="B118" s="493">
        <v>400</v>
      </c>
      <c r="C118" s="162" t="str">
        <f>"05"</f>
        <v>05</v>
      </c>
      <c r="D118" s="148" t="str">
        <f>"03"</f>
        <v>03</v>
      </c>
      <c r="E118" s="493" t="s">
        <v>1991</v>
      </c>
      <c r="F118" s="493">
        <v>200</v>
      </c>
      <c r="G118" s="86"/>
      <c r="H118" s="86"/>
    </row>
    <row r="119" spans="1:22" ht="54.75" customHeight="1">
      <c r="A119" s="31" t="s">
        <v>1977</v>
      </c>
      <c r="B119" s="464">
        <v>400</v>
      </c>
      <c r="C119" s="162">
        <v>10</v>
      </c>
      <c r="D119" s="148" t="str">
        <f>"01"</f>
        <v>01</v>
      </c>
      <c r="E119" s="121" t="s">
        <v>1978</v>
      </c>
      <c r="F119" s="464">
        <v>200</v>
      </c>
      <c r="G119" s="187">
        <v>100</v>
      </c>
      <c r="H119" s="187">
        <v>100</v>
      </c>
    </row>
    <row r="120" spans="1:22" ht="38.25" customHeight="1">
      <c r="A120" s="236" t="s">
        <v>101</v>
      </c>
      <c r="B120" s="242">
        <v>400</v>
      </c>
      <c r="C120" s="148" t="str">
        <f>"08"</f>
        <v>08</v>
      </c>
      <c r="D120" s="263" t="str">
        <f>"01"</f>
        <v>01</v>
      </c>
      <c r="E120" s="452"/>
      <c r="F120" s="242"/>
      <c r="G120" s="187"/>
      <c r="H120" s="187"/>
    </row>
    <row r="121" spans="1:22" ht="39" hidden="1" customHeight="1">
      <c r="A121" s="5" t="s">
        <v>601</v>
      </c>
      <c r="B121" s="242">
        <v>203</v>
      </c>
      <c r="C121" s="148" t="str">
        <f>"01"</f>
        <v>01</v>
      </c>
      <c r="D121" s="148">
        <v>13</v>
      </c>
      <c r="E121" s="242" t="s">
        <v>755</v>
      </c>
      <c r="F121" s="242"/>
      <c r="G121" s="88">
        <f>G122</f>
        <v>0</v>
      </c>
      <c r="H121" s="383"/>
    </row>
    <row r="122" spans="1:22" ht="44.25" hidden="1" customHeight="1">
      <c r="A122" s="236" t="s">
        <v>1870</v>
      </c>
      <c r="B122" s="242">
        <v>203</v>
      </c>
      <c r="C122" s="148" t="str">
        <f>"01"</f>
        <v>01</v>
      </c>
      <c r="D122" s="148">
        <v>13</v>
      </c>
      <c r="E122" s="242" t="s">
        <v>755</v>
      </c>
      <c r="F122" s="242" t="str">
        <f>"200"</f>
        <v>200</v>
      </c>
      <c r="G122" s="89"/>
      <c r="H122" s="383"/>
    </row>
    <row r="123" spans="1:22" s="332" customFormat="1" ht="39" hidden="1" customHeight="1">
      <c r="A123" s="326" t="s">
        <v>1698</v>
      </c>
      <c r="B123" s="327">
        <v>205</v>
      </c>
      <c r="C123" s="322"/>
      <c r="D123" s="322"/>
      <c r="E123" s="328"/>
      <c r="F123" s="321"/>
      <c r="G123" s="329">
        <f>G128+G124</f>
        <v>0</v>
      </c>
      <c r="H123" s="329">
        <f>H128+H124</f>
        <v>0</v>
      </c>
      <c r="I123" s="330"/>
      <c r="J123" s="330"/>
      <c r="K123" s="331"/>
      <c r="L123" s="330"/>
      <c r="M123" s="330"/>
      <c r="V123" s="333"/>
    </row>
    <row r="124" spans="1:22" s="332" customFormat="1" ht="20.25" hidden="1" customHeight="1">
      <c r="A124" s="334" t="s">
        <v>841</v>
      </c>
      <c r="B124" s="335">
        <v>205</v>
      </c>
      <c r="C124" s="336" t="str">
        <f>"01"</f>
        <v>01</v>
      </c>
      <c r="D124" s="322"/>
      <c r="E124" s="328"/>
      <c r="F124" s="321"/>
      <c r="G124" s="337">
        <f>G125</f>
        <v>0</v>
      </c>
      <c r="H124" s="443"/>
      <c r="I124" s="330"/>
      <c r="J124" s="330"/>
      <c r="K124" s="331"/>
      <c r="L124" s="330"/>
      <c r="M124" s="330"/>
      <c r="V124" s="333"/>
    </row>
    <row r="125" spans="1:22" s="332" customFormat="1" ht="20.25" hidden="1" customHeight="1">
      <c r="A125" s="338" t="s">
        <v>1508</v>
      </c>
      <c r="B125" s="321">
        <v>205</v>
      </c>
      <c r="C125" s="322" t="str">
        <f>"01"</f>
        <v>01</v>
      </c>
      <c r="D125" s="322">
        <v>11</v>
      </c>
      <c r="E125" s="321"/>
      <c r="F125" s="321"/>
      <c r="G125" s="306">
        <f>G126</f>
        <v>0</v>
      </c>
      <c r="H125" s="443"/>
      <c r="I125" s="330"/>
      <c r="J125" s="330"/>
      <c r="K125" s="331"/>
      <c r="L125" s="330"/>
      <c r="M125" s="330"/>
      <c r="V125" s="333"/>
    </row>
    <row r="126" spans="1:22" s="332" customFormat="1" ht="20.25" hidden="1" customHeight="1">
      <c r="A126" s="339" t="s">
        <v>669</v>
      </c>
      <c r="B126" s="321">
        <v>205</v>
      </c>
      <c r="C126" s="322" t="str">
        <f>"01"</f>
        <v>01</v>
      </c>
      <c r="D126" s="322">
        <v>11</v>
      </c>
      <c r="E126" s="321" t="s">
        <v>670</v>
      </c>
      <c r="F126" s="340" t="str">
        <f>"013"</f>
        <v>013</v>
      </c>
      <c r="G126" s="306">
        <f>G127</f>
        <v>0</v>
      </c>
      <c r="H126" s="443"/>
      <c r="I126" s="330"/>
      <c r="J126" s="330"/>
      <c r="K126" s="331"/>
      <c r="L126" s="330"/>
      <c r="M126" s="330"/>
      <c r="V126" s="333"/>
    </row>
    <row r="127" spans="1:22" s="332" customFormat="1" ht="23.25" hidden="1" customHeight="1">
      <c r="A127" s="338" t="s">
        <v>1509</v>
      </c>
      <c r="B127" s="321">
        <v>205</v>
      </c>
      <c r="C127" s="322" t="str">
        <f>"01"</f>
        <v>01</v>
      </c>
      <c r="D127" s="322">
        <v>11</v>
      </c>
      <c r="E127" s="321" t="s">
        <v>670</v>
      </c>
      <c r="F127" s="340" t="str">
        <f>"013"</f>
        <v>013</v>
      </c>
      <c r="G127" s="313"/>
      <c r="H127" s="443"/>
      <c r="I127" s="330"/>
      <c r="J127" s="330"/>
      <c r="K127" s="331"/>
      <c r="L127" s="330"/>
      <c r="M127" s="330"/>
      <c r="V127" s="333"/>
    </row>
    <row r="128" spans="1:22" s="345" customFormat="1" ht="20.25" hidden="1" customHeight="1">
      <c r="A128" s="334" t="s">
        <v>1531</v>
      </c>
      <c r="B128" s="335">
        <v>205</v>
      </c>
      <c r="C128" s="336" t="str">
        <f t="shared" ref="C128:C206" si="7">"04"</f>
        <v>04</v>
      </c>
      <c r="D128" s="341"/>
      <c r="E128" s="342"/>
      <c r="F128" s="335"/>
      <c r="G128" s="337">
        <f>G129</f>
        <v>0</v>
      </c>
      <c r="H128" s="337">
        <f>H129</f>
        <v>0</v>
      </c>
      <c r="I128" s="343"/>
      <c r="J128" s="343"/>
      <c r="K128" s="344"/>
      <c r="L128" s="343"/>
      <c r="M128" s="343"/>
      <c r="V128" s="346"/>
    </row>
    <row r="129" spans="1:22" s="332" customFormat="1" ht="24" hidden="1" customHeight="1">
      <c r="A129" s="338" t="s">
        <v>1532</v>
      </c>
      <c r="B129" s="321">
        <v>205</v>
      </c>
      <c r="C129" s="322" t="str">
        <f t="shared" si="7"/>
        <v>04</v>
      </c>
      <c r="D129" s="322" t="str">
        <f t="shared" ref="D129:D208" si="8">"05"</f>
        <v>05</v>
      </c>
      <c r="E129" s="347"/>
      <c r="F129" s="321"/>
      <c r="G129" s="306">
        <f>G130+G133+G171+G175+G137+G191+G149+G151+G179+G183+G187+G189+G199+G203+G201+G193+G207+G145+G197+G195+G205+G135+G139+G141+G143+G147+G153+G155+G159+G161+G165+G177+G157+G163+G181+G167+G169+G173+G185</f>
        <v>0</v>
      </c>
      <c r="H129" s="306">
        <f>H130+H133+H171+H175+H137+H191+H149+H151+H179+H183+H187+H189+H199+H203+H201+H193+H207+H145+H197+H195+H205+H135+H139+H141+H143+H147+H153+H155+H159+H161+H165+H177+H157+H163+H181+H167+H169+H173+H185</f>
        <v>0</v>
      </c>
      <c r="I129" s="330"/>
      <c r="J129" s="330"/>
      <c r="K129" s="331"/>
      <c r="L129" s="330"/>
      <c r="M129" s="330"/>
      <c r="V129" s="333"/>
    </row>
    <row r="130" spans="1:22" s="332" customFormat="1" ht="24.75" hidden="1" customHeight="1">
      <c r="A130" s="338" t="s">
        <v>920</v>
      </c>
      <c r="B130" s="321">
        <v>205</v>
      </c>
      <c r="C130" s="322" t="str">
        <f t="shared" si="7"/>
        <v>04</v>
      </c>
      <c r="D130" s="322" t="str">
        <f t="shared" si="8"/>
        <v>05</v>
      </c>
      <c r="E130" s="392" t="s">
        <v>533</v>
      </c>
      <c r="F130" s="321"/>
      <c r="G130" s="306">
        <f>G131+G132</f>
        <v>0</v>
      </c>
      <c r="H130" s="306">
        <f>H131+H132</f>
        <v>0</v>
      </c>
      <c r="I130" s="330"/>
      <c r="J130" s="330"/>
      <c r="K130" s="331"/>
      <c r="L130" s="330"/>
      <c r="M130" s="330"/>
      <c r="V130" s="333"/>
    </row>
    <row r="131" spans="1:22" s="332" customFormat="1" ht="96.75" hidden="1" customHeight="1">
      <c r="A131" s="324" t="s">
        <v>1867</v>
      </c>
      <c r="B131" s="321">
        <v>205</v>
      </c>
      <c r="C131" s="322" t="str">
        <f t="shared" si="7"/>
        <v>04</v>
      </c>
      <c r="D131" s="322" t="str">
        <f t="shared" si="8"/>
        <v>05</v>
      </c>
      <c r="E131" s="392" t="s">
        <v>533</v>
      </c>
      <c r="F131" s="321" t="str">
        <f>"100"</f>
        <v>100</v>
      </c>
      <c r="G131" s="308"/>
      <c r="H131" s="308"/>
      <c r="I131" s="330"/>
      <c r="J131" s="330"/>
      <c r="K131" s="331"/>
      <c r="L131" s="330"/>
      <c r="M131" s="330"/>
      <c r="V131" s="333"/>
    </row>
    <row r="132" spans="1:22" s="332" customFormat="1" ht="45.75" hidden="1" customHeight="1">
      <c r="A132" s="324" t="s">
        <v>1870</v>
      </c>
      <c r="B132" s="321">
        <v>205</v>
      </c>
      <c r="C132" s="322" t="str">
        <f t="shared" si="7"/>
        <v>04</v>
      </c>
      <c r="D132" s="322" t="str">
        <f t="shared" si="8"/>
        <v>05</v>
      </c>
      <c r="E132" s="392" t="s">
        <v>533</v>
      </c>
      <c r="F132" s="321" t="str">
        <f>"200"</f>
        <v>200</v>
      </c>
      <c r="G132" s="308"/>
      <c r="H132" s="308"/>
      <c r="I132" s="330"/>
      <c r="J132" s="330"/>
      <c r="K132" s="331"/>
      <c r="L132" s="330"/>
      <c r="M132" s="330"/>
      <c r="V132" s="333"/>
    </row>
    <row r="133" spans="1:22" s="332" customFormat="1" ht="91.5" hidden="1" customHeight="1">
      <c r="A133" s="338" t="s">
        <v>959</v>
      </c>
      <c r="B133" s="321">
        <v>205</v>
      </c>
      <c r="C133" s="322" t="str">
        <f t="shared" si="7"/>
        <v>04</v>
      </c>
      <c r="D133" s="322" t="str">
        <f t="shared" si="8"/>
        <v>05</v>
      </c>
      <c r="E133" s="321" t="s">
        <v>322</v>
      </c>
      <c r="F133" s="321"/>
      <c r="G133" s="306">
        <f>G134</f>
        <v>0</v>
      </c>
      <c r="H133" s="443"/>
      <c r="I133" s="330"/>
      <c r="J133" s="330"/>
      <c r="K133" s="331"/>
      <c r="L133" s="330"/>
      <c r="M133" s="330"/>
      <c r="V133" s="333"/>
    </row>
    <row r="134" spans="1:22" s="332" customFormat="1" ht="21" hidden="1" customHeight="1">
      <c r="A134" s="323" t="s">
        <v>1868</v>
      </c>
      <c r="B134" s="321">
        <v>205</v>
      </c>
      <c r="C134" s="322" t="str">
        <f t="shared" si="7"/>
        <v>04</v>
      </c>
      <c r="D134" s="322" t="str">
        <f t="shared" si="8"/>
        <v>05</v>
      </c>
      <c r="E134" s="321" t="s">
        <v>322</v>
      </c>
      <c r="F134" s="321" t="str">
        <f>"800"</f>
        <v>800</v>
      </c>
      <c r="G134" s="308"/>
      <c r="H134" s="443"/>
      <c r="I134" s="330"/>
      <c r="J134" s="330"/>
      <c r="K134" s="331"/>
      <c r="L134" s="330"/>
      <c r="M134" s="330"/>
      <c r="V134" s="333"/>
    </row>
    <row r="135" spans="1:22" s="332" customFormat="1" ht="35.25" hidden="1" customHeight="1">
      <c r="A135" s="338" t="s">
        <v>491</v>
      </c>
      <c r="B135" s="321">
        <v>205</v>
      </c>
      <c r="C135" s="322" t="str">
        <f t="shared" si="7"/>
        <v>04</v>
      </c>
      <c r="D135" s="322" t="str">
        <f t="shared" si="8"/>
        <v>05</v>
      </c>
      <c r="E135" s="321" t="s">
        <v>323</v>
      </c>
      <c r="F135" s="321"/>
      <c r="G135" s="306">
        <f>G136</f>
        <v>0</v>
      </c>
      <c r="H135" s="306">
        <f>H136</f>
        <v>0</v>
      </c>
      <c r="I135" s="331"/>
      <c r="J135" s="330"/>
      <c r="K135" s="331"/>
      <c r="L135" s="330"/>
      <c r="M135" s="330"/>
      <c r="V135" s="333"/>
    </row>
    <row r="136" spans="1:22" s="332" customFormat="1" ht="21" hidden="1" customHeight="1">
      <c r="A136" s="323" t="s">
        <v>1868</v>
      </c>
      <c r="B136" s="321">
        <v>205</v>
      </c>
      <c r="C136" s="322" t="str">
        <f t="shared" si="7"/>
        <v>04</v>
      </c>
      <c r="D136" s="322" t="str">
        <f t="shared" si="8"/>
        <v>05</v>
      </c>
      <c r="E136" s="321" t="s">
        <v>323</v>
      </c>
      <c r="F136" s="321" t="str">
        <f>"800"</f>
        <v>800</v>
      </c>
      <c r="G136" s="308"/>
      <c r="H136" s="308"/>
      <c r="I136" s="330"/>
      <c r="J136" s="330"/>
      <c r="K136" s="331"/>
      <c r="L136" s="330"/>
      <c r="M136" s="330"/>
      <c r="V136" s="333"/>
    </row>
    <row r="137" spans="1:22" s="332" customFormat="1" ht="20.25" hidden="1" customHeight="1">
      <c r="A137" s="348"/>
      <c r="B137" s="321"/>
      <c r="C137" s="322"/>
      <c r="D137" s="322"/>
      <c r="E137" s="321"/>
      <c r="F137" s="321"/>
      <c r="G137" s="306">
        <f>G138</f>
        <v>0</v>
      </c>
      <c r="H137" s="443"/>
      <c r="I137" s="330"/>
      <c r="J137" s="330"/>
      <c r="K137" s="331"/>
      <c r="L137" s="330"/>
      <c r="M137" s="330"/>
      <c r="V137" s="333"/>
    </row>
    <row r="138" spans="1:22" s="332" customFormat="1" ht="20.25" hidden="1" customHeight="1">
      <c r="A138" s="338"/>
      <c r="B138" s="321"/>
      <c r="C138" s="322"/>
      <c r="D138" s="322"/>
      <c r="E138" s="321"/>
      <c r="F138" s="321"/>
      <c r="G138" s="308"/>
      <c r="H138" s="443"/>
      <c r="I138" s="330"/>
      <c r="J138" s="330"/>
      <c r="K138" s="331"/>
      <c r="L138" s="330"/>
      <c r="M138" s="330"/>
      <c r="V138" s="333"/>
    </row>
    <row r="139" spans="1:22" s="332" customFormat="1" ht="64.5" hidden="1" customHeight="1">
      <c r="A139" s="338" t="s">
        <v>1116</v>
      </c>
      <c r="B139" s="321">
        <v>205</v>
      </c>
      <c r="C139" s="322" t="str">
        <f t="shared" si="7"/>
        <v>04</v>
      </c>
      <c r="D139" s="322" t="str">
        <f t="shared" si="8"/>
        <v>05</v>
      </c>
      <c r="E139" s="321" t="s">
        <v>327</v>
      </c>
      <c r="F139" s="321"/>
      <c r="G139" s="306">
        <f>G140</f>
        <v>0</v>
      </c>
      <c r="H139" s="306">
        <f>H140</f>
        <v>0</v>
      </c>
      <c r="I139" s="330"/>
      <c r="J139" s="330"/>
      <c r="K139" s="331"/>
      <c r="L139" s="330"/>
      <c r="M139" s="330"/>
      <c r="V139" s="333"/>
    </row>
    <row r="140" spans="1:22" s="332" customFormat="1" ht="20.25" hidden="1" customHeight="1">
      <c r="A140" s="323" t="s">
        <v>1868</v>
      </c>
      <c r="B140" s="321">
        <v>205</v>
      </c>
      <c r="C140" s="322" t="str">
        <f t="shared" si="7"/>
        <v>04</v>
      </c>
      <c r="D140" s="322" t="str">
        <f t="shared" si="8"/>
        <v>05</v>
      </c>
      <c r="E140" s="321" t="s">
        <v>327</v>
      </c>
      <c r="F140" s="321" t="str">
        <f>"800"</f>
        <v>800</v>
      </c>
      <c r="G140" s="308"/>
      <c r="H140" s="308"/>
      <c r="I140" s="330"/>
      <c r="J140" s="330"/>
      <c r="K140" s="331"/>
      <c r="L140" s="330"/>
      <c r="M140" s="330"/>
      <c r="V140" s="333"/>
    </row>
    <row r="141" spans="1:22" s="332" customFormat="1" ht="96.75" hidden="1" customHeight="1">
      <c r="A141" s="338" t="s">
        <v>492</v>
      </c>
      <c r="B141" s="321">
        <v>205</v>
      </c>
      <c r="C141" s="322" t="str">
        <f t="shared" si="7"/>
        <v>04</v>
      </c>
      <c r="D141" s="322" t="str">
        <f t="shared" si="8"/>
        <v>05</v>
      </c>
      <c r="E141" s="321" t="s">
        <v>325</v>
      </c>
      <c r="F141" s="321"/>
      <c r="G141" s="306">
        <f>G142</f>
        <v>0</v>
      </c>
      <c r="H141" s="306">
        <f>H142</f>
        <v>0</v>
      </c>
      <c r="I141" s="330"/>
      <c r="J141" s="330"/>
      <c r="K141" s="331"/>
      <c r="L141" s="330"/>
      <c r="M141" s="330"/>
      <c r="V141" s="333"/>
    </row>
    <row r="142" spans="1:22" s="332" customFormat="1" ht="24" hidden="1" customHeight="1">
      <c r="A142" s="323" t="s">
        <v>1868</v>
      </c>
      <c r="B142" s="321">
        <v>205</v>
      </c>
      <c r="C142" s="322" t="str">
        <f t="shared" si="7"/>
        <v>04</v>
      </c>
      <c r="D142" s="322" t="str">
        <f t="shared" si="8"/>
        <v>05</v>
      </c>
      <c r="E142" s="321" t="s">
        <v>325</v>
      </c>
      <c r="F142" s="321" t="str">
        <f>"800"</f>
        <v>800</v>
      </c>
      <c r="G142" s="308"/>
      <c r="H142" s="308"/>
      <c r="I142" s="330"/>
      <c r="J142" s="330"/>
      <c r="K142" s="331"/>
      <c r="L142" s="330"/>
      <c r="M142" s="330"/>
      <c r="V142" s="333"/>
    </row>
    <row r="143" spans="1:22" s="332" customFormat="1" ht="77.25" hidden="1" customHeight="1">
      <c r="A143" s="338" t="s">
        <v>493</v>
      </c>
      <c r="B143" s="321">
        <v>205</v>
      </c>
      <c r="C143" s="322" t="str">
        <f t="shared" si="7"/>
        <v>04</v>
      </c>
      <c r="D143" s="322" t="str">
        <f t="shared" si="8"/>
        <v>05</v>
      </c>
      <c r="E143" s="321" t="s">
        <v>328</v>
      </c>
      <c r="F143" s="321"/>
      <c r="G143" s="306">
        <f>G144</f>
        <v>0</v>
      </c>
      <c r="H143" s="306">
        <f>H144</f>
        <v>0</v>
      </c>
      <c r="I143" s="330"/>
      <c r="J143" s="330"/>
      <c r="K143" s="331"/>
      <c r="L143" s="330"/>
      <c r="M143" s="330"/>
      <c r="V143" s="333"/>
    </row>
    <row r="144" spans="1:22" s="332" customFormat="1" ht="24" hidden="1" customHeight="1">
      <c r="A144" s="323" t="s">
        <v>1868</v>
      </c>
      <c r="B144" s="321">
        <v>205</v>
      </c>
      <c r="C144" s="322" t="str">
        <f t="shared" si="7"/>
        <v>04</v>
      </c>
      <c r="D144" s="322" t="str">
        <f t="shared" si="8"/>
        <v>05</v>
      </c>
      <c r="E144" s="321" t="s">
        <v>328</v>
      </c>
      <c r="F144" s="321" t="str">
        <f>"800"</f>
        <v>800</v>
      </c>
      <c r="G144" s="308"/>
      <c r="H144" s="308"/>
      <c r="I144" s="330"/>
      <c r="J144" s="330"/>
      <c r="K144" s="331"/>
      <c r="L144" s="330"/>
      <c r="M144" s="330"/>
      <c r="V144" s="333"/>
    </row>
    <row r="145" spans="1:22" s="332" customFormat="1" ht="46.5" hidden="1" customHeight="1">
      <c r="A145" s="338" t="s">
        <v>1777</v>
      </c>
      <c r="B145" s="321">
        <v>205</v>
      </c>
      <c r="C145" s="322" t="str">
        <f t="shared" si="7"/>
        <v>04</v>
      </c>
      <c r="D145" s="322" t="str">
        <f t="shared" si="8"/>
        <v>05</v>
      </c>
      <c r="E145" s="321" t="s">
        <v>1776</v>
      </c>
      <c r="F145" s="321"/>
      <c r="G145" s="306">
        <f>G146</f>
        <v>0</v>
      </c>
      <c r="H145" s="306">
        <f>H146</f>
        <v>0</v>
      </c>
      <c r="I145" s="330"/>
      <c r="J145" s="330"/>
      <c r="K145" s="331"/>
      <c r="L145" s="330"/>
      <c r="M145" s="330"/>
      <c r="V145" s="333"/>
    </row>
    <row r="146" spans="1:22" s="332" customFormat="1" ht="20.25" hidden="1" customHeight="1">
      <c r="A146" s="323" t="s">
        <v>1868</v>
      </c>
      <c r="B146" s="321">
        <v>205</v>
      </c>
      <c r="C146" s="322" t="str">
        <f t="shared" si="7"/>
        <v>04</v>
      </c>
      <c r="D146" s="322" t="str">
        <f t="shared" si="8"/>
        <v>05</v>
      </c>
      <c r="E146" s="321" t="s">
        <v>1776</v>
      </c>
      <c r="F146" s="321" t="str">
        <f>"800"</f>
        <v>800</v>
      </c>
      <c r="G146" s="308"/>
      <c r="H146" s="308"/>
      <c r="I146" s="330"/>
      <c r="J146" s="330"/>
      <c r="K146" s="331"/>
      <c r="L146" s="330"/>
      <c r="M146" s="330"/>
      <c r="V146" s="333"/>
    </row>
    <row r="147" spans="1:22" s="332" customFormat="1" ht="20.25" hidden="1" customHeight="1">
      <c r="A147" s="338" t="s">
        <v>1311</v>
      </c>
      <c r="B147" s="321">
        <v>205</v>
      </c>
      <c r="C147" s="322" t="str">
        <f t="shared" si="7"/>
        <v>04</v>
      </c>
      <c r="D147" s="322" t="str">
        <f t="shared" si="8"/>
        <v>05</v>
      </c>
      <c r="E147" s="321" t="s">
        <v>331</v>
      </c>
      <c r="F147" s="321"/>
      <c r="G147" s="306">
        <f>G148</f>
        <v>0</v>
      </c>
      <c r="H147" s="306">
        <f>H148</f>
        <v>0</v>
      </c>
      <c r="I147" s="330"/>
      <c r="J147" s="330"/>
      <c r="K147" s="331"/>
      <c r="L147" s="330"/>
      <c r="M147" s="330"/>
      <c r="V147" s="333"/>
    </row>
    <row r="148" spans="1:22" s="332" customFormat="1" ht="20.25" hidden="1" customHeight="1">
      <c r="A148" s="323" t="s">
        <v>1868</v>
      </c>
      <c r="B148" s="321">
        <v>205</v>
      </c>
      <c r="C148" s="322" t="str">
        <f t="shared" si="7"/>
        <v>04</v>
      </c>
      <c r="D148" s="322" t="str">
        <f t="shared" si="8"/>
        <v>05</v>
      </c>
      <c r="E148" s="321" t="s">
        <v>331</v>
      </c>
      <c r="F148" s="321" t="str">
        <f>"800"</f>
        <v>800</v>
      </c>
      <c r="G148" s="308"/>
      <c r="H148" s="308"/>
      <c r="I148" s="330"/>
      <c r="J148" s="330"/>
      <c r="K148" s="331"/>
      <c r="L148" s="330"/>
      <c r="M148" s="330"/>
      <c r="V148" s="333"/>
    </row>
    <row r="149" spans="1:22" s="332" customFormat="1" ht="27.75" hidden="1" customHeight="1">
      <c r="A149" s="338" t="s">
        <v>1768</v>
      </c>
      <c r="B149" s="321">
        <v>205</v>
      </c>
      <c r="C149" s="322" t="str">
        <f t="shared" si="7"/>
        <v>04</v>
      </c>
      <c r="D149" s="322" t="str">
        <f t="shared" si="8"/>
        <v>05</v>
      </c>
      <c r="E149" s="321" t="s">
        <v>1767</v>
      </c>
      <c r="F149" s="321"/>
      <c r="G149" s="306">
        <f>G150</f>
        <v>0</v>
      </c>
      <c r="H149" s="306">
        <f>H150</f>
        <v>0</v>
      </c>
      <c r="I149" s="330"/>
      <c r="J149" s="330"/>
      <c r="K149" s="331"/>
      <c r="L149" s="330"/>
      <c r="M149" s="330"/>
      <c r="V149" s="333"/>
    </row>
    <row r="150" spans="1:22" s="332" customFormat="1" ht="21" hidden="1" customHeight="1">
      <c r="A150" s="323" t="s">
        <v>1868</v>
      </c>
      <c r="B150" s="321">
        <v>205</v>
      </c>
      <c r="C150" s="322" t="str">
        <f t="shared" si="7"/>
        <v>04</v>
      </c>
      <c r="D150" s="322" t="str">
        <f t="shared" si="8"/>
        <v>05</v>
      </c>
      <c r="E150" s="321" t="s">
        <v>1767</v>
      </c>
      <c r="F150" s="321" t="str">
        <f>"800"</f>
        <v>800</v>
      </c>
      <c r="G150" s="308"/>
      <c r="H150" s="308"/>
      <c r="I150" s="330"/>
      <c r="J150" s="330"/>
      <c r="K150" s="331"/>
      <c r="L150" s="330"/>
      <c r="M150" s="330"/>
      <c r="V150" s="333"/>
    </row>
    <row r="151" spans="1:22" s="332" customFormat="1" ht="210" hidden="1" customHeight="1">
      <c r="A151" s="338" t="s">
        <v>1318</v>
      </c>
      <c r="B151" s="321">
        <v>205</v>
      </c>
      <c r="C151" s="322" t="str">
        <f t="shared" si="7"/>
        <v>04</v>
      </c>
      <c r="D151" s="322" t="str">
        <f t="shared" si="8"/>
        <v>05</v>
      </c>
      <c r="E151" s="321" t="s">
        <v>797</v>
      </c>
      <c r="F151" s="321"/>
      <c r="G151" s="306">
        <f>G152</f>
        <v>0</v>
      </c>
      <c r="H151" s="443"/>
      <c r="I151" s="330"/>
      <c r="J151" s="330"/>
      <c r="K151" s="331"/>
      <c r="L151" s="330"/>
      <c r="M151" s="330"/>
      <c r="V151" s="333"/>
    </row>
    <row r="152" spans="1:22" s="332" customFormat="1" ht="21" hidden="1" customHeight="1">
      <c r="A152" s="338" t="s">
        <v>1142</v>
      </c>
      <c r="B152" s="321">
        <v>205</v>
      </c>
      <c r="C152" s="322" t="str">
        <f t="shared" si="7"/>
        <v>04</v>
      </c>
      <c r="D152" s="322" t="str">
        <f t="shared" si="8"/>
        <v>05</v>
      </c>
      <c r="E152" s="321" t="s">
        <v>797</v>
      </c>
      <c r="F152" s="321" t="str">
        <f>"006"</f>
        <v>006</v>
      </c>
      <c r="G152" s="308"/>
      <c r="H152" s="443"/>
      <c r="I152" s="330"/>
      <c r="J152" s="330"/>
      <c r="K152" s="331"/>
      <c r="L152" s="330"/>
      <c r="M152" s="330"/>
      <c r="V152" s="333"/>
    </row>
    <row r="153" spans="1:22" s="332" customFormat="1" ht="43.5" hidden="1" customHeight="1">
      <c r="A153" s="338" t="s">
        <v>13</v>
      </c>
      <c r="B153" s="321">
        <v>205</v>
      </c>
      <c r="C153" s="322" t="str">
        <f t="shared" si="7"/>
        <v>04</v>
      </c>
      <c r="D153" s="322" t="str">
        <f>"05"</f>
        <v>05</v>
      </c>
      <c r="E153" s="321" t="s">
        <v>332</v>
      </c>
      <c r="F153" s="321"/>
      <c r="G153" s="306">
        <f>G154</f>
        <v>0</v>
      </c>
      <c r="H153" s="306">
        <f>H154</f>
        <v>0</v>
      </c>
      <c r="I153" s="330"/>
      <c r="J153" s="330"/>
      <c r="K153" s="331"/>
      <c r="L153" s="330"/>
      <c r="M153" s="330"/>
      <c r="V153" s="333"/>
    </row>
    <row r="154" spans="1:22" s="332" customFormat="1" ht="21" hidden="1" customHeight="1">
      <c r="A154" s="323" t="s">
        <v>1868</v>
      </c>
      <c r="B154" s="321">
        <v>205</v>
      </c>
      <c r="C154" s="322" t="str">
        <f t="shared" si="7"/>
        <v>04</v>
      </c>
      <c r="D154" s="322" t="str">
        <f>"05"</f>
        <v>05</v>
      </c>
      <c r="E154" s="321" t="s">
        <v>332</v>
      </c>
      <c r="F154" s="321" t="str">
        <f>"800"</f>
        <v>800</v>
      </c>
      <c r="G154" s="308"/>
      <c r="H154" s="308"/>
      <c r="I154" s="330"/>
      <c r="J154" s="330"/>
      <c r="K154" s="331"/>
      <c r="L154" s="330"/>
      <c r="M154" s="330"/>
      <c r="V154" s="333"/>
    </row>
    <row r="155" spans="1:22" s="332" customFormat="1" ht="47.25" hidden="1" customHeight="1">
      <c r="A155" s="338" t="s">
        <v>1320</v>
      </c>
      <c r="B155" s="321">
        <v>205</v>
      </c>
      <c r="C155" s="322" t="str">
        <f t="shared" si="7"/>
        <v>04</v>
      </c>
      <c r="D155" s="322" t="str">
        <f t="shared" si="8"/>
        <v>05</v>
      </c>
      <c r="E155" s="321" t="s">
        <v>330</v>
      </c>
      <c r="F155" s="321"/>
      <c r="G155" s="314">
        <f>G156</f>
        <v>0</v>
      </c>
      <c r="H155" s="314">
        <f>H156</f>
        <v>0</v>
      </c>
      <c r="I155" s="330"/>
      <c r="J155" s="330"/>
      <c r="K155" s="331"/>
      <c r="L155" s="330"/>
      <c r="M155" s="330"/>
      <c r="V155" s="333"/>
    </row>
    <row r="156" spans="1:22" s="332" customFormat="1" ht="21" hidden="1" customHeight="1">
      <c r="A156" s="323" t="s">
        <v>1868</v>
      </c>
      <c r="B156" s="321">
        <v>205</v>
      </c>
      <c r="C156" s="322" t="str">
        <f t="shared" si="7"/>
        <v>04</v>
      </c>
      <c r="D156" s="322" t="str">
        <f>"05"</f>
        <v>05</v>
      </c>
      <c r="E156" s="321" t="s">
        <v>330</v>
      </c>
      <c r="F156" s="321" t="str">
        <f>"800"</f>
        <v>800</v>
      </c>
      <c r="G156" s="308"/>
      <c r="H156" s="308"/>
      <c r="I156" s="330"/>
      <c r="J156" s="330"/>
      <c r="K156" s="331"/>
      <c r="L156" s="330"/>
      <c r="M156" s="330"/>
      <c r="V156" s="333"/>
    </row>
    <row r="157" spans="1:22" s="332" customFormat="1" ht="57.75" hidden="1" customHeight="1">
      <c r="A157" s="338" t="s">
        <v>1267</v>
      </c>
      <c r="B157" s="321">
        <v>205</v>
      </c>
      <c r="C157" s="322" t="str">
        <f t="shared" si="7"/>
        <v>04</v>
      </c>
      <c r="D157" s="322" t="str">
        <f t="shared" si="8"/>
        <v>05</v>
      </c>
      <c r="E157" s="321" t="s">
        <v>1769</v>
      </c>
      <c r="F157" s="321"/>
      <c r="G157" s="314">
        <f>G158</f>
        <v>0</v>
      </c>
      <c r="H157" s="314">
        <f>H158</f>
        <v>0</v>
      </c>
      <c r="I157" s="330"/>
      <c r="J157" s="330"/>
      <c r="K157" s="331"/>
      <c r="L157" s="330"/>
      <c r="M157" s="330"/>
      <c r="V157" s="333"/>
    </row>
    <row r="158" spans="1:22" s="332" customFormat="1" ht="21" hidden="1" customHeight="1">
      <c r="A158" s="323" t="s">
        <v>1868</v>
      </c>
      <c r="B158" s="321">
        <v>205</v>
      </c>
      <c r="C158" s="322" t="str">
        <f t="shared" si="7"/>
        <v>04</v>
      </c>
      <c r="D158" s="322" t="str">
        <f>"05"</f>
        <v>05</v>
      </c>
      <c r="E158" s="321" t="s">
        <v>1769</v>
      </c>
      <c r="F158" s="321" t="str">
        <f>"800"</f>
        <v>800</v>
      </c>
      <c r="G158" s="308"/>
      <c r="H158" s="308"/>
      <c r="I158" s="330"/>
      <c r="J158" s="330"/>
      <c r="K158" s="331"/>
      <c r="L158" s="330"/>
      <c r="M158" s="330"/>
      <c r="V158" s="333"/>
    </row>
    <row r="159" spans="1:22" s="332" customFormat="1" ht="102.75" hidden="1" customHeight="1">
      <c r="A159" s="338" t="s">
        <v>793</v>
      </c>
      <c r="B159" s="321">
        <v>205</v>
      </c>
      <c r="C159" s="322" t="str">
        <f t="shared" si="7"/>
        <v>04</v>
      </c>
      <c r="D159" s="322" t="str">
        <f t="shared" si="8"/>
        <v>05</v>
      </c>
      <c r="E159" s="321" t="s">
        <v>324</v>
      </c>
      <c r="F159" s="321"/>
      <c r="G159" s="314">
        <f>G160</f>
        <v>0</v>
      </c>
      <c r="H159" s="314">
        <f>H160</f>
        <v>0</v>
      </c>
      <c r="I159" s="330"/>
      <c r="J159" s="330"/>
      <c r="K159" s="331"/>
      <c r="L159" s="330"/>
      <c r="M159" s="330"/>
      <c r="V159" s="333"/>
    </row>
    <row r="160" spans="1:22" s="332" customFormat="1" ht="21" hidden="1" customHeight="1">
      <c r="A160" s="323" t="s">
        <v>1868</v>
      </c>
      <c r="B160" s="321">
        <v>205</v>
      </c>
      <c r="C160" s="322" t="str">
        <f t="shared" si="7"/>
        <v>04</v>
      </c>
      <c r="D160" s="322" t="str">
        <f>"05"</f>
        <v>05</v>
      </c>
      <c r="E160" s="321" t="s">
        <v>324</v>
      </c>
      <c r="F160" s="321" t="str">
        <f>"800"</f>
        <v>800</v>
      </c>
      <c r="G160" s="308"/>
      <c r="H160" s="308"/>
      <c r="I160" s="330"/>
      <c r="J160" s="330"/>
      <c r="K160" s="331"/>
      <c r="L160" s="330"/>
      <c r="M160" s="330"/>
      <c r="V160" s="333"/>
    </row>
    <row r="161" spans="1:22" s="332" customFormat="1" ht="93" hidden="1" customHeight="1">
      <c r="A161" s="338" t="s">
        <v>1322</v>
      </c>
      <c r="B161" s="321">
        <v>205</v>
      </c>
      <c r="C161" s="322" t="str">
        <f t="shared" si="7"/>
        <v>04</v>
      </c>
      <c r="D161" s="322" t="str">
        <f t="shared" si="8"/>
        <v>05</v>
      </c>
      <c r="E161" s="321" t="s">
        <v>329</v>
      </c>
      <c r="F161" s="321"/>
      <c r="G161" s="314">
        <f>G162</f>
        <v>0</v>
      </c>
      <c r="H161" s="314">
        <f>H162</f>
        <v>0</v>
      </c>
      <c r="I161" s="330"/>
      <c r="J161" s="330"/>
      <c r="K161" s="331"/>
      <c r="L161" s="330"/>
      <c r="M161" s="330"/>
      <c r="V161" s="333"/>
    </row>
    <row r="162" spans="1:22" s="332" customFormat="1" ht="21" hidden="1" customHeight="1">
      <c r="A162" s="323" t="s">
        <v>1868</v>
      </c>
      <c r="B162" s="321">
        <v>205</v>
      </c>
      <c r="C162" s="322" t="str">
        <f t="shared" si="7"/>
        <v>04</v>
      </c>
      <c r="D162" s="322" t="str">
        <f t="shared" si="8"/>
        <v>05</v>
      </c>
      <c r="E162" s="321" t="s">
        <v>329</v>
      </c>
      <c r="F162" s="321" t="str">
        <f>"800"</f>
        <v>800</v>
      </c>
      <c r="G162" s="308"/>
      <c r="H162" s="308"/>
      <c r="I162" s="330"/>
      <c r="J162" s="330"/>
      <c r="K162" s="331"/>
      <c r="L162" s="330"/>
      <c r="M162" s="330"/>
      <c r="V162" s="333"/>
    </row>
    <row r="163" spans="1:22" s="332" customFormat="1" ht="37.5" hidden="1" customHeight="1">
      <c r="A163" s="338" t="s">
        <v>1770</v>
      </c>
      <c r="B163" s="321">
        <v>205</v>
      </c>
      <c r="C163" s="322" t="str">
        <f t="shared" si="7"/>
        <v>04</v>
      </c>
      <c r="D163" s="322" t="str">
        <f t="shared" si="8"/>
        <v>05</v>
      </c>
      <c r="E163" s="321" t="s">
        <v>1771</v>
      </c>
      <c r="F163" s="321"/>
      <c r="G163" s="314">
        <f>G164</f>
        <v>0</v>
      </c>
      <c r="H163" s="314">
        <f>H164</f>
        <v>0</v>
      </c>
      <c r="I163" s="330"/>
      <c r="J163" s="330"/>
      <c r="K163" s="331"/>
      <c r="L163" s="330"/>
      <c r="M163" s="330"/>
      <c r="V163" s="333"/>
    </row>
    <row r="164" spans="1:22" s="332" customFormat="1" ht="21" hidden="1" customHeight="1">
      <c r="A164" s="323" t="s">
        <v>1868</v>
      </c>
      <c r="B164" s="321">
        <v>205</v>
      </c>
      <c r="C164" s="322" t="str">
        <f t="shared" si="7"/>
        <v>04</v>
      </c>
      <c r="D164" s="322" t="str">
        <f t="shared" si="8"/>
        <v>05</v>
      </c>
      <c r="E164" s="349" t="s">
        <v>1771</v>
      </c>
      <c r="F164" s="321" t="str">
        <f>"800"</f>
        <v>800</v>
      </c>
      <c r="G164" s="308"/>
      <c r="H164" s="308"/>
      <c r="I164" s="330"/>
      <c r="J164" s="330"/>
      <c r="K164" s="331"/>
      <c r="L164" s="330"/>
      <c r="M164" s="330"/>
      <c r="V164" s="333"/>
    </row>
    <row r="165" spans="1:22" s="332" customFormat="1" ht="60.75" hidden="1" customHeight="1">
      <c r="A165" s="338" t="s">
        <v>214</v>
      </c>
      <c r="B165" s="321">
        <v>205</v>
      </c>
      <c r="C165" s="322" t="str">
        <f t="shared" si="7"/>
        <v>04</v>
      </c>
      <c r="D165" s="322" t="str">
        <f t="shared" si="8"/>
        <v>05</v>
      </c>
      <c r="E165" s="321" t="s">
        <v>326</v>
      </c>
      <c r="F165" s="321"/>
      <c r="G165" s="314">
        <f>G166</f>
        <v>0</v>
      </c>
      <c r="H165" s="314">
        <f>H166</f>
        <v>0</v>
      </c>
      <c r="I165" s="330"/>
      <c r="J165" s="330"/>
      <c r="K165" s="331"/>
      <c r="L165" s="330"/>
      <c r="M165" s="330"/>
      <c r="V165" s="333"/>
    </row>
    <row r="166" spans="1:22" s="332" customFormat="1" ht="21" hidden="1" customHeight="1">
      <c r="A166" s="323" t="s">
        <v>1868</v>
      </c>
      <c r="B166" s="321">
        <v>205</v>
      </c>
      <c r="C166" s="322" t="str">
        <f t="shared" si="7"/>
        <v>04</v>
      </c>
      <c r="D166" s="322" t="str">
        <f t="shared" si="8"/>
        <v>05</v>
      </c>
      <c r="E166" s="321" t="s">
        <v>326</v>
      </c>
      <c r="F166" s="321" t="str">
        <f>"800"</f>
        <v>800</v>
      </c>
      <c r="G166" s="308"/>
      <c r="H166" s="308"/>
      <c r="I166" s="330"/>
      <c r="J166" s="330"/>
      <c r="K166" s="331"/>
      <c r="L166" s="330"/>
      <c r="M166" s="330"/>
      <c r="V166" s="333"/>
    </row>
    <row r="167" spans="1:22" s="332" customFormat="1" ht="63.75" hidden="1" customHeight="1">
      <c r="A167" s="338" t="s">
        <v>1254</v>
      </c>
      <c r="B167" s="321">
        <v>205</v>
      </c>
      <c r="C167" s="322" t="str">
        <f t="shared" si="7"/>
        <v>04</v>
      </c>
      <c r="D167" s="322" t="str">
        <f t="shared" si="8"/>
        <v>05</v>
      </c>
      <c r="E167" s="321" t="s">
        <v>1255</v>
      </c>
      <c r="F167" s="321"/>
      <c r="G167" s="314">
        <f>G168</f>
        <v>0</v>
      </c>
      <c r="H167" s="314">
        <f>H168</f>
        <v>0</v>
      </c>
      <c r="I167" s="330"/>
      <c r="J167" s="330"/>
      <c r="K167" s="331"/>
      <c r="L167" s="330"/>
      <c r="M167" s="330"/>
      <c r="V167" s="333"/>
    </row>
    <row r="168" spans="1:22" s="332" customFormat="1" ht="21" hidden="1" customHeight="1">
      <c r="A168" s="323" t="s">
        <v>1868</v>
      </c>
      <c r="B168" s="321">
        <v>205</v>
      </c>
      <c r="C168" s="322" t="str">
        <f t="shared" si="7"/>
        <v>04</v>
      </c>
      <c r="D168" s="322" t="str">
        <f t="shared" si="8"/>
        <v>05</v>
      </c>
      <c r="E168" s="321" t="s">
        <v>1255</v>
      </c>
      <c r="F168" s="321" t="str">
        <f>"800"</f>
        <v>800</v>
      </c>
      <c r="G168" s="308"/>
      <c r="H168" s="308"/>
      <c r="I168" s="330"/>
      <c r="J168" s="330"/>
      <c r="K168" s="331"/>
      <c r="L168" s="330"/>
      <c r="M168" s="330"/>
      <c r="V168" s="333"/>
    </row>
    <row r="169" spans="1:22" s="332" customFormat="1" ht="92.25" hidden="1" customHeight="1">
      <c r="A169" s="338" t="s">
        <v>1256</v>
      </c>
      <c r="B169" s="321">
        <v>205</v>
      </c>
      <c r="C169" s="322" t="str">
        <f t="shared" si="7"/>
        <v>04</v>
      </c>
      <c r="D169" s="322" t="str">
        <f t="shared" si="8"/>
        <v>05</v>
      </c>
      <c r="E169" s="321" t="s">
        <v>1257</v>
      </c>
      <c r="F169" s="321"/>
      <c r="G169" s="314">
        <f>G170</f>
        <v>0</v>
      </c>
      <c r="H169" s="314">
        <f>H170</f>
        <v>0</v>
      </c>
      <c r="I169" s="330"/>
      <c r="J169" s="330"/>
      <c r="K169" s="331"/>
      <c r="L169" s="330"/>
      <c r="M169" s="330"/>
      <c r="V169" s="333"/>
    </row>
    <row r="170" spans="1:22" s="332" customFormat="1" ht="21" hidden="1" customHeight="1">
      <c r="A170" s="323" t="s">
        <v>1868</v>
      </c>
      <c r="B170" s="321">
        <v>205</v>
      </c>
      <c r="C170" s="322" t="str">
        <f t="shared" si="7"/>
        <v>04</v>
      </c>
      <c r="D170" s="322" t="str">
        <f t="shared" si="8"/>
        <v>05</v>
      </c>
      <c r="E170" s="321" t="s">
        <v>1257</v>
      </c>
      <c r="F170" s="321" t="str">
        <f>"800"</f>
        <v>800</v>
      </c>
      <c r="G170" s="308"/>
      <c r="H170" s="308"/>
      <c r="I170" s="330"/>
      <c r="J170" s="330"/>
      <c r="K170" s="331"/>
      <c r="L170" s="330"/>
      <c r="M170" s="330"/>
      <c r="V170" s="333"/>
    </row>
    <row r="171" spans="1:22" s="332" customFormat="1" ht="99" hidden="1" customHeight="1">
      <c r="A171" s="338" t="s">
        <v>796</v>
      </c>
      <c r="B171" s="321">
        <v>205</v>
      </c>
      <c r="C171" s="322" t="str">
        <f t="shared" si="7"/>
        <v>04</v>
      </c>
      <c r="D171" s="322" t="str">
        <f t="shared" si="8"/>
        <v>05</v>
      </c>
      <c r="E171" s="321" t="s">
        <v>795</v>
      </c>
      <c r="F171" s="321"/>
      <c r="G171" s="306">
        <f>G172</f>
        <v>0</v>
      </c>
      <c r="H171" s="306">
        <f>H172</f>
        <v>0</v>
      </c>
      <c r="I171" s="330"/>
      <c r="J171" s="330"/>
      <c r="K171" s="331"/>
      <c r="L171" s="330"/>
      <c r="M171" s="330"/>
      <c r="V171" s="333"/>
    </row>
    <row r="172" spans="1:22" s="332" customFormat="1" ht="21" hidden="1" customHeight="1">
      <c r="A172" s="323" t="s">
        <v>1868</v>
      </c>
      <c r="B172" s="321">
        <v>205</v>
      </c>
      <c r="C172" s="322" t="str">
        <f t="shared" si="7"/>
        <v>04</v>
      </c>
      <c r="D172" s="322" t="str">
        <f t="shared" si="8"/>
        <v>05</v>
      </c>
      <c r="E172" s="321" t="s">
        <v>795</v>
      </c>
      <c r="F172" s="321" t="str">
        <f>"800"</f>
        <v>800</v>
      </c>
      <c r="G172" s="308"/>
      <c r="H172" s="308"/>
      <c r="I172" s="330"/>
      <c r="J172" s="330"/>
      <c r="K172" s="331"/>
      <c r="L172" s="330"/>
      <c r="M172" s="330"/>
      <c r="V172" s="333"/>
    </row>
    <row r="173" spans="1:22" s="332" customFormat="1" ht="60.75" hidden="1" customHeight="1">
      <c r="A173" s="338" t="s">
        <v>1254</v>
      </c>
      <c r="B173" s="321">
        <v>205</v>
      </c>
      <c r="C173" s="322" t="str">
        <f t="shared" si="7"/>
        <v>04</v>
      </c>
      <c r="D173" s="322" t="str">
        <f t="shared" si="8"/>
        <v>05</v>
      </c>
      <c r="E173" s="321" t="s">
        <v>544</v>
      </c>
      <c r="F173" s="321"/>
      <c r="G173" s="314">
        <f>G174</f>
        <v>0</v>
      </c>
      <c r="H173" s="314">
        <f>H174</f>
        <v>0</v>
      </c>
      <c r="I173" s="330"/>
      <c r="J173" s="330"/>
      <c r="K173" s="331"/>
      <c r="L173" s="330"/>
      <c r="M173" s="330"/>
      <c r="V173" s="333"/>
    </row>
    <row r="174" spans="1:22" s="332" customFormat="1" ht="28.5" hidden="1" customHeight="1">
      <c r="A174" s="323" t="s">
        <v>1868</v>
      </c>
      <c r="B174" s="321">
        <v>205</v>
      </c>
      <c r="C174" s="322" t="str">
        <f t="shared" si="7"/>
        <v>04</v>
      </c>
      <c r="D174" s="322" t="str">
        <f>"05"</f>
        <v>05</v>
      </c>
      <c r="E174" s="321" t="s">
        <v>544</v>
      </c>
      <c r="F174" s="321" t="str">
        <f>"800"</f>
        <v>800</v>
      </c>
      <c r="G174" s="308"/>
      <c r="H174" s="308"/>
      <c r="I174" s="330"/>
      <c r="J174" s="330"/>
      <c r="K174" s="331"/>
      <c r="L174" s="330"/>
      <c r="M174" s="330"/>
      <c r="V174" s="333"/>
    </row>
    <row r="175" spans="1:22" s="332" customFormat="1" ht="54" hidden="1" customHeight="1">
      <c r="A175" s="338" t="s">
        <v>1108</v>
      </c>
      <c r="B175" s="321">
        <v>205</v>
      </c>
      <c r="C175" s="322" t="str">
        <f t="shared" si="7"/>
        <v>04</v>
      </c>
      <c r="D175" s="322" t="str">
        <f t="shared" si="8"/>
        <v>05</v>
      </c>
      <c r="E175" s="321" t="s">
        <v>1109</v>
      </c>
      <c r="F175" s="321"/>
      <c r="G175" s="306">
        <f>G176</f>
        <v>0</v>
      </c>
      <c r="H175" s="306">
        <f>H176</f>
        <v>0</v>
      </c>
      <c r="I175" s="330"/>
      <c r="J175" s="330"/>
      <c r="K175" s="331"/>
      <c r="L175" s="350"/>
      <c r="M175" s="330"/>
      <c r="V175" s="333"/>
    </row>
    <row r="176" spans="1:22" s="332" customFormat="1" ht="21" hidden="1" customHeight="1">
      <c r="A176" s="323" t="s">
        <v>1868</v>
      </c>
      <c r="B176" s="321">
        <v>205</v>
      </c>
      <c r="C176" s="322" t="str">
        <f t="shared" si="7"/>
        <v>04</v>
      </c>
      <c r="D176" s="322" t="str">
        <f t="shared" si="8"/>
        <v>05</v>
      </c>
      <c r="E176" s="321" t="s">
        <v>1109</v>
      </c>
      <c r="F176" s="321" t="str">
        <f>"800"</f>
        <v>800</v>
      </c>
      <c r="G176" s="308"/>
      <c r="H176" s="308"/>
      <c r="I176" s="330"/>
      <c r="J176" s="330"/>
      <c r="K176" s="331"/>
      <c r="L176" s="330"/>
      <c r="M176" s="330"/>
      <c r="V176" s="333"/>
    </row>
    <row r="177" spans="1:22" s="332" customFormat="1" ht="74.25" hidden="1" customHeight="1">
      <c r="A177" s="338" t="s">
        <v>1111</v>
      </c>
      <c r="B177" s="321">
        <v>205</v>
      </c>
      <c r="C177" s="322" t="str">
        <f t="shared" si="7"/>
        <v>04</v>
      </c>
      <c r="D177" s="322" t="str">
        <f t="shared" si="8"/>
        <v>05</v>
      </c>
      <c r="E177" s="321" t="s">
        <v>1110</v>
      </c>
      <c r="F177" s="321"/>
      <c r="G177" s="314">
        <f>G178</f>
        <v>0</v>
      </c>
      <c r="H177" s="314">
        <f>H178</f>
        <v>0</v>
      </c>
      <c r="I177" s="330"/>
      <c r="J177" s="330"/>
      <c r="K177" s="331"/>
      <c r="L177" s="330"/>
      <c r="M177" s="330"/>
      <c r="V177" s="333"/>
    </row>
    <row r="178" spans="1:22" s="332" customFormat="1" ht="21" hidden="1" customHeight="1">
      <c r="A178" s="323" t="s">
        <v>1868</v>
      </c>
      <c r="B178" s="321">
        <v>205</v>
      </c>
      <c r="C178" s="322" t="str">
        <f t="shared" si="7"/>
        <v>04</v>
      </c>
      <c r="D178" s="322" t="str">
        <f t="shared" si="8"/>
        <v>05</v>
      </c>
      <c r="E178" s="321" t="s">
        <v>1110</v>
      </c>
      <c r="F178" s="321" t="str">
        <f>"800"</f>
        <v>800</v>
      </c>
      <c r="G178" s="308"/>
      <c r="H178" s="443"/>
      <c r="I178" s="330"/>
      <c r="J178" s="330"/>
      <c r="K178" s="331"/>
      <c r="L178" s="330"/>
      <c r="M178" s="330"/>
      <c r="V178" s="333"/>
    </row>
    <row r="179" spans="1:22" s="332" customFormat="1" ht="92.25" hidden="1" customHeight="1">
      <c r="A179" s="338" t="s">
        <v>492</v>
      </c>
      <c r="B179" s="321">
        <v>205</v>
      </c>
      <c r="C179" s="322" t="str">
        <f t="shared" si="7"/>
        <v>04</v>
      </c>
      <c r="D179" s="322" t="str">
        <f t="shared" si="8"/>
        <v>05</v>
      </c>
      <c r="E179" s="321" t="s">
        <v>1112</v>
      </c>
      <c r="F179" s="321"/>
      <c r="G179" s="306">
        <f>G180</f>
        <v>0</v>
      </c>
      <c r="H179" s="306">
        <f>H180</f>
        <v>0</v>
      </c>
      <c r="I179" s="330"/>
      <c r="J179" s="330"/>
      <c r="K179" s="331"/>
      <c r="L179" s="330"/>
      <c r="M179" s="330"/>
      <c r="V179" s="333"/>
    </row>
    <row r="180" spans="1:22" s="332" customFormat="1" ht="21" hidden="1" customHeight="1">
      <c r="A180" s="338" t="s">
        <v>1142</v>
      </c>
      <c r="B180" s="321">
        <v>205</v>
      </c>
      <c r="C180" s="322" t="str">
        <f t="shared" si="7"/>
        <v>04</v>
      </c>
      <c r="D180" s="322" t="str">
        <f t="shared" si="8"/>
        <v>05</v>
      </c>
      <c r="E180" s="321" t="s">
        <v>1112</v>
      </c>
      <c r="F180" s="321" t="str">
        <f>"800"</f>
        <v>800</v>
      </c>
      <c r="G180" s="308"/>
      <c r="H180" s="443"/>
      <c r="I180" s="330"/>
      <c r="J180" s="330"/>
      <c r="K180" s="331"/>
      <c r="L180" s="330"/>
      <c r="M180" s="330"/>
      <c r="V180" s="333"/>
    </row>
    <row r="181" spans="1:22" s="332" customFormat="1" ht="66" hidden="1" customHeight="1">
      <c r="A181" s="338" t="s">
        <v>214</v>
      </c>
      <c r="B181" s="321">
        <v>205</v>
      </c>
      <c r="C181" s="322" t="str">
        <f t="shared" si="7"/>
        <v>04</v>
      </c>
      <c r="D181" s="322" t="str">
        <f t="shared" si="8"/>
        <v>05</v>
      </c>
      <c r="E181" s="321" t="s">
        <v>1113</v>
      </c>
      <c r="F181" s="321"/>
      <c r="G181" s="306">
        <f>G182</f>
        <v>0</v>
      </c>
      <c r="H181" s="306">
        <f>H182</f>
        <v>0</v>
      </c>
      <c r="I181" s="330"/>
      <c r="J181" s="330"/>
      <c r="K181" s="331"/>
      <c r="L181" s="330"/>
      <c r="M181" s="330"/>
      <c r="V181" s="333"/>
    </row>
    <row r="182" spans="1:22" s="332" customFormat="1" ht="21" hidden="1" customHeight="1">
      <c r="A182" s="323" t="s">
        <v>1868</v>
      </c>
      <c r="B182" s="321">
        <v>205</v>
      </c>
      <c r="C182" s="322" t="str">
        <f t="shared" si="7"/>
        <v>04</v>
      </c>
      <c r="D182" s="322" t="str">
        <f t="shared" si="8"/>
        <v>05</v>
      </c>
      <c r="E182" s="321" t="s">
        <v>1113</v>
      </c>
      <c r="F182" s="321" t="str">
        <f>"800"</f>
        <v>800</v>
      </c>
      <c r="G182" s="313"/>
      <c r="H182" s="443"/>
      <c r="I182" s="330"/>
      <c r="J182" s="330"/>
      <c r="K182" s="331"/>
      <c r="L182" s="330"/>
      <c r="M182" s="330"/>
      <c r="V182" s="333"/>
    </row>
    <row r="183" spans="1:22" s="332" customFormat="1" ht="39" hidden="1" customHeight="1">
      <c r="A183" s="351" t="s">
        <v>1774</v>
      </c>
      <c r="B183" s="321">
        <v>205</v>
      </c>
      <c r="C183" s="322" t="str">
        <f t="shared" si="7"/>
        <v>04</v>
      </c>
      <c r="D183" s="322" t="str">
        <f>"05"</f>
        <v>05</v>
      </c>
      <c r="E183" s="325" t="s">
        <v>887</v>
      </c>
      <c r="F183" s="321"/>
      <c r="G183" s="306">
        <f>G184</f>
        <v>0</v>
      </c>
      <c r="H183" s="306">
        <f>H184</f>
        <v>0</v>
      </c>
      <c r="I183" s="330"/>
      <c r="J183" s="330"/>
      <c r="K183" s="331"/>
      <c r="L183" s="330"/>
      <c r="M183" s="330"/>
      <c r="V183" s="333"/>
    </row>
    <row r="184" spans="1:22" s="332" customFormat="1" ht="21" hidden="1" customHeight="1">
      <c r="A184" s="323" t="s">
        <v>1868</v>
      </c>
      <c r="B184" s="321">
        <v>205</v>
      </c>
      <c r="C184" s="322" t="str">
        <f t="shared" si="7"/>
        <v>04</v>
      </c>
      <c r="D184" s="322" t="str">
        <f t="shared" si="8"/>
        <v>05</v>
      </c>
      <c r="E184" s="325" t="s">
        <v>887</v>
      </c>
      <c r="F184" s="321" t="str">
        <f>"800"</f>
        <v>800</v>
      </c>
      <c r="G184" s="308"/>
      <c r="H184" s="443"/>
      <c r="I184" s="330"/>
      <c r="J184" s="330"/>
      <c r="K184" s="331"/>
      <c r="L184" s="330"/>
      <c r="M184" s="330"/>
      <c r="V184" s="333"/>
    </row>
    <row r="185" spans="1:22" s="332" customFormat="1" ht="43.5" hidden="1" customHeight="1">
      <c r="A185" s="338" t="s">
        <v>14</v>
      </c>
      <c r="B185" s="321">
        <v>205</v>
      </c>
      <c r="C185" s="322" t="str">
        <f t="shared" si="7"/>
        <v>04</v>
      </c>
      <c r="D185" s="322" t="str">
        <f t="shared" si="8"/>
        <v>05</v>
      </c>
      <c r="E185" s="325" t="s">
        <v>545</v>
      </c>
      <c r="F185" s="321"/>
      <c r="G185" s="314">
        <f>G186</f>
        <v>0</v>
      </c>
      <c r="H185" s="314">
        <f>H186</f>
        <v>0</v>
      </c>
      <c r="I185" s="330"/>
      <c r="J185" s="330"/>
      <c r="K185" s="331"/>
      <c r="L185" s="330"/>
      <c r="M185" s="330"/>
      <c r="V185" s="333"/>
    </row>
    <row r="186" spans="1:22" s="332" customFormat="1" ht="21" hidden="1" customHeight="1">
      <c r="A186" s="323" t="s">
        <v>1868</v>
      </c>
      <c r="B186" s="321">
        <v>205</v>
      </c>
      <c r="C186" s="322" t="str">
        <f t="shared" si="7"/>
        <v>04</v>
      </c>
      <c r="D186" s="322" t="str">
        <f t="shared" si="8"/>
        <v>05</v>
      </c>
      <c r="E186" s="325" t="s">
        <v>545</v>
      </c>
      <c r="F186" s="321" t="str">
        <f>"800"</f>
        <v>800</v>
      </c>
      <c r="G186" s="308"/>
      <c r="H186" s="443"/>
      <c r="I186" s="330"/>
      <c r="J186" s="330"/>
      <c r="K186" s="331"/>
      <c r="L186" s="330"/>
      <c r="M186" s="330"/>
      <c r="V186" s="333"/>
    </row>
    <row r="187" spans="1:22" s="332" customFormat="1" ht="39.75" hidden="1" customHeight="1">
      <c r="A187" s="320" t="s">
        <v>1114</v>
      </c>
      <c r="B187" s="321">
        <v>205</v>
      </c>
      <c r="C187" s="322" t="str">
        <f t="shared" si="7"/>
        <v>04</v>
      </c>
      <c r="D187" s="322" t="str">
        <f t="shared" si="8"/>
        <v>05</v>
      </c>
      <c r="E187" s="325" t="s">
        <v>53</v>
      </c>
      <c r="F187" s="321"/>
      <c r="G187" s="306">
        <f>G188</f>
        <v>0</v>
      </c>
      <c r="H187" s="306">
        <f>H188</f>
        <v>0</v>
      </c>
      <c r="I187" s="330"/>
      <c r="J187" s="330"/>
      <c r="K187" s="331"/>
      <c r="L187" s="330"/>
      <c r="M187" s="330"/>
      <c r="V187" s="333"/>
    </row>
    <row r="188" spans="1:22" s="332" customFormat="1" ht="21" hidden="1" customHeight="1">
      <c r="A188" s="323" t="s">
        <v>1868</v>
      </c>
      <c r="B188" s="321">
        <v>205</v>
      </c>
      <c r="C188" s="322" t="str">
        <f t="shared" si="7"/>
        <v>04</v>
      </c>
      <c r="D188" s="322" t="str">
        <f t="shared" si="8"/>
        <v>05</v>
      </c>
      <c r="E188" s="325" t="s">
        <v>53</v>
      </c>
      <c r="F188" s="321" t="str">
        <f>"800"</f>
        <v>800</v>
      </c>
      <c r="G188" s="308"/>
      <c r="H188" s="443"/>
      <c r="I188" s="330"/>
      <c r="J188" s="330"/>
      <c r="K188" s="331"/>
      <c r="L188" s="330"/>
      <c r="M188" s="330"/>
      <c r="V188" s="333"/>
    </row>
    <row r="189" spans="1:22" s="332" customFormat="1" ht="27" hidden="1" customHeight="1">
      <c r="A189" s="351" t="s">
        <v>794</v>
      </c>
      <c r="B189" s="321">
        <v>205</v>
      </c>
      <c r="C189" s="322" t="str">
        <f t="shared" si="7"/>
        <v>04</v>
      </c>
      <c r="D189" s="322" t="str">
        <f t="shared" si="8"/>
        <v>05</v>
      </c>
      <c r="E189" s="325" t="s">
        <v>54</v>
      </c>
      <c r="F189" s="321"/>
      <c r="G189" s="306">
        <f>G190</f>
        <v>0</v>
      </c>
      <c r="H189" s="306">
        <f>H190</f>
        <v>0</v>
      </c>
      <c r="I189" s="330"/>
      <c r="J189" s="330"/>
      <c r="K189" s="331"/>
      <c r="L189" s="330"/>
      <c r="M189" s="330"/>
      <c r="V189" s="333"/>
    </row>
    <row r="190" spans="1:22" s="332" customFormat="1" ht="21" hidden="1" customHeight="1">
      <c r="A190" s="323" t="s">
        <v>1868</v>
      </c>
      <c r="B190" s="321">
        <v>205</v>
      </c>
      <c r="C190" s="322" t="str">
        <f t="shared" si="7"/>
        <v>04</v>
      </c>
      <c r="D190" s="322" t="str">
        <f t="shared" si="8"/>
        <v>05</v>
      </c>
      <c r="E190" s="325" t="s">
        <v>54</v>
      </c>
      <c r="F190" s="321" t="str">
        <f>"800"</f>
        <v>800</v>
      </c>
      <c r="G190" s="308"/>
      <c r="H190" s="443"/>
      <c r="I190" s="330"/>
      <c r="J190" s="330"/>
      <c r="K190" s="331"/>
      <c r="L190" s="330"/>
      <c r="M190" s="330"/>
      <c r="V190" s="333"/>
    </row>
    <row r="191" spans="1:22" s="332" customFormat="1" ht="24.75" hidden="1" customHeight="1">
      <c r="A191" s="338" t="s">
        <v>1773</v>
      </c>
      <c r="B191" s="321">
        <v>205</v>
      </c>
      <c r="C191" s="322" t="str">
        <f t="shared" si="7"/>
        <v>04</v>
      </c>
      <c r="D191" s="322" t="str">
        <f t="shared" si="8"/>
        <v>05</v>
      </c>
      <c r="E191" s="325" t="s">
        <v>1772</v>
      </c>
      <c r="F191" s="321"/>
      <c r="G191" s="352">
        <f>G192</f>
        <v>0</v>
      </c>
      <c r="H191" s="306">
        <f>H192</f>
        <v>0</v>
      </c>
      <c r="I191" s="330"/>
      <c r="J191" s="330"/>
      <c r="K191" s="331"/>
      <c r="L191" s="330"/>
      <c r="M191" s="330"/>
      <c r="V191" s="333"/>
    </row>
    <row r="192" spans="1:22" s="332" customFormat="1" ht="21" hidden="1" customHeight="1">
      <c r="A192" s="323" t="s">
        <v>1868</v>
      </c>
      <c r="B192" s="321">
        <v>205</v>
      </c>
      <c r="C192" s="322" t="str">
        <f t="shared" si="7"/>
        <v>04</v>
      </c>
      <c r="D192" s="322" t="str">
        <f t="shared" si="8"/>
        <v>05</v>
      </c>
      <c r="E192" s="325" t="s">
        <v>1772</v>
      </c>
      <c r="F192" s="321" t="str">
        <f>"800"</f>
        <v>800</v>
      </c>
      <c r="G192" s="308"/>
      <c r="H192" s="443"/>
      <c r="I192" s="330"/>
      <c r="J192" s="330"/>
      <c r="K192" s="331"/>
      <c r="L192" s="330"/>
      <c r="M192" s="330"/>
      <c r="V192" s="333"/>
    </row>
    <row r="193" spans="1:22" s="332" customFormat="1" ht="75" hidden="1" customHeight="1">
      <c r="A193" s="338" t="s">
        <v>493</v>
      </c>
      <c r="B193" s="321">
        <v>205</v>
      </c>
      <c r="C193" s="322" t="str">
        <f t="shared" si="7"/>
        <v>04</v>
      </c>
      <c r="D193" s="322" t="str">
        <f t="shared" si="8"/>
        <v>05</v>
      </c>
      <c r="E193" s="325" t="s">
        <v>1117</v>
      </c>
      <c r="F193" s="321"/>
      <c r="G193" s="306">
        <f>G194</f>
        <v>0</v>
      </c>
      <c r="H193" s="306">
        <f>H194</f>
        <v>0</v>
      </c>
      <c r="I193" s="330"/>
      <c r="J193" s="330"/>
      <c r="K193" s="331"/>
      <c r="L193" s="330"/>
      <c r="M193" s="330"/>
      <c r="V193" s="333"/>
    </row>
    <row r="194" spans="1:22" s="332" customFormat="1" ht="21" hidden="1" customHeight="1">
      <c r="A194" s="323" t="s">
        <v>1868</v>
      </c>
      <c r="B194" s="321">
        <v>205</v>
      </c>
      <c r="C194" s="322" t="str">
        <f t="shared" si="7"/>
        <v>04</v>
      </c>
      <c r="D194" s="322" t="str">
        <f t="shared" si="8"/>
        <v>05</v>
      </c>
      <c r="E194" s="325" t="s">
        <v>1117</v>
      </c>
      <c r="F194" s="321" t="str">
        <f>"800"</f>
        <v>800</v>
      </c>
      <c r="G194" s="308"/>
      <c r="H194" s="443"/>
      <c r="I194" s="330"/>
      <c r="J194" s="330"/>
      <c r="K194" s="331"/>
      <c r="L194" s="330"/>
      <c r="M194" s="330"/>
      <c r="V194" s="333"/>
    </row>
    <row r="195" spans="1:22" s="332" customFormat="1" ht="75" hidden="1" customHeight="1">
      <c r="A195" s="338" t="s">
        <v>1322</v>
      </c>
      <c r="B195" s="321">
        <v>205</v>
      </c>
      <c r="C195" s="322" t="str">
        <f t="shared" si="7"/>
        <v>04</v>
      </c>
      <c r="D195" s="322" t="str">
        <f t="shared" si="8"/>
        <v>05</v>
      </c>
      <c r="E195" s="325" t="s">
        <v>1305</v>
      </c>
      <c r="F195" s="321"/>
      <c r="G195" s="306">
        <f>G196</f>
        <v>0</v>
      </c>
      <c r="H195" s="306">
        <f>H196</f>
        <v>0</v>
      </c>
      <c r="I195" s="330"/>
      <c r="J195" s="330"/>
      <c r="K195" s="331"/>
      <c r="L195" s="330"/>
      <c r="M195" s="330"/>
      <c r="V195" s="333"/>
    </row>
    <row r="196" spans="1:22" s="332" customFormat="1" ht="24.75" hidden="1" customHeight="1">
      <c r="A196" s="323" t="s">
        <v>1868</v>
      </c>
      <c r="B196" s="321">
        <v>205</v>
      </c>
      <c r="C196" s="322" t="str">
        <f t="shared" si="7"/>
        <v>04</v>
      </c>
      <c r="D196" s="322" t="str">
        <f t="shared" si="8"/>
        <v>05</v>
      </c>
      <c r="E196" s="325" t="s">
        <v>1305</v>
      </c>
      <c r="F196" s="321" t="str">
        <f>"800"</f>
        <v>800</v>
      </c>
      <c r="G196" s="308"/>
      <c r="H196" s="443"/>
      <c r="I196" s="330"/>
      <c r="J196" s="330"/>
      <c r="K196" s="331"/>
      <c r="L196" s="330"/>
      <c r="M196" s="330"/>
      <c r="V196" s="333"/>
    </row>
    <row r="197" spans="1:22" s="332" customFormat="1" ht="23.25" hidden="1" customHeight="1">
      <c r="A197" s="338" t="s">
        <v>1311</v>
      </c>
      <c r="B197" s="321">
        <v>205</v>
      </c>
      <c r="C197" s="322" t="str">
        <f>"04"</f>
        <v>04</v>
      </c>
      <c r="D197" s="322" t="str">
        <f t="shared" si="8"/>
        <v>05</v>
      </c>
      <c r="E197" s="325" t="s">
        <v>56</v>
      </c>
      <c r="F197" s="321"/>
      <c r="G197" s="306">
        <f>G198</f>
        <v>0</v>
      </c>
      <c r="H197" s="306">
        <f>H198</f>
        <v>0</v>
      </c>
      <c r="I197" s="330"/>
      <c r="J197" s="330"/>
      <c r="K197" s="331"/>
      <c r="L197" s="330"/>
      <c r="M197" s="330"/>
      <c r="V197" s="333"/>
    </row>
    <row r="198" spans="1:22" s="332" customFormat="1" ht="21" hidden="1" customHeight="1">
      <c r="A198" s="323" t="s">
        <v>1868</v>
      </c>
      <c r="B198" s="321">
        <v>205</v>
      </c>
      <c r="C198" s="322" t="str">
        <f t="shared" si="7"/>
        <v>04</v>
      </c>
      <c r="D198" s="322" t="str">
        <f t="shared" si="8"/>
        <v>05</v>
      </c>
      <c r="E198" s="325" t="s">
        <v>56</v>
      </c>
      <c r="F198" s="321" t="str">
        <f>"800"</f>
        <v>800</v>
      </c>
      <c r="G198" s="308"/>
      <c r="H198" s="443"/>
      <c r="I198" s="330"/>
      <c r="J198" s="330"/>
      <c r="K198" s="331"/>
      <c r="L198" s="330"/>
      <c r="M198" s="330"/>
      <c r="V198" s="333"/>
    </row>
    <row r="199" spans="1:22" s="332" customFormat="1" ht="45.75" hidden="1" customHeight="1">
      <c r="A199" s="338" t="s">
        <v>1770</v>
      </c>
      <c r="B199" s="321">
        <v>205</v>
      </c>
      <c r="C199" s="322" t="str">
        <f t="shared" si="7"/>
        <v>04</v>
      </c>
      <c r="D199" s="322" t="str">
        <f t="shared" si="8"/>
        <v>05</v>
      </c>
      <c r="E199" s="325" t="s">
        <v>1115</v>
      </c>
      <c r="F199" s="321"/>
      <c r="G199" s="306">
        <f>G200</f>
        <v>0</v>
      </c>
      <c r="H199" s="306">
        <f>H200</f>
        <v>0</v>
      </c>
      <c r="I199" s="330"/>
      <c r="J199" s="330"/>
      <c r="K199" s="331"/>
      <c r="L199" s="330"/>
      <c r="M199" s="330"/>
      <c r="V199" s="333"/>
    </row>
    <row r="200" spans="1:22" s="332" customFormat="1" ht="21" hidden="1" customHeight="1">
      <c r="A200" s="323" t="s">
        <v>1868</v>
      </c>
      <c r="B200" s="321">
        <v>205</v>
      </c>
      <c r="C200" s="322" t="str">
        <f t="shared" si="7"/>
        <v>04</v>
      </c>
      <c r="D200" s="322" t="str">
        <f t="shared" si="8"/>
        <v>05</v>
      </c>
      <c r="E200" s="325" t="s">
        <v>1115</v>
      </c>
      <c r="F200" s="321" t="str">
        <f>"800"</f>
        <v>800</v>
      </c>
      <c r="G200" s="308"/>
      <c r="H200" s="443"/>
      <c r="I200" s="330"/>
      <c r="J200" s="330"/>
      <c r="K200" s="331"/>
      <c r="L200" s="330"/>
      <c r="M200" s="330"/>
      <c r="V200" s="333"/>
    </row>
    <row r="201" spans="1:22" s="332" customFormat="1" ht="45" hidden="1" customHeight="1">
      <c r="A201" s="338" t="s">
        <v>1777</v>
      </c>
      <c r="B201" s="321">
        <v>205</v>
      </c>
      <c r="C201" s="322" t="str">
        <f t="shared" si="7"/>
        <v>04</v>
      </c>
      <c r="D201" s="322" t="str">
        <f t="shared" si="8"/>
        <v>05</v>
      </c>
      <c r="E201" s="325" t="s">
        <v>57</v>
      </c>
      <c r="F201" s="321"/>
      <c r="G201" s="306">
        <f>G202</f>
        <v>0</v>
      </c>
      <c r="H201" s="306">
        <f>H202</f>
        <v>0</v>
      </c>
      <c r="I201" s="330"/>
      <c r="J201" s="330"/>
      <c r="K201" s="331"/>
      <c r="L201" s="330"/>
      <c r="M201" s="330"/>
      <c r="V201" s="333"/>
    </row>
    <row r="202" spans="1:22" s="332" customFormat="1" ht="21" hidden="1" customHeight="1">
      <c r="A202" s="323" t="s">
        <v>1868</v>
      </c>
      <c r="B202" s="321">
        <v>205</v>
      </c>
      <c r="C202" s="322" t="str">
        <f>"04"</f>
        <v>04</v>
      </c>
      <c r="D202" s="322" t="str">
        <f t="shared" si="8"/>
        <v>05</v>
      </c>
      <c r="E202" s="325" t="s">
        <v>57</v>
      </c>
      <c r="F202" s="321" t="str">
        <f>"800"</f>
        <v>800</v>
      </c>
      <c r="G202" s="308"/>
      <c r="H202" s="443"/>
      <c r="I202" s="330"/>
      <c r="J202" s="330"/>
      <c r="K202" s="331"/>
      <c r="L202" s="330"/>
      <c r="M202" s="330"/>
      <c r="V202" s="333"/>
    </row>
    <row r="203" spans="1:22" s="332" customFormat="1" ht="21" hidden="1" customHeight="1">
      <c r="A203" s="320" t="s">
        <v>55</v>
      </c>
      <c r="B203" s="321">
        <v>205</v>
      </c>
      <c r="C203" s="322" t="str">
        <f t="shared" si="7"/>
        <v>04</v>
      </c>
      <c r="D203" s="322" t="str">
        <f t="shared" si="8"/>
        <v>05</v>
      </c>
      <c r="E203" s="325" t="s">
        <v>1775</v>
      </c>
      <c r="F203" s="321"/>
      <c r="G203" s="306">
        <f>G204</f>
        <v>0</v>
      </c>
      <c r="H203" s="306">
        <f>H204</f>
        <v>0</v>
      </c>
      <c r="I203" s="330"/>
      <c r="J203" s="330"/>
      <c r="K203" s="331"/>
      <c r="L203" s="330"/>
      <c r="M203" s="330"/>
      <c r="V203" s="333"/>
    </row>
    <row r="204" spans="1:22" s="332" customFormat="1" ht="21" hidden="1" customHeight="1">
      <c r="A204" s="323" t="s">
        <v>1868</v>
      </c>
      <c r="B204" s="321">
        <v>205</v>
      </c>
      <c r="C204" s="322" t="str">
        <f t="shared" si="7"/>
        <v>04</v>
      </c>
      <c r="D204" s="322" t="str">
        <f t="shared" si="8"/>
        <v>05</v>
      </c>
      <c r="E204" s="325" t="s">
        <v>1775</v>
      </c>
      <c r="F204" s="321" t="str">
        <f>"800"</f>
        <v>800</v>
      </c>
      <c r="G204" s="308"/>
      <c r="H204" s="443"/>
      <c r="I204" s="330"/>
      <c r="J204" s="330"/>
      <c r="K204" s="331"/>
      <c r="L204" s="330"/>
      <c r="M204" s="330"/>
      <c r="V204" s="333"/>
    </row>
    <row r="205" spans="1:22" s="332" customFormat="1" ht="92.25" hidden="1" customHeight="1">
      <c r="A205" s="338" t="s">
        <v>1256</v>
      </c>
      <c r="B205" s="321">
        <v>205</v>
      </c>
      <c r="C205" s="322" t="str">
        <f t="shared" si="7"/>
        <v>04</v>
      </c>
      <c r="D205" s="322" t="str">
        <f t="shared" si="8"/>
        <v>05</v>
      </c>
      <c r="E205" s="325" t="s">
        <v>546</v>
      </c>
      <c r="F205" s="321"/>
      <c r="G205" s="352">
        <f>G206</f>
        <v>0</v>
      </c>
      <c r="H205" s="306">
        <f>H206</f>
        <v>0</v>
      </c>
      <c r="I205" s="330"/>
      <c r="J205" s="330"/>
      <c r="K205" s="331"/>
      <c r="L205" s="330"/>
      <c r="M205" s="330"/>
      <c r="V205" s="333"/>
    </row>
    <row r="206" spans="1:22" s="332" customFormat="1" ht="21" hidden="1" customHeight="1">
      <c r="A206" s="323" t="s">
        <v>1868</v>
      </c>
      <c r="B206" s="321">
        <v>205</v>
      </c>
      <c r="C206" s="322" t="str">
        <f t="shared" si="7"/>
        <v>04</v>
      </c>
      <c r="D206" s="322" t="str">
        <f t="shared" si="8"/>
        <v>05</v>
      </c>
      <c r="E206" s="325" t="s">
        <v>546</v>
      </c>
      <c r="F206" s="321" t="str">
        <f>"800"</f>
        <v>800</v>
      </c>
      <c r="G206" s="308"/>
      <c r="H206" s="443"/>
      <c r="I206" s="330"/>
      <c r="J206" s="330"/>
      <c r="K206" s="331"/>
      <c r="L206" s="330"/>
      <c r="M206" s="330"/>
      <c r="V206" s="333"/>
    </row>
    <row r="207" spans="1:22" s="332" customFormat="1" ht="54.75" hidden="1" customHeight="1">
      <c r="A207" s="320" t="s">
        <v>1865</v>
      </c>
      <c r="B207" s="321">
        <v>205</v>
      </c>
      <c r="C207" s="322" t="str">
        <f t="shared" ref="C207:C208" si="9">"04"</f>
        <v>04</v>
      </c>
      <c r="D207" s="322" t="str">
        <f t="shared" si="8"/>
        <v>05</v>
      </c>
      <c r="E207" s="325" t="s">
        <v>1864</v>
      </c>
      <c r="F207" s="321"/>
      <c r="G207" s="306">
        <f>G208</f>
        <v>0</v>
      </c>
      <c r="H207" s="306">
        <f>H208</f>
        <v>0</v>
      </c>
      <c r="I207" s="330"/>
      <c r="J207" s="330"/>
      <c r="K207" s="331"/>
      <c r="L207" s="330"/>
      <c r="M207" s="330"/>
      <c r="V207" s="333"/>
    </row>
    <row r="208" spans="1:22" s="332" customFormat="1" ht="40.5" hidden="1" customHeight="1">
      <c r="A208" s="324" t="s">
        <v>1870</v>
      </c>
      <c r="B208" s="321">
        <v>205</v>
      </c>
      <c r="C208" s="322" t="str">
        <f t="shared" si="9"/>
        <v>04</v>
      </c>
      <c r="D208" s="322" t="str">
        <f t="shared" si="8"/>
        <v>05</v>
      </c>
      <c r="E208" s="325" t="s">
        <v>1864</v>
      </c>
      <c r="F208" s="321" t="str">
        <f>"200"</f>
        <v>200</v>
      </c>
      <c r="G208" s="308"/>
      <c r="H208" s="443"/>
      <c r="I208" s="330"/>
      <c r="J208" s="330"/>
      <c r="K208" s="331"/>
      <c r="L208" s="330"/>
      <c r="M208" s="330"/>
      <c r="V208" s="333"/>
    </row>
    <row r="209" spans="1:22" s="332" customFormat="1" ht="40.5" customHeight="1">
      <c r="A209" s="236" t="s">
        <v>1870</v>
      </c>
      <c r="B209" s="321">
        <v>400</v>
      </c>
      <c r="C209" s="148" t="str">
        <f>"08"</f>
        <v>08</v>
      </c>
      <c r="D209" s="263" t="str">
        <f>"01"</f>
        <v>01</v>
      </c>
      <c r="E209" s="466" t="s">
        <v>1983</v>
      </c>
      <c r="F209" s="321">
        <v>540</v>
      </c>
      <c r="G209" s="187"/>
      <c r="H209" s="187"/>
      <c r="I209" s="330"/>
      <c r="J209" s="330"/>
      <c r="K209" s="331"/>
      <c r="L209" s="330"/>
      <c r="M209" s="330"/>
      <c r="V209" s="333"/>
    </row>
    <row r="210" spans="1:22" ht="51" hidden="1" customHeight="1">
      <c r="A210" s="237" t="s">
        <v>1867</v>
      </c>
      <c r="B210" s="14">
        <v>400</v>
      </c>
      <c r="C210" s="148" t="str">
        <f>"08"</f>
        <v>08</v>
      </c>
      <c r="D210" s="263" t="str">
        <f>"01"</f>
        <v>01</v>
      </c>
      <c r="E210" s="460" t="s">
        <v>1966</v>
      </c>
      <c r="F210" s="242">
        <v>100</v>
      </c>
      <c r="G210" s="86"/>
      <c r="H210" s="86"/>
    </row>
    <row r="211" spans="1:22" s="113" customFormat="1" ht="21.75" hidden="1" customHeight="1">
      <c r="A211" s="160" t="s">
        <v>782</v>
      </c>
      <c r="B211" s="77">
        <v>207</v>
      </c>
      <c r="C211" s="161" t="str">
        <f t="shared" ref="C211:C287" si="10">"07"</f>
        <v>07</v>
      </c>
      <c r="D211" s="109"/>
      <c r="E211" s="110"/>
      <c r="F211" s="77"/>
      <c r="G211" s="120">
        <f>G212+G238+G286+G297</f>
        <v>1972.8</v>
      </c>
      <c r="H211" s="120">
        <f>H212+H238+H286+H297</f>
        <v>1972.8</v>
      </c>
      <c r="I211" s="112"/>
      <c r="J211" s="112"/>
      <c r="K211" s="196"/>
      <c r="L211" s="112"/>
      <c r="M211" s="112"/>
      <c r="V211" s="222"/>
    </row>
    <row r="212" spans="1:22" s="118" customFormat="1" ht="21" hidden="1" customHeight="1">
      <c r="A212" s="239" t="s">
        <v>1877</v>
      </c>
      <c r="B212" s="242">
        <v>207</v>
      </c>
      <c r="C212" s="148" t="str">
        <f t="shared" si="10"/>
        <v>07</v>
      </c>
      <c r="D212" s="148" t="str">
        <f t="shared" ref="D212:D221" si="11">"01"</f>
        <v>01</v>
      </c>
      <c r="E212" s="121"/>
      <c r="F212" s="14"/>
      <c r="G212" s="122">
        <f>G213+G222+G225+G220+G236+G217+G232+G234+G230+G228</f>
        <v>1972.8</v>
      </c>
      <c r="H212" s="122">
        <f>H213+H222+H225+H220+H236+H217+H232+H234+H230+H228</f>
        <v>1972.8</v>
      </c>
      <c r="I212" s="117"/>
      <c r="J212" s="117"/>
      <c r="K212" s="195"/>
      <c r="L212" s="117"/>
      <c r="M212" s="117"/>
      <c r="V212" s="105"/>
    </row>
    <row r="213" spans="1:22" ht="36.75" hidden="1" customHeight="1">
      <c r="A213" s="239" t="s">
        <v>1946</v>
      </c>
      <c r="B213" s="242">
        <v>400</v>
      </c>
      <c r="C213" s="161" t="str">
        <f>"08"</f>
        <v>08</v>
      </c>
      <c r="D213" s="148" t="str">
        <f>"01"</f>
        <v>01</v>
      </c>
      <c r="E213" s="1" t="s">
        <v>1967</v>
      </c>
      <c r="F213" s="242">
        <v>200</v>
      </c>
      <c r="G213" s="88">
        <v>1972.8</v>
      </c>
      <c r="H213" s="88">
        <v>1972.8</v>
      </c>
    </row>
    <row r="214" spans="1:22" ht="21" hidden="1" customHeight="1">
      <c r="A214" s="31" t="s">
        <v>785</v>
      </c>
      <c r="B214" s="242">
        <v>207</v>
      </c>
      <c r="C214" s="148" t="str">
        <f t="shared" si="10"/>
        <v>07</v>
      </c>
      <c r="D214" s="148" t="str">
        <f t="shared" si="11"/>
        <v>01</v>
      </c>
      <c r="E214" s="242" t="s">
        <v>784</v>
      </c>
      <c r="F214" s="242" t="str">
        <f>"005"</f>
        <v>005</v>
      </c>
      <c r="G214" s="89"/>
      <c r="H214" s="383"/>
    </row>
    <row r="215" spans="1:22" ht="41.25" hidden="1" customHeight="1">
      <c r="A215" s="236" t="s">
        <v>1945</v>
      </c>
      <c r="B215" s="242">
        <v>400</v>
      </c>
      <c r="C215" s="148" t="str">
        <f>"05"</f>
        <v>05</v>
      </c>
      <c r="D215" s="148" t="str">
        <f>"03"</f>
        <v>03</v>
      </c>
      <c r="E215" s="452" t="s">
        <v>1944</v>
      </c>
      <c r="F215" s="242">
        <v>200</v>
      </c>
      <c r="G215" s="89"/>
      <c r="H215" s="89"/>
      <c r="I215" s="114"/>
    </row>
    <row r="216" spans="1:22" ht="39.75" hidden="1" customHeight="1">
      <c r="A216" s="31" t="s">
        <v>456</v>
      </c>
      <c r="B216" s="242">
        <v>207</v>
      </c>
      <c r="C216" s="148" t="str">
        <f t="shared" si="10"/>
        <v>07</v>
      </c>
      <c r="D216" s="148" t="str">
        <f t="shared" si="11"/>
        <v>01</v>
      </c>
      <c r="E216" s="242" t="s">
        <v>99</v>
      </c>
      <c r="F216" s="242">
        <v>822</v>
      </c>
      <c r="G216" s="89">
        <v>0</v>
      </c>
      <c r="H216" s="383"/>
    </row>
    <row r="217" spans="1:22" ht="78" hidden="1" customHeight="1">
      <c r="A217" s="338" t="s">
        <v>1836</v>
      </c>
      <c r="B217" s="321">
        <v>207</v>
      </c>
      <c r="C217" s="322" t="str">
        <f t="shared" si="10"/>
        <v>07</v>
      </c>
      <c r="D217" s="322" t="str">
        <f t="shared" si="11"/>
        <v>01</v>
      </c>
      <c r="E217" s="392" t="s">
        <v>1837</v>
      </c>
      <c r="F217" s="321"/>
      <c r="G217" s="314">
        <f>G218+G219</f>
        <v>0</v>
      </c>
      <c r="H217" s="314">
        <f>H218+H219</f>
        <v>0</v>
      </c>
    </row>
    <row r="218" spans="1:22" ht="57" hidden="1" customHeight="1">
      <c r="A218" s="338" t="s">
        <v>1876</v>
      </c>
      <c r="B218" s="321">
        <v>207</v>
      </c>
      <c r="C218" s="322" t="str">
        <f t="shared" si="10"/>
        <v>07</v>
      </c>
      <c r="D218" s="322" t="str">
        <f t="shared" si="11"/>
        <v>01</v>
      </c>
      <c r="E218" s="392" t="s">
        <v>1837</v>
      </c>
      <c r="F218" s="321">
        <v>600</v>
      </c>
      <c r="G218" s="308"/>
      <c r="H218" s="443"/>
    </row>
    <row r="219" spans="1:22" ht="38.25" hidden="1" customHeight="1">
      <c r="A219" s="31" t="s">
        <v>456</v>
      </c>
      <c r="B219" s="242">
        <v>207</v>
      </c>
      <c r="C219" s="148" t="str">
        <f t="shared" si="10"/>
        <v>07</v>
      </c>
      <c r="D219" s="148" t="str">
        <f t="shared" si="11"/>
        <v>01</v>
      </c>
      <c r="E219" s="242" t="s">
        <v>1837</v>
      </c>
      <c r="F219" s="242">
        <v>822</v>
      </c>
      <c r="G219" s="89"/>
      <c r="H219" s="383"/>
    </row>
    <row r="220" spans="1:22" ht="42" hidden="1" customHeight="1">
      <c r="A220" s="5" t="s">
        <v>467</v>
      </c>
      <c r="B220" s="242">
        <v>207</v>
      </c>
      <c r="C220" s="148" t="str">
        <f t="shared" si="10"/>
        <v>07</v>
      </c>
      <c r="D220" s="148" t="str">
        <f t="shared" si="11"/>
        <v>01</v>
      </c>
      <c r="E220" s="242" t="s">
        <v>468</v>
      </c>
      <c r="F220" s="54"/>
      <c r="G220" s="89">
        <f>G221</f>
        <v>0</v>
      </c>
      <c r="H220" s="383"/>
    </row>
    <row r="221" spans="1:22" ht="21.75" hidden="1" customHeight="1">
      <c r="A221" s="31" t="s">
        <v>1509</v>
      </c>
      <c r="B221" s="242">
        <v>207</v>
      </c>
      <c r="C221" s="148" t="str">
        <f t="shared" si="10"/>
        <v>07</v>
      </c>
      <c r="D221" s="148" t="str">
        <f t="shared" si="11"/>
        <v>01</v>
      </c>
      <c r="E221" s="242" t="s">
        <v>468</v>
      </c>
      <c r="F221" s="54" t="s">
        <v>541</v>
      </c>
      <c r="G221" s="89"/>
      <c r="H221" s="383"/>
    </row>
    <row r="222" spans="1:22" s="144" customFormat="1" ht="75" hidden="1" customHeight="1">
      <c r="A222" s="417" t="s">
        <v>32</v>
      </c>
      <c r="B222" s="393">
        <v>207</v>
      </c>
      <c r="C222" s="394" t="str">
        <f>"07"</f>
        <v>07</v>
      </c>
      <c r="D222" s="394" t="str">
        <f t="shared" ref="D222:D237" si="12">"01"</f>
        <v>01</v>
      </c>
      <c r="E222" s="393" t="s">
        <v>1917</v>
      </c>
      <c r="F222" s="303"/>
      <c r="G222" s="314">
        <f>G223+G224</f>
        <v>0</v>
      </c>
      <c r="H222" s="314">
        <f>H223+H224</f>
        <v>0</v>
      </c>
      <c r="I222" s="143"/>
      <c r="J222" s="143"/>
      <c r="K222" s="146"/>
      <c r="L222" s="143"/>
      <c r="M222" s="143"/>
      <c r="V222" s="223"/>
    </row>
    <row r="223" spans="1:22" s="144" customFormat="1" ht="76.5" hidden="1" customHeight="1">
      <c r="A223" s="418" t="s">
        <v>455</v>
      </c>
      <c r="B223" s="393">
        <v>207</v>
      </c>
      <c r="C223" s="394" t="str">
        <f t="shared" si="10"/>
        <v>07</v>
      </c>
      <c r="D223" s="394" t="str">
        <f t="shared" si="12"/>
        <v>01</v>
      </c>
      <c r="E223" s="393" t="s">
        <v>1575</v>
      </c>
      <c r="F223" s="303">
        <v>821</v>
      </c>
      <c r="G223" s="306"/>
      <c r="H223" s="444"/>
      <c r="I223" s="143"/>
      <c r="J223" s="143"/>
      <c r="K223" s="146"/>
      <c r="L223" s="143"/>
      <c r="M223" s="143"/>
      <c r="V223" s="223"/>
    </row>
    <row r="224" spans="1:22" s="144" customFormat="1" ht="45.75" hidden="1" customHeight="1">
      <c r="A224" s="395" t="s">
        <v>1875</v>
      </c>
      <c r="B224" s="393">
        <v>207</v>
      </c>
      <c r="C224" s="394" t="str">
        <f t="shared" si="10"/>
        <v>07</v>
      </c>
      <c r="D224" s="394" t="str">
        <f t="shared" si="12"/>
        <v>01</v>
      </c>
      <c r="E224" s="393" t="s">
        <v>1917</v>
      </c>
      <c r="F224" s="303">
        <v>600</v>
      </c>
      <c r="G224" s="313"/>
      <c r="H224" s="444">
        <v>0</v>
      </c>
      <c r="I224" s="143"/>
      <c r="J224" s="143"/>
      <c r="K224" s="146"/>
      <c r="L224" s="143"/>
      <c r="M224" s="143"/>
      <c r="V224" s="223"/>
    </row>
    <row r="225" spans="1:22" s="144" customFormat="1" ht="62.25" hidden="1" customHeight="1">
      <c r="A225" s="415" t="s">
        <v>1856</v>
      </c>
      <c r="B225" s="393">
        <v>207</v>
      </c>
      <c r="C225" s="394" t="str">
        <f t="shared" si="10"/>
        <v>07</v>
      </c>
      <c r="D225" s="394" t="str">
        <f t="shared" si="12"/>
        <v>01</v>
      </c>
      <c r="E225" s="393" t="s">
        <v>1918</v>
      </c>
      <c r="F225" s="303"/>
      <c r="G225" s="314">
        <f>G226+G227</f>
        <v>0</v>
      </c>
      <c r="H225" s="314">
        <f>H226+H227</f>
        <v>0</v>
      </c>
      <c r="I225" s="143"/>
      <c r="J225" s="143"/>
      <c r="K225" s="146"/>
      <c r="L225" s="143"/>
      <c r="M225" s="143"/>
      <c r="V225" s="223"/>
    </row>
    <row r="226" spans="1:22" s="144" customFormat="1" ht="76.5" hidden="1" customHeight="1">
      <c r="A226" s="418" t="s">
        <v>455</v>
      </c>
      <c r="B226" s="393">
        <v>207</v>
      </c>
      <c r="C226" s="394" t="str">
        <f t="shared" si="10"/>
        <v>07</v>
      </c>
      <c r="D226" s="394" t="str">
        <f t="shared" si="12"/>
        <v>01</v>
      </c>
      <c r="E226" s="393" t="s">
        <v>1576</v>
      </c>
      <c r="F226" s="303">
        <v>821</v>
      </c>
      <c r="G226" s="306"/>
      <c r="H226" s="444"/>
      <c r="I226" s="143"/>
      <c r="J226" s="143"/>
      <c r="K226" s="146"/>
      <c r="L226" s="143"/>
      <c r="M226" s="143"/>
      <c r="V226" s="223"/>
    </row>
    <row r="227" spans="1:22" s="144" customFormat="1" ht="38.25" hidden="1" customHeight="1">
      <c r="A227" s="395" t="s">
        <v>1875</v>
      </c>
      <c r="B227" s="393">
        <v>207</v>
      </c>
      <c r="C227" s="394" t="str">
        <f t="shared" si="10"/>
        <v>07</v>
      </c>
      <c r="D227" s="394" t="str">
        <f t="shared" si="12"/>
        <v>01</v>
      </c>
      <c r="E227" s="393" t="s">
        <v>1918</v>
      </c>
      <c r="F227" s="303">
        <v>600</v>
      </c>
      <c r="G227" s="313"/>
      <c r="H227" s="444"/>
      <c r="I227" s="143"/>
      <c r="J227" s="143"/>
      <c r="K227" s="146"/>
      <c r="L227" s="143"/>
      <c r="M227" s="143"/>
      <c r="V227" s="223"/>
    </row>
    <row r="228" spans="1:22" s="144" customFormat="1" ht="100.5" hidden="1" customHeight="1">
      <c r="A228" s="419" t="s">
        <v>1839</v>
      </c>
      <c r="B228" s="393">
        <v>207</v>
      </c>
      <c r="C228" s="394" t="str">
        <f t="shared" si="10"/>
        <v>07</v>
      </c>
      <c r="D228" s="394" t="str">
        <f t="shared" si="12"/>
        <v>01</v>
      </c>
      <c r="E228" s="393" t="s">
        <v>1919</v>
      </c>
      <c r="F228" s="303"/>
      <c r="G228" s="306">
        <f>G229</f>
        <v>0</v>
      </c>
      <c r="H228" s="306">
        <f>H229</f>
        <v>0</v>
      </c>
      <c r="I228" s="143"/>
      <c r="J228" s="143"/>
      <c r="K228" s="146"/>
      <c r="L228" s="143"/>
      <c r="M228" s="143"/>
      <c r="V228" s="223"/>
    </row>
    <row r="229" spans="1:22" s="144" customFormat="1" ht="36" hidden="1" customHeight="1">
      <c r="A229" s="395" t="s">
        <v>1875</v>
      </c>
      <c r="B229" s="393">
        <v>207</v>
      </c>
      <c r="C229" s="394" t="str">
        <f t="shared" si="10"/>
        <v>07</v>
      </c>
      <c r="D229" s="394" t="str">
        <f t="shared" si="12"/>
        <v>01</v>
      </c>
      <c r="E229" s="393" t="s">
        <v>1919</v>
      </c>
      <c r="F229" s="303">
        <v>600</v>
      </c>
      <c r="G229" s="313"/>
      <c r="H229" s="443"/>
      <c r="I229" s="143"/>
      <c r="J229" s="143"/>
      <c r="K229" s="146"/>
      <c r="L229" s="143"/>
      <c r="M229" s="143"/>
      <c r="V229" s="223"/>
    </row>
    <row r="230" spans="1:22" s="144" customFormat="1" ht="77.25" hidden="1" customHeight="1">
      <c r="A230" s="267" t="s">
        <v>1838</v>
      </c>
      <c r="B230" s="266">
        <v>207</v>
      </c>
      <c r="C230" s="263" t="str">
        <f t="shared" si="10"/>
        <v>07</v>
      </c>
      <c r="D230" s="263" t="str">
        <f t="shared" si="12"/>
        <v>01</v>
      </c>
      <c r="E230" s="266" t="s">
        <v>1857</v>
      </c>
      <c r="F230" s="266"/>
      <c r="G230" s="86">
        <f>G231</f>
        <v>0</v>
      </c>
      <c r="H230" s="382"/>
      <c r="I230" s="143"/>
      <c r="J230" s="143"/>
      <c r="K230" s="146"/>
      <c r="L230" s="143"/>
      <c r="M230" s="143"/>
      <c r="V230" s="223"/>
    </row>
    <row r="231" spans="1:22" s="144" customFormat="1" ht="38.25" hidden="1" customHeight="1">
      <c r="A231" s="265" t="s">
        <v>1875</v>
      </c>
      <c r="B231" s="266">
        <v>207</v>
      </c>
      <c r="C231" s="263" t="str">
        <f t="shared" si="10"/>
        <v>07</v>
      </c>
      <c r="D231" s="263" t="str">
        <f t="shared" si="12"/>
        <v>01</v>
      </c>
      <c r="E231" s="266" t="s">
        <v>1857</v>
      </c>
      <c r="F231" s="266">
        <v>600</v>
      </c>
      <c r="G231" s="88"/>
      <c r="H231" s="382"/>
      <c r="I231" s="143"/>
      <c r="J231" s="143"/>
      <c r="K231" s="146"/>
      <c r="L231" s="143"/>
      <c r="M231" s="143"/>
      <c r="V231" s="223"/>
    </row>
    <row r="232" spans="1:22" s="144" customFormat="1" ht="60.75" hidden="1" customHeight="1">
      <c r="A232" s="268" t="s">
        <v>1852</v>
      </c>
      <c r="B232" s="266">
        <v>207</v>
      </c>
      <c r="C232" s="263" t="str">
        <f t="shared" si="10"/>
        <v>07</v>
      </c>
      <c r="D232" s="263" t="str">
        <f t="shared" si="12"/>
        <v>01</v>
      </c>
      <c r="E232" s="266" t="s">
        <v>1475</v>
      </c>
      <c r="F232" s="266"/>
      <c r="G232" s="88">
        <f>G233</f>
        <v>0</v>
      </c>
      <c r="H232" s="382"/>
      <c r="I232" s="143"/>
      <c r="J232" s="143"/>
      <c r="K232" s="146"/>
      <c r="L232" s="143"/>
      <c r="M232" s="143"/>
      <c r="V232" s="223"/>
    </row>
    <row r="233" spans="1:22" s="144" customFormat="1" ht="38.25" hidden="1" customHeight="1">
      <c r="A233" s="268" t="s">
        <v>456</v>
      </c>
      <c r="B233" s="266">
        <v>207</v>
      </c>
      <c r="C233" s="263" t="str">
        <f t="shared" si="10"/>
        <v>07</v>
      </c>
      <c r="D233" s="263" t="str">
        <f t="shared" si="12"/>
        <v>01</v>
      </c>
      <c r="E233" s="266" t="s">
        <v>1475</v>
      </c>
      <c r="F233" s="266">
        <v>822</v>
      </c>
      <c r="G233" s="88"/>
      <c r="H233" s="382"/>
      <c r="I233" s="143"/>
      <c r="J233" s="143"/>
      <c r="K233" s="146"/>
      <c r="L233" s="143"/>
      <c r="M233" s="143"/>
      <c r="V233" s="223"/>
    </row>
    <row r="234" spans="1:22" s="144" customFormat="1" ht="78" hidden="1" customHeight="1">
      <c r="A234" s="268" t="s">
        <v>1848</v>
      </c>
      <c r="B234" s="266">
        <v>207</v>
      </c>
      <c r="C234" s="263" t="str">
        <f t="shared" si="10"/>
        <v>07</v>
      </c>
      <c r="D234" s="263" t="str">
        <f t="shared" si="12"/>
        <v>01</v>
      </c>
      <c r="E234" s="264" t="s">
        <v>1895</v>
      </c>
      <c r="F234" s="266"/>
      <c r="G234" s="88">
        <f>G235</f>
        <v>0</v>
      </c>
      <c r="H234" s="88">
        <f>H235</f>
        <v>0</v>
      </c>
      <c r="I234" s="143"/>
      <c r="J234" s="143"/>
      <c r="K234" s="146"/>
      <c r="L234" s="143"/>
      <c r="M234" s="143"/>
      <c r="V234" s="223"/>
    </row>
    <row r="235" spans="1:22" s="144" customFormat="1" ht="38.25" hidden="1" customHeight="1">
      <c r="A235" s="265" t="s">
        <v>1875</v>
      </c>
      <c r="B235" s="266">
        <v>207</v>
      </c>
      <c r="C235" s="263" t="str">
        <f t="shared" si="10"/>
        <v>07</v>
      </c>
      <c r="D235" s="263" t="str">
        <f t="shared" si="12"/>
        <v>01</v>
      </c>
      <c r="E235" s="264" t="s">
        <v>1895</v>
      </c>
      <c r="F235" s="266">
        <v>600</v>
      </c>
      <c r="G235" s="86"/>
      <c r="H235" s="382"/>
      <c r="I235" s="143"/>
      <c r="J235" s="143"/>
      <c r="K235" s="146"/>
      <c r="L235" s="143"/>
      <c r="M235" s="143"/>
      <c r="V235" s="223"/>
    </row>
    <row r="236" spans="1:22" s="212" customFormat="1" ht="41.25" hidden="1" customHeight="1">
      <c r="A236" s="31" t="s">
        <v>1766</v>
      </c>
      <c r="B236" s="242">
        <v>207</v>
      </c>
      <c r="C236" s="148" t="str">
        <f t="shared" si="10"/>
        <v>07</v>
      </c>
      <c r="D236" s="148" t="str">
        <f t="shared" si="12"/>
        <v>01</v>
      </c>
      <c r="E236" s="242" t="s">
        <v>1438</v>
      </c>
      <c r="F236" s="14"/>
      <c r="G236" s="86">
        <f>G237</f>
        <v>0</v>
      </c>
      <c r="H236" s="446"/>
      <c r="I236" s="211"/>
      <c r="J236" s="211"/>
      <c r="K236" s="145"/>
      <c r="L236" s="211"/>
      <c r="M236" s="211"/>
      <c r="V236" s="224"/>
    </row>
    <row r="237" spans="1:22" s="144" customFormat="1" ht="48" hidden="1" customHeight="1">
      <c r="A237" s="31" t="s">
        <v>456</v>
      </c>
      <c r="B237" s="242">
        <v>207</v>
      </c>
      <c r="C237" s="148" t="str">
        <f t="shared" si="10"/>
        <v>07</v>
      </c>
      <c r="D237" s="148" t="str">
        <f t="shared" si="12"/>
        <v>01</v>
      </c>
      <c r="E237" s="242" t="s">
        <v>1438</v>
      </c>
      <c r="F237" s="242">
        <v>822</v>
      </c>
      <c r="G237" s="86"/>
      <c r="H237" s="382"/>
      <c r="I237" s="143"/>
      <c r="J237" s="143"/>
      <c r="K237" s="146"/>
      <c r="L237" s="143"/>
      <c r="M237" s="143"/>
      <c r="V237" s="223"/>
    </row>
    <row r="238" spans="1:22" ht="21" hidden="1" customHeight="1">
      <c r="A238" s="31" t="s">
        <v>783</v>
      </c>
      <c r="B238" s="242">
        <v>207</v>
      </c>
      <c r="C238" s="148" t="str">
        <f t="shared" si="10"/>
        <v>07</v>
      </c>
      <c r="D238" s="148" t="str">
        <f t="shared" ref="D238:D277" si="13">"02"</f>
        <v>02</v>
      </c>
      <c r="E238" s="107"/>
      <c r="F238" s="242"/>
      <c r="G238" s="122"/>
      <c r="H238" s="122"/>
    </row>
    <row r="239" spans="1:22" ht="36" hidden="1" customHeight="1">
      <c r="A239" s="240" t="s">
        <v>1878</v>
      </c>
      <c r="B239" s="242">
        <v>207</v>
      </c>
      <c r="C239" s="148" t="str">
        <f t="shared" si="10"/>
        <v>07</v>
      </c>
      <c r="D239" s="148" t="str">
        <f t="shared" si="13"/>
        <v>02</v>
      </c>
      <c r="E239" s="242" t="s">
        <v>784</v>
      </c>
      <c r="F239" s="242"/>
      <c r="G239" s="88">
        <f>G241+G242</f>
        <v>0</v>
      </c>
      <c r="H239" s="88">
        <f>H241+H242</f>
        <v>0</v>
      </c>
    </row>
    <row r="240" spans="1:22" ht="21" hidden="1" customHeight="1">
      <c r="A240" s="31" t="s">
        <v>785</v>
      </c>
      <c r="B240" s="242">
        <v>207</v>
      </c>
      <c r="C240" s="148" t="str">
        <f t="shared" si="10"/>
        <v>07</v>
      </c>
      <c r="D240" s="148" t="str">
        <f t="shared" si="13"/>
        <v>02</v>
      </c>
      <c r="E240" s="242" t="s">
        <v>784</v>
      </c>
      <c r="F240" s="242" t="str">
        <f>"005"</f>
        <v>005</v>
      </c>
      <c r="G240" s="89"/>
      <c r="H240" s="383"/>
    </row>
    <row r="241" spans="1:9" ht="43.5" hidden="1" customHeight="1">
      <c r="A241" s="236" t="s">
        <v>1875</v>
      </c>
      <c r="B241" s="242">
        <v>207</v>
      </c>
      <c r="C241" s="148" t="str">
        <f t="shared" si="10"/>
        <v>07</v>
      </c>
      <c r="D241" s="148" t="str">
        <f t="shared" si="13"/>
        <v>02</v>
      </c>
      <c r="E241" s="242" t="s">
        <v>784</v>
      </c>
      <c r="F241" s="242">
        <v>600</v>
      </c>
      <c r="G241" s="86"/>
      <c r="H241" s="86"/>
    </row>
    <row r="242" spans="1:9" ht="48" hidden="1" customHeight="1">
      <c r="A242" s="31" t="s">
        <v>456</v>
      </c>
      <c r="B242" s="242">
        <v>207</v>
      </c>
      <c r="C242" s="148" t="str">
        <f t="shared" si="10"/>
        <v>07</v>
      </c>
      <c r="D242" s="148" t="str">
        <f t="shared" si="13"/>
        <v>02</v>
      </c>
      <c r="E242" s="242" t="s">
        <v>784</v>
      </c>
      <c r="F242" s="242">
        <v>822</v>
      </c>
      <c r="G242" s="89"/>
      <c r="H242" s="383"/>
    </row>
    <row r="243" spans="1:9" ht="96" hidden="1" customHeight="1">
      <c r="A243" s="338" t="s">
        <v>376</v>
      </c>
      <c r="B243" s="321">
        <v>207</v>
      </c>
      <c r="C243" s="322" t="str">
        <f t="shared" si="10"/>
        <v>07</v>
      </c>
      <c r="D243" s="322" t="str">
        <f t="shared" si="13"/>
        <v>02</v>
      </c>
      <c r="E243" s="392" t="s">
        <v>740</v>
      </c>
      <c r="F243" s="321"/>
      <c r="G243" s="314">
        <f>G244+G245</f>
        <v>0</v>
      </c>
      <c r="H243" s="314">
        <f>H244+H245</f>
        <v>0</v>
      </c>
    </row>
    <row r="244" spans="1:9" ht="75.75" hidden="1" customHeight="1">
      <c r="A244" s="338" t="s">
        <v>455</v>
      </c>
      <c r="B244" s="321">
        <v>207</v>
      </c>
      <c r="C244" s="322" t="str">
        <f t="shared" si="10"/>
        <v>07</v>
      </c>
      <c r="D244" s="322" t="str">
        <f t="shared" si="13"/>
        <v>02</v>
      </c>
      <c r="E244" s="392" t="s">
        <v>740</v>
      </c>
      <c r="F244" s="321">
        <v>821</v>
      </c>
      <c r="G244" s="313"/>
      <c r="H244" s="443"/>
    </row>
    <row r="245" spans="1:9" ht="42.75" hidden="1" customHeight="1">
      <c r="A245" s="324" t="s">
        <v>1875</v>
      </c>
      <c r="B245" s="321">
        <v>207</v>
      </c>
      <c r="C245" s="322" t="str">
        <f t="shared" si="10"/>
        <v>07</v>
      </c>
      <c r="D245" s="322" t="str">
        <f t="shared" si="13"/>
        <v>02</v>
      </c>
      <c r="E245" s="392" t="s">
        <v>740</v>
      </c>
      <c r="F245" s="321">
        <v>600</v>
      </c>
      <c r="G245" s="313"/>
      <c r="H245" s="443"/>
    </row>
    <row r="246" spans="1:9" ht="38.25" hidden="1" customHeight="1">
      <c r="A246" s="238" t="s">
        <v>1949</v>
      </c>
      <c r="B246" s="242">
        <v>400</v>
      </c>
      <c r="C246" s="148" t="str">
        <f>"05"</f>
        <v>05</v>
      </c>
      <c r="D246" s="148" t="str">
        <f>"03"</f>
        <v>03</v>
      </c>
      <c r="E246" s="452" t="s">
        <v>1947</v>
      </c>
      <c r="F246" s="242"/>
      <c r="G246" s="88"/>
      <c r="H246" s="88"/>
    </row>
    <row r="247" spans="1:9" ht="39" hidden="1" customHeight="1">
      <c r="A247" s="236" t="s">
        <v>1948</v>
      </c>
      <c r="B247" s="242">
        <v>400</v>
      </c>
      <c r="C247" s="148" t="str">
        <f>"05"</f>
        <v>05</v>
      </c>
      <c r="D247" s="148" t="str">
        <f>"03"</f>
        <v>03</v>
      </c>
      <c r="E247" s="452" t="s">
        <v>1947</v>
      </c>
      <c r="F247" s="242">
        <v>200</v>
      </c>
      <c r="G247" s="89"/>
      <c r="H247" s="89"/>
      <c r="I247" s="114"/>
    </row>
    <row r="248" spans="1:9" ht="42" hidden="1" customHeight="1">
      <c r="A248" s="31" t="s">
        <v>456</v>
      </c>
      <c r="B248" s="242">
        <v>207</v>
      </c>
      <c r="C248" s="148" t="str">
        <f t="shared" si="10"/>
        <v>07</v>
      </c>
      <c r="D248" s="148" t="str">
        <f t="shared" si="13"/>
        <v>02</v>
      </c>
      <c r="E248" s="242" t="s">
        <v>786</v>
      </c>
      <c r="F248" s="242">
        <v>822</v>
      </c>
      <c r="G248" s="89"/>
      <c r="H248" s="383"/>
    </row>
    <row r="249" spans="1:9" ht="53.25" hidden="1" customHeight="1">
      <c r="A249" s="171" t="s">
        <v>550</v>
      </c>
      <c r="B249" s="242">
        <v>207</v>
      </c>
      <c r="C249" s="148" t="str">
        <f t="shared" si="10"/>
        <v>07</v>
      </c>
      <c r="D249" s="148" t="str">
        <f t="shared" si="13"/>
        <v>02</v>
      </c>
      <c r="E249" s="242" t="s">
        <v>552</v>
      </c>
      <c r="F249" s="242"/>
      <c r="G249" s="88">
        <f>G250</f>
        <v>0</v>
      </c>
      <c r="H249" s="383"/>
    </row>
    <row r="250" spans="1:9" ht="42" hidden="1" customHeight="1">
      <c r="A250" s="31" t="s">
        <v>456</v>
      </c>
      <c r="B250" s="242">
        <v>207</v>
      </c>
      <c r="C250" s="148" t="str">
        <f t="shared" si="10"/>
        <v>07</v>
      </c>
      <c r="D250" s="148" t="str">
        <f t="shared" si="13"/>
        <v>02</v>
      </c>
      <c r="E250" s="242" t="s">
        <v>552</v>
      </c>
      <c r="F250" s="242">
        <v>822</v>
      </c>
      <c r="G250" s="89"/>
      <c r="H250" s="383"/>
    </row>
    <row r="251" spans="1:9" ht="19.5" hidden="1" customHeight="1">
      <c r="A251" s="174" t="s">
        <v>551</v>
      </c>
      <c r="B251" s="242">
        <v>207</v>
      </c>
      <c r="C251" s="148" t="str">
        <f t="shared" si="10"/>
        <v>07</v>
      </c>
      <c r="D251" s="148" t="str">
        <f t="shared" si="13"/>
        <v>02</v>
      </c>
      <c r="E251" s="242" t="s">
        <v>553</v>
      </c>
      <c r="F251" s="242"/>
      <c r="G251" s="88">
        <f>G252</f>
        <v>0</v>
      </c>
      <c r="H251" s="383"/>
    </row>
    <row r="252" spans="1:9" ht="42" hidden="1" customHeight="1">
      <c r="A252" s="31" t="s">
        <v>456</v>
      </c>
      <c r="B252" s="242">
        <v>207</v>
      </c>
      <c r="C252" s="148" t="str">
        <f t="shared" si="10"/>
        <v>07</v>
      </c>
      <c r="D252" s="148" t="str">
        <f t="shared" si="13"/>
        <v>02</v>
      </c>
      <c r="E252" s="242" t="s">
        <v>553</v>
      </c>
      <c r="F252" s="242">
        <v>822</v>
      </c>
      <c r="G252" s="89"/>
      <c r="H252" s="383"/>
    </row>
    <row r="253" spans="1:9" ht="39" hidden="1" customHeight="1">
      <c r="A253" s="31" t="s">
        <v>787</v>
      </c>
      <c r="B253" s="242">
        <v>207</v>
      </c>
      <c r="C253" s="148" t="str">
        <f t="shared" si="10"/>
        <v>07</v>
      </c>
      <c r="D253" s="148" t="str">
        <f t="shared" si="13"/>
        <v>02</v>
      </c>
      <c r="E253" s="242" t="s">
        <v>788</v>
      </c>
      <c r="F253" s="242"/>
      <c r="G253" s="88">
        <f>G254+G255</f>
        <v>0</v>
      </c>
      <c r="H253" s="383"/>
    </row>
    <row r="254" spans="1:9" ht="75.75" hidden="1" customHeight="1">
      <c r="A254" s="31" t="s">
        <v>455</v>
      </c>
      <c r="B254" s="242">
        <v>207</v>
      </c>
      <c r="C254" s="148" t="str">
        <f t="shared" si="10"/>
        <v>07</v>
      </c>
      <c r="D254" s="148" t="str">
        <f t="shared" si="13"/>
        <v>02</v>
      </c>
      <c r="E254" s="242" t="s">
        <v>788</v>
      </c>
      <c r="F254" s="242">
        <v>821</v>
      </c>
      <c r="G254" s="89"/>
      <c r="H254" s="383"/>
    </row>
    <row r="255" spans="1:9" ht="51.75" hidden="1" customHeight="1">
      <c r="A255" s="31" t="s">
        <v>456</v>
      </c>
      <c r="B255" s="242">
        <v>207</v>
      </c>
      <c r="C255" s="148" t="str">
        <f t="shared" si="10"/>
        <v>07</v>
      </c>
      <c r="D255" s="148" t="str">
        <f t="shared" si="13"/>
        <v>02</v>
      </c>
      <c r="E255" s="242" t="s">
        <v>788</v>
      </c>
      <c r="F255" s="242">
        <v>822</v>
      </c>
      <c r="G255" s="89"/>
      <c r="H255" s="383"/>
    </row>
    <row r="256" spans="1:9" ht="56.25" hidden="1" customHeight="1">
      <c r="A256" s="31" t="s">
        <v>1860</v>
      </c>
      <c r="B256" s="242">
        <v>207</v>
      </c>
      <c r="C256" s="148" t="str">
        <f t="shared" si="10"/>
        <v>07</v>
      </c>
      <c r="D256" s="148" t="str">
        <f t="shared" si="13"/>
        <v>02</v>
      </c>
      <c r="E256" s="242" t="s">
        <v>1566</v>
      </c>
      <c r="F256" s="242"/>
      <c r="G256" s="88">
        <f>G257+G258</f>
        <v>0</v>
      </c>
      <c r="H256" s="88">
        <f>H257+H258</f>
        <v>0</v>
      </c>
    </row>
    <row r="257" spans="1:22" ht="79.5" hidden="1" customHeight="1">
      <c r="A257" s="31" t="s">
        <v>455</v>
      </c>
      <c r="B257" s="242">
        <v>207</v>
      </c>
      <c r="C257" s="148" t="str">
        <f t="shared" si="10"/>
        <v>07</v>
      </c>
      <c r="D257" s="148" t="str">
        <f t="shared" si="13"/>
        <v>02</v>
      </c>
      <c r="E257" s="242" t="s">
        <v>1566</v>
      </c>
      <c r="F257" s="242">
        <v>821</v>
      </c>
      <c r="G257" s="89"/>
      <c r="H257" s="383"/>
    </row>
    <row r="258" spans="1:22" ht="39.75" hidden="1" customHeight="1">
      <c r="A258" s="265" t="s">
        <v>1875</v>
      </c>
      <c r="B258" s="266">
        <v>207</v>
      </c>
      <c r="C258" s="263" t="str">
        <f t="shared" si="10"/>
        <v>07</v>
      </c>
      <c r="D258" s="263" t="str">
        <f t="shared" si="13"/>
        <v>02</v>
      </c>
      <c r="E258" s="266" t="s">
        <v>1566</v>
      </c>
      <c r="F258" s="266">
        <v>600</v>
      </c>
      <c r="G258" s="89">
        <v>0</v>
      </c>
      <c r="H258" s="383"/>
    </row>
    <row r="259" spans="1:22" ht="39.75" hidden="1" customHeight="1">
      <c r="A259" s="265" t="s">
        <v>35</v>
      </c>
      <c r="B259" s="266">
        <v>207</v>
      </c>
      <c r="C259" s="263" t="str">
        <f t="shared" si="10"/>
        <v>07</v>
      </c>
      <c r="D259" s="263" t="str">
        <f t="shared" si="13"/>
        <v>02</v>
      </c>
      <c r="E259" s="266" t="s">
        <v>468</v>
      </c>
      <c r="F259" s="271"/>
      <c r="G259" s="89">
        <f>G260</f>
        <v>0</v>
      </c>
      <c r="H259" s="383"/>
    </row>
    <row r="260" spans="1:22" ht="19.5" hidden="1" customHeight="1">
      <c r="A260" s="268" t="s">
        <v>1509</v>
      </c>
      <c r="B260" s="266">
        <v>207</v>
      </c>
      <c r="C260" s="263" t="str">
        <f t="shared" si="10"/>
        <v>07</v>
      </c>
      <c r="D260" s="263" t="str">
        <f t="shared" si="13"/>
        <v>02</v>
      </c>
      <c r="E260" s="266" t="s">
        <v>468</v>
      </c>
      <c r="F260" s="271" t="s">
        <v>541</v>
      </c>
      <c r="G260" s="89"/>
      <c r="H260" s="383"/>
    </row>
    <row r="261" spans="1:22" s="147" customFormat="1" ht="57" hidden="1" customHeight="1">
      <c r="A261" s="419" t="s">
        <v>1843</v>
      </c>
      <c r="B261" s="393">
        <v>207</v>
      </c>
      <c r="C261" s="394" t="str">
        <f t="shared" si="10"/>
        <v>07</v>
      </c>
      <c r="D261" s="394" t="str">
        <f t="shared" si="13"/>
        <v>02</v>
      </c>
      <c r="E261" s="393" t="s">
        <v>1920</v>
      </c>
      <c r="F261" s="303"/>
      <c r="G261" s="306">
        <f>G262+G263</f>
        <v>0</v>
      </c>
      <c r="H261" s="306">
        <f>H262+H263</f>
        <v>0</v>
      </c>
      <c r="I261" s="146"/>
      <c r="J261" s="146"/>
      <c r="K261" s="146"/>
      <c r="L261" s="146"/>
      <c r="M261" s="146"/>
      <c r="V261" s="223"/>
    </row>
    <row r="262" spans="1:22" s="147" customFormat="1" ht="76.5" hidden="1" customHeight="1">
      <c r="A262" s="418" t="s">
        <v>455</v>
      </c>
      <c r="B262" s="393">
        <v>207</v>
      </c>
      <c r="C262" s="394" t="str">
        <f t="shared" si="10"/>
        <v>07</v>
      </c>
      <c r="D262" s="394" t="str">
        <f t="shared" si="13"/>
        <v>02</v>
      </c>
      <c r="E262" s="393" t="s">
        <v>938</v>
      </c>
      <c r="F262" s="303">
        <v>821</v>
      </c>
      <c r="G262" s="306"/>
      <c r="H262" s="444"/>
      <c r="I262" s="146"/>
      <c r="J262" s="146"/>
      <c r="K262" s="146"/>
      <c r="L262" s="146"/>
      <c r="M262" s="146"/>
      <c r="V262" s="223"/>
    </row>
    <row r="263" spans="1:22" s="147" customFormat="1" ht="42" hidden="1" customHeight="1">
      <c r="A263" s="395" t="s">
        <v>1875</v>
      </c>
      <c r="B263" s="393">
        <v>207</v>
      </c>
      <c r="C263" s="394" t="str">
        <f t="shared" si="10"/>
        <v>07</v>
      </c>
      <c r="D263" s="394" t="str">
        <f t="shared" si="13"/>
        <v>02</v>
      </c>
      <c r="E263" s="393" t="s">
        <v>1920</v>
      </c>
      <c r="F263" s="303">
        <v>600</v>
      </c>
      <c r="G263" s="313"/>
      <c r="H263" s="444"/>
      <c r="I263" s="146"/>
      <c r="J263" s="146"/>
      <c r="K263" s="146"/>
      <c r="L263" s="146"/>
      <c r="M263" s="146"/>
      <c r="V263" s="223"/>
    </row>
    <row r="264" spans="1:22" s="147" customFormat="1" ht="78.75" hidden="1" customHeight="1">
      <c r="A264" s="417" t="s">
        <v>32</v>
      </c>
      <c r="B264" s="393">
        <v>207</v>
      </c>
      <c r="C264" s="394" t="str">
        <f t="shared" si="10"/>
        <v>07</v>
      </c>
      <c r="D264" s="394" t="str">
        <f t="shared" si="13"/>
        <v>02</v>
      </c>
      <c r="E264" s="393" t="s">
        <v>1917</v>
      </c>
      <c r="F264" s="303"/>
      <c r="G264" s="306">
        <f>G265+G266</f>
        <v>0</v>
      </c>
      <c r="H264" s="306">
        <f>H265+H266</f>
        <v>0</v>
      </c>
      <c r="I264" s="146"/>
      <c r="J264" s="146"/>
      <c r="K264" s="146"/>
      <c r="L264" s="146"/>
      <c r="M264" s="146"/>
      <c r="V264" s="223"/>
    </row>
    <row r="265" spans="1:22" s="147" customFormat="1" ht="78.75" hidden="1" customHeight="1">
      <c r="A265" s="418" t="s">
        <v>455</v>
      </c>
      <c r="B265" s="393">
        <v>207</v>
      </c>
      <c r="C265" s="394" t="str">
        <f t="shared" si="10"/>
        <v>07</v>
      </c>
      <c r="D265" s="394" t="str">
        <f t="shared" si="13"/>
        <v>02</v>
      </c>
      <c r="E265" s="393" t="s">
        <v>1575</v>
      </c>
      <c r="F265" s="303">
        <v>821</v>
      </c>
      <c r="G265" s="306">
        <v>0</v>
      </c>
      <c r="H265" s="444"/>
      <c r="I265" s="146"/>
      <c r="J265" s="146"/>
      <c r="K265" s="146"/>
      <c r="L265" s="146"/>
      <c r="M265" s="146"/>
      <c r="V265" s="223"/>
    </row>
    <row r="266" spans="1:22" s="147" customFormat="1" ht="40.5" hidden="1" customHeight="1">
      <c r="A266" s="395" t="s">
        <v>1875</v>
      </c>
      <c r="B266" s="393">
        <v>207</v>
      </c>
      <c r="C266" s="394" t="str">
        <f t="shared" si="10"/>
        <v>07</v>
      </c>
      <c r="D266" s="394" t="str">
        <f t="shared" si="13"/>
        <v>02</v>
      </c>
      <c r="E266" s="393" t="s">
        <v>1917</v>
      </c>
      <c r="F266" s="303">
        <v>600</v>
      </c>
      <c r="G266" s="313"/>
      <c r="H266" s="444">
        <v>0</v>
      </c>
      <c r="I266" s="146"/>
      <c r="J266" s="146"/>
      <c r="K266" s="146"/>
      <c r="L266" s="146"/>
      <c r="M266" s="146"/>
      <c r="V266" s="223"/>
    </row>
    <row r="267" spans="1:22" s="147" customFormat="1" ht="57.75" hidden="1" customHeight="1">
      <c r="A267" s="415" t="s">
        <v>1856</v>
      </c>
      <c r="B267" s="393">
        <v>207</v>
      </c>
      <c r="C267" s="394" t="str">
        <f t="shared" si="10"/>
        <v>07</v>
      </c>
      <c r="D267" s="394" t="str">
        <f t="shared" si="13"/>
        <v>02</v>
      </c>
      <c r="E267" s="393" t="s">
        <v>1918</v>
      </c>
      <c r="F267" s="303"/>
      <c r="G267" s="314">
        <f>G268</f>
        <v>0</v>
      </c>
      <c r="H267" s="314">
        <f>H268</f>
        <v>0</v>
      </c>
      <c r="I267" s="146"/>
      <c r="J267" s="146"/>
      <c r="K267" s="146"/>
      <c r="L267" s="146"/>
      <c r="M267" s="146"/>
      <c r="V267" s="223"/>
    </row>
    <row r="268" spans="1:22" s="147" customFormat="1" ht="40.5" hidden="1" customHeight="1">
      <c r="A268" s="395" t="s">
        <v>1875</v>
      </c>
      <c r="B268" s="393">
        <v>207</v>
      </c>
      <c r="C268" s="394" t="str">
        <f t="shared" si="10"/>
        <v>07</v>
      </c>
      <c r="D268" s="394" t="str">
        <f t="shared" si="13"/>
        <v>02</v>
      </c>
      <c r="E268" s="393" t="s">
        <v>1918</v>
      </c>
      <c r="F268" s="303">
        <v>600</v>
      </c>
      <c r="G268" s="313"/>
      <c r="H268" s="444"/>
      <c r="I268" s="146"/>
      <c r="J268" s="146"/>
      <c r="K268" s="146"/>
      <c r="L268" s="146"/>
      <c r="M268" s="146"/>
      <c r="V268" s="223"/>
    </row>
    <row r="269" spans="1:22" s="147" customFormat="1" ht="93" hidden="1" customHeight="1">
      <c r="A269" s="419" t="s">
        <v>1839</v>
      </c>
      <c r="B269" s="393">
        <v>207</v>
      </c>
      <c r="C269" s="394" t="str">
        <f t="shared" si="10"/>
        <v>07</v>
      </c>
      <c r="D269" s="394" t="str">
        <f t="shared" si="13"/>
        <v>02</v>
      </c>
      <c r="E269" s="393" t="s">
        <v>1919</v>
      </c>
      <c r="F269" s="303"/>
      <c r="G269" s="314">
        <f>G270</f>
        <v>0</v>
      </c>
      <c r="H269" s="314">
        <f>H270</f>
        <v>0</v>
      </c>
      <c r="I269" s="146"/>
      <c r="J269" s="146"/>
      <c r="K269" s="146"/>
      <c r="L269" s="146"/>
      <c r="M269" s="146"/>
      <c r="V269" s="223"/>
    </row>
    <row r="270" spans="1:22" s="147" customFormat="1" ht="40.5" hidden="1" customHeight="1">
      <c r="A270" s="395" t="s">
        <v>1875</v>
      </c>
      <c r="B270" s="393">
        <v>207</v>
      </c>
      <c r="C270" s="394" t="str">
        <f t="shared" si="10"/>
        <v>07</v>
      </c>
      <c r="D270" s="394" t="str">
        <f t="shared" si="13"/>
        <v>02</v>
      </c>
      <c r="E270" s="393" t="s">
        <v>1919</v>
      </c>
      <c r="F270" s="303">
        <v>600</v>
      </c>
      <c r="G270" s="313"/>
      <c r="H270" s="444"/>
      <c r="I270" s="146"/>
      <c r="J270" s="146"/>
      <c r="K270" s="146"/>
      <c r="L270" s="146"/>
      <c r="M270" s="146"/>
      <c r="V270" s="223"/>
    </row>
    <row r="271" spans="1:22" s="147" customFormat="1" ht="61.5" hidden="1" customHeight="1">
      <c r="A271" s="419" t="s">
        <v>1842</v>
      </c>
      <c r="B271" s="393">
        <v>207</v>
      </c>
      <c r="C271" s="394" t="str">
        <f t="shared" si="10"/>
        <v>07</v>
      </c>
      <c r="D271" s="394" t="str">
        <f t="shared" si="13"/>
        <v>02</v>
      </c>
      <c r="E271" s="393" t="s">
        <v>1921</v>
      </c>
      <c r="F271" s="303"/>
      <c r="G271" s="314">
        <f>G272</f>
        <v>0</v>
      </c>
      <c r="H271" s="314">
        <f>H272</f>
        <v>0</v>
      </c>
      <c r="I271" s="146"/>
      <c r="J271" s="146"/>
      <c r="K271" s="146"/>
      <c r="L271" s="146"/>
      <c r="M271" s="146"/>
      <c r="V271" s="223"/>
    </row>
    <row r="272" spans="1:22" s="147" customFormat="1" ht="40.5" hidden="1" customHeight="1">
      <c r="A272" s="395" t="s">
        <v>1875</v>
      </c>
      <c r="B272" s="393">
        <v>207</v>
      </c>
      <c r="C272" s="394" t="str">
        <f t="shared" si="10"/>
        <v>07</v>
      </c>
      <c r="D272" s="394" t="str">
        <f t="shared" si="13"/>
        <v>02</v>
      </c>
      <c r="E272" s="393" t="s">
        <v>1921</v>
      </c>
      <c r="F272" s="303">
        <v>600</v>
      </c>
      <c r="G272" s="313"/>
      <c r="H272" s="444"/>
      <c r="I272" s="146"/>
      <c r="J272" s="146"/>
      <c r="K272" s="146"/>
      <c r="L272" s="146"/>
      <c r="M272" s="146"/>
      <c r="V272" s="223"/>
    </row>
    <row r="273" spans="1:22" s="147" customFormat="1" ht="72" hidden="1" customHeight="1">
      <c r="A273" s="261" t="s">
        <v>1851</v>
      </c>
      <c r="B273" s="262">
        <v>207</v>
      </c>
      <c r="C273" s="273" t="s">
        <v>1252</v>
      </c>
      <c r="D273" s="271" t="s">
        <v>1639</v>
      </c>
      <c r="E273" s="266" t="s">
        <v>1253</v>
      </c>
      <c r="F273" s="271"/>
      <c r="G273" s="186">
        <f>G274</f>
        <v>0</v>
      </c>
      <c r="H273" s="382"/>
      <c r="I273" s="146"/>
      <c r="J273" s="146"/>
      <c r="K273" s="146"/>
      <c r="L273" s="146"/>
      <c r="M273" s="146"/>
      <c r="V273" s="223"/>
    </row>
    <row r="274" spans="1:22" s="147" customFormat="1" ht="40.5" hidden="1" customHeight="1">
      <c r="A274" s="268" t="s">
        <v>456</v>
      </c>
      <c r="B274" s="262">
        <v>207</v>
      </c>
      <c r="C274" s="273" t="s">
        <v>1252</v>
      </c>
      <c r="D274" s="271" t="s">
        <v>1639</v>
      </c>
      <c r="E274" s="266" t="s">
        <v>1253</v>
      </c>
      <c r="F274" s="266">
        <v>822</v>
      </c>
      <c r="G274" s="86"/>
      <c r="H274" s="382"/>
      <c r="I274" s="146"/>
      <c r="J274" s="146"/>
      <c r="K274" s="146"/>
      <c r="L274" s="146"/>
      <c r="M274" s="146"/>
      <c r="V274" s="223"/>
    </row>
    <row r="275" spans="1:22" s="127" customFormat="1" ht="91.5" hidden="1" customHeight="1">
      <c r="A275" s="418" t="s">
        <v>1846</v>
      </c>
      <c r="B275" s="393">
        <v>207</v>
      </c>
      <c r="C275" s="394" t="str">
        <f t="shared" si="10"/>
        <v>07</v>
      </c>
      <c r="D275" s="394" t="str">
        <f t="shared" si="13"/>
        <v>02</v>
      </c>
      <c r="E275" s="393" t="s">
        <v>1922</v>
      </c>
      <c r="F275" s="303"/>
      <c r="G275" s="306">
        <f>G277+G276</f>
        <v>0</v>
      </c>
      <c r="H275" s="306">
        <f>H277+H276</f>
        <v>0</v>
      </c>
      <c r="I275" s="126"/>
      <c r="J275" s="126"/>
      <c r="K275" s="114"/>
      <c r="L275" s="126"/>
      <c r="M275" s="126"/>
      <c r="V275" s="221"/>
    </row>
    <row r="276" spans="1:22" s="127" customFormat="1" ht="60" hidden="1" customHeight="1">
      <c r="A276" s="418" t="s">
        <v>455</v>
      </c>
      <c r="B276" s="393">
        <v>207</v>
      </c>
      <c r="C276" s="394" t="str">
        <f t="shared" si="10"/>
        <v>07</v>
      </c>
      <c r="D276" s="394" t="str">
        <f t="shared" si="13"/>
        <v>02</v>
      </c>
      <c r="E276" s="393" t="s">
        <v>1397</v>
      </c>
      <c r="F276" s="303">
        <v>821</v>
      </c>
      <c r="G276" s="372">
        <v>0</v>
      </c>
      <c r="H276" s="443"/>
      <c r="I276" s="126"/>
      <c r="J276" s="126"/>
      <c r="K276" s="114"/>
      <c r="L276" s="126"/>
      <c r="M276" s="126"/>
      <c r="V276" s="221"/>
    </row>
    <row r="277" spans="1:22" s="127" customFormat="1" ht="39.75" hidden="1" customHeight="1">
      <c r="A277" s="395" t="s">
        <v>1875</v>
      </c>
      <c r="B277" s="393">
        <v>207</v>
      </c>
      <c r="C277" s="394" t="str">
        <f t="shared" si="10"/>
        <v>07</v>
      </c>
      <c r="D277" s="394" t="str">
        <f t="shared" si="13"/>
        <v>02</v>
      </c>
      <c r="E277" s="393" t="s">
        <v>1922</v>
      </c>
      <c r="F277" s="303">
        <v>600</v>
      </c>
      <c r="G277" s="313"/>
      <c r="H277" s="443"/>
      <c r="I277" s="126"/>
      <c r="J277" s="126"/>
      <c r="K277" s="114"/>
      <c r="L277" s="126"/>
      <c r="M277" s="126"/>
      <c r="V277" s="221"/>
    </row>
    <row r="278" spans="1:22" s="127" customFormat="1" ht="39.75" hidden="1" customHeight="1">
      <c r="A278" s="268" t="s">
        <v>1474</v>
      </c>
      <c r="B278" s="266">
        <v>207</v>
      </c>
      <c r="C278" s="263" t="str">
        <f t="shared" si="10"/>
        <v>07</v>
      </c>
      <c r="D278" s="263" t="str">
        <f t="shared" ref="D278:D285" si="14">"02"</f>
        <v>02</v>
      </c>
      <c r="E278" s="266" t="s">
        <v>1475</v>
      </c>
      <c r="F278" s="266"/>
      <c r="G278" s="88">
        <f>G279</f>
        <v>0</v>
      </c>
      <c r="H278" s="383"/>
      <c r="I278" s="126"/>
      <c r="J278" s="126"/>
      <c r="K278" s="114"/>
      <c r="L278" s="126"/>
      <c r="M278" s="126"/>
      <c r="V278" s="221"/>
    </row>
    <row r="279" spans="1:22" s="127" customFormat="1" ht="39.75" hidden="1" customHeight="1">
      <c r="A279" s="268" t="s">
        <v>456</v>
      </c>
      <c r="B279" s="266">
        <v>207</v>
      </c>
      <c r="C279" s="263" t="str">
        <f t="shared" si="10"/>
        <v>07</v>
      </c>
      <c r="D279" s="263" t="str">
        <f t="shared" si="14"/>
        <v>02</v>
      </c>
      <c r="E279" s="266" t="s">
        <v>1475</v>
      </c>
      <c r="F279" s="266">
        <v>822</v>
      </c>
      <c r="G279" s="123"/>
      <c r="H279" s="383"/>
      <c r="I279" s="126"/>
      <c r="J279" s="126"/>
      <c r="K279" s="114"/>
      <c r="L279" s="126"/>
      <c r="M279" s="126"/>
      <c r="V279" s="221"/>
    </row>
    <row r="280" spans="1:22" s="127" customFormat="1" ht="77.25" hidden="1" customHeight="1">
      <c r="A280" s="268" t="s">
        <v>1853</v>
      </c>
      <c r="B280" s="266">
        <v>207</v>
      </c>
      <c r="C280" s="263" t="str">
        <f t="shared" si="10"/>
        <v>07</v>
      </c>
      <c r="D280" s="263" t="str">
        <f t="shared" si="14"/>
        <v>02</v>
      </c>
      <c r="E280" s="264" t="s">
        <v>1895</v>
      </c>
      <c r="F280" s="266"/>
      <c r="G280" s="216">
        <f>G281</f>
        <v>0</v>
      </c>
      <c r="H280" s="216">
        <f>H281</f>
        <v>0</v>
      </c>
      <c r="I280" s="126"/>
      <c r="J280" s="126"/>
      <c r="K280" s="114"/>
      <c r="L280" s="126"/>
      <c r="M280" s="126"/>
      <c r="V280" s="221"/>
    </row>
    <row r="281" spans="1:22" s="127" customFormat="1" ht="39.75" hidden="1" customHeight="1">
      <c r="A281" s="265" t="s">
        <v>1875</v>
      </c>
      <c r="B281" s="266">
        <v>207</v>
      </c>
      <c r="C281" s="263" t="str">
        <f t="shared" si="10"/>
        <v>07</v>
      </c>
      <c r="D281" s="263" t="str">
        <f t="shared" si="14"/>
        <v>02</v>
      </c>
      <c r="E281" s="264" t="s">
        <v>1895</v>
      </c>
      <c r="F281" s="266">
        <v>600</v>
      </c>
      <c r="G281" s="86"/>
      <c r="H281" s="383"/>
      <c r="I281" s="126"/>
      <c r="J281" s="126"/>
      <c r="K281" s="114"/>
      <c r="L281" s="126"/>
      <c r="M281" s="126"/>
      <c r="V281" s="221"/>
    </row>
    <row r="282" spans="1:22" s="127" customFormat="1" ht="58.5" hidden="1" customHeight="1">
      <c r="A282" s="418" t="s">
        <v>1889</v>
      </c>
      <c r="B282" s="393">
        <v>207</v>
      </c>
      <c r="C282" s="394" t="str">
        <f t="shared" ref="C282:D309" si="15">"07"</f>
        <v>07</v>
      </c>
      <c r="D282" s="394" t="str">
        <f>"02"</f>
        <v>02</v>
      </c>
      <c r="E282" s="393" t="s">
        <v>1923</v>
      </c>
      <c r="F282" s="321"/>
      <c r="G282" s="313">
        <f>G283</f>
        <v>0</v>
      </c>
      <c r="H282" s="313">
        <f>H283</f>
        <v>0</v>
      </c>
      <c r="I282" s="126"/>
      <c r="J282" s="126"/>
      <c r="K282" s="114"/>
      <c r="L282" s="126"/>
      <c r="M282" s="126"/>
      <c r="V282" s="221"/>
    </row>
    <row r="283" spans="1:22" s="127" customFormat="1" ht="39.75" hidden="1" customHeight="1">
      <c r="A283" s="395" t="s">
        <v>1875</v>
      </c>
      <c r="B283" s="393">
        <v>207</v>
      </c>
      <c r="C283" s="394" t="str">
        <f t="shared" si="15"/>
        <v>07</v>
      </c>
      <c r="D283" s="394" t="str">
        <f>"02"</f>
        <v>02</v>
      </c>
      <c r="E283" s="393" t="s">
        <v>1923</v>
      </c>
      <c r="F283" s="321">
        <v>600</v>
      </c>
      <c r="G283" s="313"/>
      <c r="H283" s="443"/>
      <c r="I283" s="126"/>
      <c r="J283" s="126"/>
      <c r="K283" s="114"/>
      <c r="L283" s="126"/>
      <c r="M283" s="126"/>
      <c r="V283" s="221"/>
    </row>
    <row r="284" spans="1:22" s="127" customFormat="1" ht="39.75" hidden="1" customHeight="1">
      <c r="A284" s="31" t="s">
        <v>1766</v>
      </c>
      <c r="B284" s="242">
        <v>207</v>
      </c>
      <c r="C284" s="148" t="str">
        <f t="shared" si="10"/>
        <v>07</v>
      </c>
      <c r="D284" s="148" t="str">
        <f t="shared" si="14"/>
        <v>02</v>
      </c>
      <c r="E284" s="242" t="s">
        <v>1438</v>
      </c>
      <c r="F284" s="14"/>
      <c r="G284" s="88">
        <f>G285</f>
        <v>0</v>
      </c>
      <c r="H284" s="383"/>
      <c r="I284" s="126"/>
      <c r="J284" s="126"/>
      <c r="K284" s="114"/>
      <c r="L284" s="126"/>
      <c r="M284" s="126"/>
      <c r="V284" s="221"/>
    </row>
    <row r="285" spans="1:22" s="127" customFormat="1" ht="39.75" hidden="1" customHeight="1">
      <c r="A285" s="31" t="s">
        <v>456</v>
      </c>
      <c r="B285" s="242">
        <v>207</v>
      </c>
      <c r="C285" s="148" t="str">
        <f t="shared" si="10"/>
        <v>07</v>
      </c>
      <c r="D285" s="148" t="str">
        <f t="shared" si="14"/>
        <v>02</v>
      </c>
      <c r="E285" s="242" t="s">
        <v>1438</v>
      </c>
      <c r="F285" s="242">
        <v>822</v>
      </c>
      <c r="G285" s="86"/>
      <c r="H285" s="383"/>
      <c r="I285" s="126"/>
      <c r="J285" s="126"/>
      <c r="K285" s="114"/>
      <c r="L285" s="126"/>
      <c r="M285" s="126"/>
      <c r="V285" s="221"/>
    </row>
    <row r="286" spans="1:22" ht="25.5" hidden="1" customHeight="1">
      <c r="A286" s="236" t="s">
        <v>1951</v>
      </c>
      <c r="B286" s="242">
        <v>400</v>
      </c>
      <c r="C286" s="148" t="str">
        <f>"05"</f>
        <v>05</v>
      </c>
      <c r="D286" s="148" t="str">
        <f>"03"</f>
        <v>03</v>
      </c>
      <c r="E286" s="107"/>
      <c r="F286" s="242">
        <v>200</v>
      </c>
      <c r="G286" s="122"/>
      <c r="H286" s="122"/>
    </row>
    <row r="287" spans="1:22" ht="34.5" hidden="1" customHeight="1">
      <c r="A287" s="2" t="s">
        <v>742</v>
      </c>
      <c r="B287" s="242">
        <v>207</v>
      </c>
      <c r="C287" s="148" t="str">
        <f t="shared" si="10"/>
        <v>07</v>
      </c>
      <c r="D287" s="148" t="str">
        <f t="shared" ref="D287:D292" si="16">"07"</f>
        <v>07</v>
      </c>
      <c r="E287" s="1" t="s">
        <v>743</v>
      </c>
      <c r="F287" s="242"/>
      <c r="G287" s="88">
        <f>G289+G288</f>
        <v>0</v>
      </c>
      <c r="H287" s="88">
        <f>H289+H288</f>
        <v>0</v>
      </c>
    </row>
    <row r="288" spans="1:22" ht="24" hidden="1" customHeight="1">
      <c r="A288" s="236" t="s">
        <v>1951</v>
      </c>
      <c r="B288" s="242">
        <v>400</v>
      </c>
      <c r="C288" s="148" t="str">
        <f>"05"</f>
        <v>05</v>
      </c>
      <c r="D288" s="148" t="str">
        <f>"03"</f>
        <v>03</v>
      </c>
      <c r="E288" s="1" t="s">
        <v>1950</v>
      </c>
      <c r="F288" s="242">
        <v>200</v>
      </c>
      <c r="G288" s="89"/>
      <c r="H288" s="383"/>
    </row>
    <row r="289" spans="1:22" ht="39" hidden="1" customHeight="1">
      <c r="A289" s="236" t="s">
        <v>1951</v>
      </c>
      <c r="B289" s="242">
        <v>400</v>
      </c>
      <c r="C289" s="148" t="str">
        <f>"05"</f>
        <v>05</v>
      </c>
      <c r="D289" s="148" t="str">
        <f>"03"</f>
        <v>03</v>
      </c>
      <c r="E289" s="1" t="s">
        <v>1950</v>
      </c>
      <c r="F289" s="242">
        <v>200</v>
      </c>
      <c r="G289" s="89"/>
      <c r="H289" s="383"/>
    </row>
    <row r="290" spans="1:22" ht="55.5" hidden="1" customHeight="1">
      <c r="A290" s="320" t="s">
        <v>1862</v>
      </c>
      <c r="B290" s="321">
        <v>207</v>
      </c>
      <c r="C290" s="322" t="str">
        <f t="shared" si="15"/>
        <v>07</v>
      </c>
      <c r="D290" s="322" t="str">
        <f t="shared" si="16"/>
        <v>07</v>
      </c>
      <c r="E290" s="321" t="s">
        <v>1349</v>
      </c>
      <c r="F290" s="321"/>
      <c r="G290" s="306">
        <f>G291+G292</f>
        <v>0</v>
      </c>
      <c r="H290" s="306">
        <f>H291+H292</f>
        <v>0</v>
      </c>
    </row>
    <row r="291" spans="1:22" ht="29.25" hidden="1" customHeight="1">
      <c r="A291" s="323" t="s">
        <v>1874</v>
      </c>
      <c r="B291" s="321">
        <v>207</v>
      </c>
      <c r="C291" s="322" t="str">
        <f t="shared" si="15"/>
        <v>07</v>
      </c>
      <c r="D291" s="322" t="str">
        <f t="shared" si="16"/>
        <v>07</v>
      </c>
      <c r="E291" s="321" t="s">
        <v>1349</v>
      </c>
      <c r="F291" s="321">
        <v>300</v>
      </c>
      <c r="G291" s="308"/>
      <c r="H291" s="443"/>
    </row>
    <row r="292" spans="1:22" ht="36.75" hidden="1" customHeight="1">
      <c r="A292" s="324" t="s">
        <v>1875</v>
      </c>
      <c r="B292" s="321">
        <v>207</v>
      </c>
      <c r="C292" s="322" t="str">
        <f t="shared" si="15"/>
        <v>07</v>
      </c>
      <c r="D292" s="322" t="str">
        <f t="shared" si="16"/>
        <v>07</v>
      </c>
      <c r="E292" s="321" t="s">
        <v>1349</v>
      </c>
      <c r="F292" s="321">
        <v>600</v>
      </c>
      <c r="G292" s="308"/>
      <c r="H292" s="443"/>
    </row>
    <row r="293" spans="1:22" s="144" customFormat="1" ht="54" hidden="1" customHeight="1">
      <c r="A293" s="138" t="s">
        <v>935</v>
      </c>
      <c r="B293" s="242">
        <v>207</v>
      </c>
      <c r="C293" s="148" t="str">
        <f t="shared" si="15"/>
        <v>07</v>
      </c>
      <c r="D293" s="148" t="str">
        <f>"07"</f>
        <v>07</v>
      </c>
      <c r="E293" s="1"/>
      <c r="F293" s="242"/>
      <c r="G293" s="88">
        <f>G294</f>
        <v>0</v>
      </c>
      <c r="H293" s="382"/>
      <c r="I293" s="143"/>
      <c r="J293" s="143"/>
      <c r="K293" s="146"/>
      <c r="L293" s="143"/>
      <c r="M293" s="143"/>
      <c r="V293" s="223"/>
    </row>
    <row r="294" spans="1:22" s="144" customFormat="1" ht="46.5" hidden="1" customHeight="1">
      <c r="A294" s="5" t="s">
        <v>936</v>
      </c>
      <c r="B294" s="242">
        <v>207</v>
      </c>
      <c r="C294" s="148" t="str">
        <f t="shared" si="15"/>
        <v>07</v>
      </c>
      <c r="D294" s="148" t="str">
        <f>"07"</f>
        <v>07</v>
      </c>
      <c r="E294" s="1" t="s">
        <v>937</v>
      </c>
      <c r="F294" s="242">
        <v>915</v>
      </c>
      <c r="G294" s="88"/>
      <c r="H294" s="382"/>
      <c r="I294" s="143"/>
      <c r="J294" s="143"/>
      <c r="K294" s="146"/>
      <c r="L294" s="143"/>
      <c r="M294" s="143"/>
      <c r="V294" s="223"/>
    </row>
    <row r="295" spans="1:22" s="144" customFormat="1" ht="46.5" hidden="1" customHeight="1">
      <c r="A295" s="226" t="s">
        <v>34</v>
      </c>
      <c r="B295" s="214">
        <v>207</v>
      </c>
      <c r="C295" s="215" t="str">
        <f t="shared" si="15"/>
        <v>07</v>
      </c>
      <c r="D295" s="215" t="str">
        <f t="shared" si="15"/>
        <v>07</v>
      </c>
      <c r="E295" s="218" t="s">
        <v>321</v>
      </c>
      <c r="F295" s="214"/>
      <c r="G295" s="216">
        <f>G296</f>
        <v>0</v>
      </c>
      <c r="H295" s="382"/>
      <c r="I295" s="143"/>
      <c r="J295" s="143"/>
      <c r="K295" s="146"/>
      <c r="L295" s="143"/>
      <c r="M295" s="143"/>
      <c r="V295" s="223"/>
    </row>
    <row r="296" spans="1:22" s="144" customFormat="1" ht="39" hidden="1" customHeight="1">
      <c r="A296" s="236" t="s">
        <v>1875</v>
      </c>
      <c r="B296" s="214">
        <v>207</v>
      </c>
      <c r="C296" s="215" t="str">
        <f t="shared" si="15"/>
        <v>07</v>
      </c>
      <c r="D296" s="215" t="str">
        <f t="shared" si="15"/>
        <v>07</v>
      </c>
      <c r="E296" s="218" t="s">
        <v>321</v>
      </c>
      <c r="F296" s="242">
        <v>600</v>
      </c>
      <c r="G296" s="216">
        <v>0</v>
      </c>
      <c r="H296" s="382"/>
      <c r="I296" s="143"/>
      <c r="J296" s="143"/>
      <c r="K296" s="146"/>
      <c r="L296" s="143"/>
      <c r="M296" s="143"/>
      <c r="V296" s="223"/>
    </row>
    <row r="297" spans="1:22" ht="21.75" hidden="1" customHeight="1">
      <c r="A297" s="31" t="s">
        <v>672</v>
      </c>
      <c r="B297" s="242">
        <v>207</v>
      </c>
      <c r="C297" s="148" t="str">
        <f t="shared" si="15"/>
        <v>07</v>
      </c>
      <c r="D297" s="148" t="str">
        <f t="shared" ref="D297:D309" si="17">"09"</f>
        <v>09</v>
      </c>
      <c r="E297" s="107"/>
      <c r="F297" s="242"/>
      <c r="G297" s="122">
        <f>G298+G301+G304+G307</f>
        <v>0</v>
      </c>
      <c r="H297" s="122">
        <f>H298+H301+H304+H307</f>
        <v>0</v>
      </c>
    </row>
    <row r="298" spans="1:22" ht="20.25" hidden="1" customHeight="1">
      <c r="A298" s="31" t="s">
        <v>920</v>
      </c>
      <c r="B298" s="242">
        <v>207</v>
      </c>
      <c r="C298" s="148" t="str">
        <f t="shared" si="15"/>
        <v>07</v>
      </c>
      <c r="D298" s="148" t="str">
        <f t="shared" si="17"/>
        <v>09</v>
      </c>
      <c r="E298" s="242" t="s">
        <v>543</v>
      </c>
      <c r="F298" s="242"/>
      <c r="G298" s="88">
        <f>G299+G300</f>
        <v>0</v>
      </c>
      <c r="H298" s="88">
        <f>H299+H300</f>
        <v>0</v>
      </c>
    </row>
    <row r="299" spans="1:22" ht="96.75" hidden="1" customHeight="1">
      <c r="A299" s="236" t="s">
        <v>1867</v>
      </c>
      <c r="B299" s="242">
        <v>207</v>
      </c>
      <c r="C299" s="148" t="str">
        <f t="shared" si="15"/>
        <v>07</v>
      </c>
      <c r="D299" s="148" t="str">
        <f t="shared" si="17"/>
        <v>09</v>
      </c>
      <c r="E299" s="242" t="s">
        <v>543</v>
      </c>
      <c r="F299" s="242" t="str">
        <f>"100"</f>
        <v>100</v>
      </c>
      <c r="G299" s="89"/>
      <c r="H299" s="383"/>
    </row>
    <row r="300" spans="1:22" ht="39" hidden="1" customHeight="1">
      <c r="A300" s="236" t="s">
        <v>1870</v>
      </c>
      <c r="B300" s="242">
        <v>207</v>
      </c>
      <c r="C300" s="148" t="str">
        <f t="shared" si="15"/>
        <v>07</v>
      </c>
      <c r="D300" s="148" t="str">
        <f t="shared" si="17"/>
        <v>09</v>
      </c>
      <c r="E300" s="242" t="s">
        <v>543</v>
      </c>
      <c r="F300" s="242" t="str">
        <f>"200"</f>
        <v>200</v>
      </c>
      <c r="G300" s="89"/>
      <c r="H300" s="383"/>
    </row>
    <row r="301" spans="1:22" ht="53.25" hidden="1" customHeight="1">
      <c r="A301" s="31" t="s">
        <v>673</v>
      </c>
      <c r="B301" s="242">
        <v>207</v>
      </c>
      <c r="C301" s="148" t="str">
        <f t="shared" si="15"/>
        <v>07</v>
      </c>
      <c r="D301" s="148" t="str">
        <f t="shared" si="17"/>
        <v>09</v>
      </c>
      <c r="E301" s="242" t="s">
        <v>674</v>
      </c>
      <c r="F301" s="242"/>
      <c r="G301" s="88">
        <f>G302+G303</f>
        <v>0</v>
      </c>
      <c r="H301" s="88">
        <f>H302+H303</f>
        <v>0</v>
      </c>
    </row>
    <row r="302" spans="1:22" ht="40.5" hidden="1" customHeight="1">
      <c r="A302" s="236" t="s">
        <v>1870</v>
      </c>
      <c r="B302" s="242">
        <v>207</v>
      </c>
      <c r="C302" s="148" t="str">
        <f t="shared" si="15"/>
        <v>07</v>
      </c>
      <c r="D302" s="148" t="str">
        <f t="shared" si="17"/>
        <v>09</v>
      </c>
      <c r="E302" s="242" t="s">
        <v>674</v>
      </c>
      <c r="F302" s="242" t="str">
        <f>"200"</f>
        <v>200</v>
      </c>
      <c r="G302" s="390"/>
      <c r="H302" s="390"/>
    </row>
    <row r="303" spans="1:22" ht="40.5" hidden="1" customHeight="1">
      <c r="A303" s="31" t="s">
        <v>456</v>
      </c>
      <c r="B303" s="242">
        <v>207</v>
      </c>
      <c r="C303" s="148" t="str">
        <f t="shared" si="15"/>
        <v>07</v>
      </c>
      <c r="D303" s="148" t="str">
        <f t="shared" si="17"/>
        <v>09</v>
      </c>
      <c r="E303" s="242" t="s">
        <v>674</v>
      </c>
      <c r="F303" s="242">
        <v>822</v>
      </c>
      <c r="G303" s="89"/>
      <c r="H303" s="383"/>
    </row>
    <row r="304" spans="1:22" ht="59.25" hidden="1" customHeight="1">
      <c r="A304" s="238" t="s">
        <v>1879</v>
      </c>
      <c r="B304" s="242">
        <v>207</v>
      </c>
      <c r="C304" s="148" t="str">
        <f t="shared" si="15"/>
        <v>07</v>
      </c>
      <c r="D304" s="148" t="str">
        <f t="shared" si="17"/>
        <v>09</v>
      </c>
      <c r="E304" s="242" t="s">
        <v>675</v>
      </c>
      <c r="F304" s="242"/>
      <c r="G304" s="88">
        <f>G305+G306</f>
        <v>0</v>
      </c>
      <c r="H304" s="88">
        <f>H305+H306</f>
        <v>0</v>
      </c>
    </row>
    <row r="305" spans="1:22" ht="96" hidden="1" customHeight="1">
      <c r="A305" s="236" t="s">
        <v>1867</v>
      </c>
      <c r="B305" s="242">
        <v>207</v>
      </c>
      <c r="C305" s="148" t="str">
        <f t="shared" si="15"/>
        <v>07</v>
      </c>
      <c r="D305" s="148" t="str">
        <f t="shared" si="17"/>
        <v>09</v>
      </c>
      <c r="E305" s="242" t="s">
        <v>675</v>
      </c>
      <c r="F305" s="242" t="str">
        <f>"100"</f>
        <v>100</v>
      </c>
      <c r="G305" s="89"/>
      <c r="H305" s="383"/>
    </row>
    <row r="306" spans="1:22" ht="44.25" hidden="1" customHeight="1">
      <c r="A306" s="236" t="s">
        <v>1870</v>
      </c>
      <c r="B306" s="242">
        <v>207</v>
      </c>
      <c r="C306" s="148" t="str">
        <f t="shared" si="15"/>
        <v>07</v>
      </c>
      <c r="D306" s="148" t="str">
        <f t="shared" si="17"/>
        <v>09</v>
      </c>
      <c r="E306" s="242" t="s">
        <v>675</v>
      </c>
      <c r="F306" s="242" t="str">
        <f>"200"</f>
        <v>200</v>
      </c>
      <c r="G306" s="89"/>
      <c r="H306" s="383"/>
    </row>
    <row r="307" spans="1:22" ht="80.25" hidden="1" customHeight="1">
      <c r="A307" s="31" t="s">
        <v>355</v>
      </c>
      <c r="B307" s="242">
        <v>207</v>
      </c>
      <c r="C307" s="148" t="str">
        <f t="shared" si="15"/>
        <v>07</v>
      </c>
      <c r="D307" s="148" t="str">
        <f t="shared" si="17"/>
        <v>09</v>
      </c>
      <c r="E307" s="242"/>
      <c r="F307" s="54"/>
      <c r="G307" s="89">
        <f>G308+G309</f>
        <v>0</v>
      </c>
      <c r="H307" s="383"/>
    </row>
    <row r="308" spans="1:22" ht="78" hidden="1" customHeight="1">
      <c r="A308" s="31" t="s">
        <v>455</v>
      </c>
      <c r="B308" s="242">
        <v>207</v>
      </c>
      <c r="C308" s="148" t="str">
        <f t="shared" si="15"/>
        <v>07</v>
      </c>
      <c r="D308" s="148" t="str">
        <f t="shared" si="17"/>
        <v>09</v>
      </c>
      <c r="E308" s="1" t="s">
        <v>356</v>
      </c>
      <c r="F308" s="1">
        <v>821</v>
      </c>
      <c r="G308" s="381"/>
      <c r="H308" s="383"/>
    </row>
    <row r="309" spans="1:22" ht="41.25" hidden="1" customHeight="1">
      <c r="A309" s="31" t="s">
        <v>456</v>
      </c>
      <c r="B309" s="242">
        <v>207</v>
      </c>
      <c r="C309" s="148" t="str">
        <f t="shared" si="15"/>
        <v>07</v>
      </c>
      <c r="D309" s="148" t="str">
        <f t="shared" si="17"/>
        <v>09</v>
      </c>
      <c r="E309" s="1" t="s">
        <v>356</v>
      </c>
      <c r="F309" s="1">
        <v>822</v>
      </c>
      <c r="G309" s="381"/>
      <c r="H309" s="383"/>
    </row>
    <row r="310" spans="1:22" s="113" customFormat="1" ht="15.75" hidden="1" customHeight="1">
      <c r="A310" s="160" t="s">
        <v>738</v>
      </c>
      <c r="B310" s="77">
        <v>207</v>
      </c>
      <c r="C310" s="161" t="str">
        <f>"10"</f>
        <v>10</v>
      </c>
      <c r="D310" s="109"/>
      <c r="E310" s="110"/>
      <c r="F310" s="77"/>
      <c r="G310" s="120">
        <f>G311+G314</f>
        <v>0</v>
      </c>
      <c r="H310" s="120">
        <f>H311+H314</f>
        <v>0</v>
      </c>
      <c r="I310" s="112"/>
      <c r="J310" s="112"/>
      <c r="K310" s="196"/>
      <c r="L310" s="112"/>
      <c r="M310" s="112"/>
      <c r="V310" s="222"/>
    </row>
    <row r="311" spans="1:22" ht="21" hidden="1" customHeight="1">
      <c r="A311" s="31" t="s">
        <v>1466</v>
      </c>
      <c r="B311" s="242">
        <v>207</v>
      </c>
      <c r="C311" s="148">
        <v>10</v>
      </c>
      <c r="D311" s="148" t="str">
        <f>"03"</f>
        <v>03</v>
      </c>
      <c r="E311" s="107"/>
      <c r="F311" s="242"/>
      <c r="G311" s="123">
        <f>G312</f>
        <v>0</v>
      </c>
      <c r="H311" s="123">
        <f>H312</f>
        <v>0</v>
      </c>
    </row>
    <row r="312" spans="1:22" ht="22.5" hidden="1" customHeight="1">
      <c r="A312" s="239" t="s">
        <v>1881</v>
      </c>
      <c r="B312" s="242">
        <v>207</v>
      </c>
      <c r="C312" s="148">
        <v>10</v>
      </c>
      <c r="D312" s="148" t="str">
        <f>"03"</f>
        <v>03</v>
      </c>
      <c r="E312" s="242" t="s">
        <v>1880</v>
      </c>
      <c r="F312" s="242"/>
      <c r="G312" s="88">
        <f>G313</f>
        <v>0</v>
      </c>
      <c r="H312" s="88">
        <f>H313</f>
        <v>0</v>
      </c>
    </row>
    <row r="313" spans="1:22" ht="19.5" hidden="1" customHeight="1">
      <c r="A313" s="239" t="s">
        <v>1874</v>
      </c>
      <c r="B313" s="242">
        <v>207</v>
      </c>
      <c r="C313" s="148">
        <v>10</v>
      </c>
      <c r="D313" s="148" t="str">
        <f>"03"</f>
        <v>03</v>
      </c>
      <c r="E313" s="242" t="s">
        <v>1880</v>
      </c>
      <c r="F313" s="242" t="str">
        <f>"300"</f>
        <v>300</v>
      </c>
      <c r="G313" s="86"/>
      <c r="H313" s="383"/>
    </row>
    <row r="314" spans="1:22" ht="21.75" hidden="1" customHeight="1">
      <c r="A314" s="31" t="s">
        <v>1027</v>
      </c>
      <c r="B314" s="242">
        <v>207</v>
      </c>
      <c r="C314" s="148">
        <v>10</v>
      </c>
      <c r="D314" s="148" t="str">
        <f>"04"</f>
        <v>04</v>
      </c>
      <c r="E314" s="107"/>
      <c r="F314" s="242"/>
      <c r="G314" s="122">
        <f>G315</f>
        <v>0</v>
      </c>
      <c r="H314" s="122">
        <f>H315</f>
        <v>0</v>
      </c>
    </row>
    <row r="315" spans="1:22" ht="99" hidden="1" customHeight="1">
      <c r="A315" s="338" t="s">
        <v>1894</v>
      </c>
      <c r="B315" s="321">
        <v>207</v>
      </c>
      <c r="C315" s="322">
        <v>10</v>
      </c>
      <c r="D315" s="322" t="str">
        <f>"04"</f>
        <v>04</v>
      </c>
      <c r="E315" s="321" t="s">
        <v>1028</v>
      </c>
      <c r="F315" s="321"/>
      <c r="G315" s="306">
        <f>G316</f>
        <v>0</v>
      </c>
      <c r="H315" s="306">
        <f>H316</f>
        <v>0</v>
      </c>
    </row>
    <row r="316" spans="1:22" ht="21.75" hidden="1" customHeight="1">
      <c r="A316" s="323" t="s">
        <v>1874</v>
      </c>
      <c r="B316" s="321">
        <v>207</v>
      </c>
      <c r="C316" s="322">
        <v>10</v>
      </c>
      <c r="D316" s="322" t="str">
        <f>"04"</f>
        <v>04</v>
      </c>
      <c r="E316" s="321" t="s">
        <v>1028</v>
      </c>
      <c r="F316" s="321" t="str">
        <f>"300"</f>
        <v>300</v>
      </c>
      <c r="G316" s="308"/>
      <c r="H316" s="443"/>
    </row>
    <row r="317" spans="1:22" ht="57.75" hidden="1" customHeight="1">
      <c r="A317" s="202" t="s">
        <v>241</v>
      </c>
      <c r="B317" s="175">
        <v>208</v>
      </c>
      <c r="C317" s="148"/>
      <c r="D317" s="148"/>
      <c r="E317" s="242"/>
      <c r="F317" s="242"/>
      <c r="G317" s="119">
        <f>G322+G347+G377+G318</f>
        <v>0</v>
      </c>
      <c r="H317" s="119">
        <f>H322+H347+H377+H318</f>
        <v>0</v>
      </c>
    </row>
    <row r="318" spans="1:22" s="144" customFormat="1" ht="24" hidden="1" customHeight="1">
      <c r="A318" s="31" t="s">
        <v>1531</v>
      </c>
      <c r="B318" s="176">
        <v>208</v>
      </c>
      <c r="C318" s="161" t="str">
        <f>"04"</f>
        <v>04</v>
      </c>
      <c r="D318" s="163"/>
      <c r="E318" s="55"/>
      <c r="F318" s="242"/>
      <c r="G318" s="116">
        <f>G319</f>
        <v>0</v>
      </c>
      <c r="H318" s="382"/>
      <c r="I318" s="143"/>
      <c r="J318" s="143"/>
      <c r="K318" s="146"/>
      <c r="L318" s="143"/>
      <c r="M318" s="143"/>
      <c r="V318" s="223"/>
    </row>
    <row r="319" spans="1:22" s="144" customFormat="1" ht="27.75" hidden="1" customHeight="1">
      <c r="A319" s="31" t="s">
        <v>293</v>
      </c>
      <c r="B319" s="176">
        <v>208</v>
      </c>
      <c r="C319" s="161" t="str">
        <f>"04"</f>
        <v>04</v>
      </c>
      <c r="D319" s="148" t="str">
        <f>"12"</f>
        <v>12</v>
      </c>
      <c r="E319" s="242"/>
      <c r="F319" s="242"/>
      <c r="G319" s="116">
        <f>G320</f>
        <v>0</v>
      </c>
      <c r="H319" s="382"/>
      <c r="I319" s="143"/>
      <c r="J319" s="143"/>
      <c r="K319" s="146"/>
      <c r="L319" s="143"/>
      <c r="M319" s="143"/>
      <c r="V319" s="223"/>
    </row>
    <row r="320" spans="1:22" s="144" customFormat="1" ht="39" hidden="1" customHeight="1">
      <c r="A320" s="137" t="s">
        <v>1065</v>
      </c>
      <c r="B320" s="77">
        <v>208</v>
      </c>
      <c r="C320" s="161" t="str">
        <f>"04"</f>
        <v>04</v>
      </c>
      <c r="D320" s="148" t="str">
        <f>"12"</f>
        <v>12</v>
      </c>
      <c r="E320" s="242" t="s">
        <v>294</v>
      </c>
      <c r="F320" s="242"/>
      <c r="G320" s="116">
        <f>G321</f>
        <v>0</v>
      </c>
      <c r="H320" s="382"/>
      <c r="I320" s="143"/>
      <c r="J320" s="143"/>
      <c r="K320" s="146"/>
      <c r="L320" s="143"/>
      <c r="M320" s="143"/>
      <c r="V320" s="223"/>
    </row>
    <row r="321" spans="1:22" s="144" customFormat="1" ht="40.5" hidden="1" customHeight="1">
      <c r="A321" s="31" t="s">
        <v>1107</v>
      </c>
      <c r="B321" s="77">
        <v>208</v>
      </c>
      <c r="C321" s="161" t="str">
        <f>"04"</f>
        <v>04</v>
      </c>
      <c r="D321" s="148" t="str">
        <f>"12"</f>
        <v>12</v>
      </c>
      <c r="E321" s="242" t="s">
        <v>294</v>
      </c>
      <c r="F321" s="54" t="s">
        <v>295</v>
      </c>
      <c r="G321" s="116"/>
      <c r="H321" s="382"/>
      <c r="I321" s="143"/>
      <c r="J321" s="143"/>
      <c r="K321" s="146"/>
      <c r="L321" s="143"/>
      <c r="M321" s="143"/>
      <c r="V321" s="223"/>
    </row>
    <row r="322" spans="1:22" ht="18.75" hidden="1" customHeight="1">
      <c r="A322" s="177" t="s">
        <v>782</v>
      </c>
      <c r="B322" s="178">
        <v>208</v>
      </c>
      <c r="C322" s="179" t="str">
        <f t="shared" ref="C322:C346" si="18">"07"</f>
        <v>07</v>
      </c>
      <c r="D322" s="164"/>
      <c r="E322" s="139"/>
      <c r="F322" s="242"/>
      <c r="G322" s="119">
        <f>G323+G335+G344</f>
        <v>0</v>
      </c>
      <c r="H322" s="119">
        <f>H323+H335+H344</f>
        <v>0</v>
      </c>
    </row>
    <row r="323" spans="1:22" s="113" customFormat="1" ht="25.5" hidden="1" customHeight="1">
      <c r="A323" s="160" t="s">
        <v>783</v>
      </c>
      <c r="B323" s="77">
        <v>208</v>
      </c>
      <c r="C323" s="161" t="str">
        <f t="shared" si="18"/>
        <v>07</v>
      </c>
      <c r="D323" s="161" t="str">
        <f t="shared" ref="D323:D334" si="19">"02"</f>
        <v>02</v>
      </c>
      <c r="E323" s="77"/>
      <c r="F323" s="77"/>
      <c r="G323" s="120">
        <f>G324+G329+G327+G333+G331</f>
        <v>0</v>
      </c>
      <c r="H323" s="120">
        <f>H324+H329+H327+H333+H331</f>
        <v>0</v>
      </c>
      <c r="I323" s="112"/>
      <c r="J323" s="112"/>
      <c r="K323" s="196"/>
      <c r="L323" s="112"/>
      <c r="M323" s="112"/>
      <c r="V323" s="222"/>
    </row>
    <row r="324" spans="1:22" ht="37.5" hidden="1" customHeight="1">
      <c r="A324" s="268" t="s">
        <v>1511</v>
      </c>
      <c r="B324" s="266">
        <v>208</v>
      </c>
      <c r="C324" s="263" t="str">
        <f t="shared" si="18"/>
        <v>07</v>
      </c>
      <c r="D324" s="263" t="str">
        <f t="shared" si="19"/>
        <v>02</v>
      </c>
      <c r="E324" s="266" t="s">
        <v>786</v>
      </c>
      <c r="F324" s="266"/>
      <c r="G324" s="88">
        <f>G325+G326</f>
        <v>0</v>
      </c>
      <c r="H324" s="88">
        <f>H325+H326</f>
        <v>0</v>
      </c>
    </row>
    <row r="325" spans="1:22" ht="40.5" hidden="1" customHeight="1">
      <c r="A325" s="265" t="s">
        <v>1875</v>
      </c>
      <c r="B325" s="266">
        <v>208</v>
      </c>
      <c r="C325" s="263" t="str">
        <f t="shared" si="18"/>
        <v>07</v>
      </c>
      <c r="D325" s="263" t="str">
        <f t="shared" si="19"/>
        <v>02</v>
      </c>
      <c r="E325" s="266" t="s">
        <v>786</v>
      </c>
      <c r="F325" s="266">
        <v>600</v>
      </c>
      <c r="G325" s="89"/>
      <c r="H325" s="89"/>
    </row>
    <row r="326" spans="1:22" ht="42.75" hidden="1" customHeight="1">
      <c r="A326" s="268" t="s">
        <v>456</v>
      </c>
      <c r="B326" s="266">
        <v>208</v>
      </c>
      <c r="C326" s="263" t="str">
        <f t="shared" si="18"/>
        <v>07</v>
      </c>
      <c r="D326" s="263" t="str">
        <f t="shared" si="19"/>
        <v>02</v>
      </c>
      <c r="E326" s="266" t="s">
        <v>786</v>
      </c>
      <c r="F326" s="266">
        <v>822</v>
      </c>
      <c r="G326" s="89"/>
      <c r="H326" s="383"/>
    </row>
    <row r="327" spans="1:22" ht="43.5" hidden="1" customHeight="1">
      <c r="A327" s="268" t="s">
        <v>1863</v>
      </c>
      <c r="B327" s="266">
        <v>208</v>
      </c>
      <c r="C327" s="263" t="str">
        <f t="shared" si="18"/>
        <v>07</v>
      </c>
      <c r="D327" s="263" t="str">
        <f t="shared" si="19"/>
        <v>02</v>
      </c>
      <c r="E327" s="266" t="s">
        <v>1347</v>
      </c>
      <c r="F327" s="266"/>
      <c r="G327" s="88">
        <f>G328</f>
        <v>0</v>
      </c>
      <c r="H327" s="383"/>
    </row>
    <row r="328" spans="1:22" ht="40.5" hidden="1" customHeight="1">
      <c r="A328" s="268" t="s">
        <v>456</v>
      </c>
      <c r="B328" s="266">
        <v>208</v>
      </c>
      <c r="C328" s="263" t="str">
        <f t="shared" si="18"/>
        <v>07</v>
      </c>
      <c r="D328" s="263" t="str">
        <f t="shared" si="19"/>
        <v>02</v>
      </c>
      <c r="E328" s="266" t="s">
        <v>1347</v>
      </c>
      <c r="F328" s="271" t="s">
        <v>490</v>
      </c>
      <c r="G328" s="86"/>
      <c r="H328" s="383"/>
    </row>
    <row r="329" spans="1:22" ht="61.5" hidden="1" customHeight="1">
      <c r="A329" s="265" t="s">
        <v>467</v>
      </c>
      <c r="B329" s="266">
        <v>208</v>
      </c>
      <c r="C329" s="263" t="str">
        <f t="shared" si="18"/>
        <v>07</v>
      </c>
      <c r="D329" s="263" t="str">
        <f t="shared" si="19"/>
        <v>02</v>
      </c>
      <c r="E329" s="266" t="s">
        <v>468</v>
      </c>
      <c r="F329" s="271"/>
      <c r="G329" s="88">
        <f>G330</f>
        <v>0</v>
      </c>
      <c r="H329" s="383"/>
    </row>
    <row r="330" spans="1:22" ht="25.5" hidden="1" customHeight="1">
      <c r="A330" s="268" t="s">
        <v>1509</v>
      </c>
      <c r="B330" s="266">
        <v>208</v>
      </c>
      <c r="C330" s="263" t="str">
        <f t="shared" si="18"/>
        <v>07</v>
      </c>
      <c r="D330" s="263" t="str">
        <f t="shared" si="19"/>
        <v>02</v>
      </c>
      <c r="E330" s="266" t="s">
        <v>468</v>
      </c>
      <c r="F330" s="271" t="s">
        <v>541</v>
      </c>
      <c r="G330" s="89"/>
      <c r="H330" s="383"/>
    </row>
    <row r="331" spans="1:22" ht="78" hidden="1" customHeight="1">
      <c r="A331" s="268" t="s">
        <v>1853</v>
      </c>
      <c r="B331" s="266">
        <v>208</v>
      </c>
      <c r="C331" s="263" t="str">
        <f t="shared" si="18"/>
        <v>07</v>
      </c>
      <c r="D331" s="263" t="str">
        <f>"02"</f>
        <v>02</v>
      </c>
      <c r="E331" s="264" t="s">
        <v>1895</v>
      </c>
      <c r="F331" s="266"/>
      <c r="G331" s="216">
        <f>G332</f>
        <v>0</v>
      </c>
      <c r="H331" s="216">
        <f>H332</f>
        <v>0</v>
      </c>
    </row>
    <row r="332" spans="1:22" ht="39" hidden="1" customHeight="1">
      <c r="A332" s="265" t="s">
        <v>1875</v>
      </c>
      <c r="B332" s="266">
        <v>208</v>
      </c>
      <c r="C332" s="263" t="str">
        <f t="shared" si="18"/>
        <v>07</v>
      </c>
      <c r="D332" s="263" t="str">
        <f>"02"</f>
        <v>02</v>
      </c>
      <c r="E332" s="264" t="s">
        <v>1895</v>
      </c>
      <c r="F332" s="266">
        <v>600</v>
      </c>
      <c r="G332" s="89">
        <v>0</v>
      </c>
      <c r="H332" s="383"/>
    </row>
    <row r="333" spans="1:22" ht="39" hidden="1" customHeight="1">
      <c r="A333" s="401" t="s">
        <v>1841</v>
      </c>
      <c r="B333" s="397">
        <v>208</v>
      </c>
      <c r="C333" s="398" t="str">
        <f t="shared" si="18"/>
        <v>07</v>
      </c>
      <c r="D333" s="398" t="str">
        <f t="shared" si="19"/>
        <v>02</v>
      </c>
      <c r="E333" s="397" t="s">
        <v>1924</v>
      </c>
      <c r="F333" s="420"/>
      <c r="G333" s="306">
        <f>G334</f>
        <v>0</v>
      </c>
      <c r="H333" s="306">
        <f>H334</f>
        <v>0</v>
      </c>
    </row>
    <row r="334" spans="1:22" ht="39" hidden="1" customHeight="1">
      <c r="A334" s="400" t="s">
        <v>1875</v>
      </c>
      <c r="B334" s="397">
        <v>208</v>
      </c>
      <c r="C334" s="398" t="str">
        <f t="shared" si="18"/>
        <v>07</v>
      </c>
      <c r="D334" s="398" t="str">
        <f t="shared" si="19"/>
        <v>02</v>
      </c>
      <c r="E334" s="397" t="s">
        <v>1924</v>
      </c>
      <c r="F334" s="397">
        <v>600</v>
      </c>
      <c r="G334" s="308"/>
      <c r="H334" s="443"/>
    </row>
    <row r="335" spans="1:22" s="113" customFormat="1" ht="24.75" hidden="1" customHeight="1">
      <c r="A335" s="276" t="s">
        <v>671</v>
      </c>
      <c r="B335" s="274">
        <v>208</v>
      </c>
      <c r="C335" s="270" t="str">
        <f t="shared" si="18"/>
        <v>07</v>
      </c>
      <c r="D335" s="270" t="str">
        <f t="shared" ref="D335:D343" si="20">"07"</f>
        <v>07</v>
      </c>
      <c r="E335" s="274"/>
      <c r="F335" s="274"/>
      <c r="G335" s="120">
        <f>G336+G340+G342+G338</f>
        <v>0</v>
      </c>
      <c r="H335" s="120">
        <f>H336+H340+H342+H338</f>
        <v>0</v>
      </c>
      <c r="I335" s="112"/>
      <c r="J335" s="112"/>
      <c r="K335" s="196"/>
      <c r="L335" s="112"/>
      <c r="M335" s="112"/>
      <c r="V335" s="222"/>
    </row>
    <row r="336" spans="1:22" ht="24.75" hidden="1" customHeight="1">
      <c r="A336" s="291" t="s">
        <v>741</v>
      </c>
      <c r="B336" s="266">
        <v>208</v>
      </c>
      <c r="C336" s="263" t="str">
        <f t="shared" si="18"/>
        <v>07</v>
      </c>
      <c r="D336" s="263" t="str">
        <f t="shared" si="20"/>
        <v>07</v>
      </c>
      <c r="E336" s="264" t="s">
        <v>744</v>
      </c>
      <c r="F336" s="266"/>
      <c r="G336" s="88">
        <f>G337</f>
        <v>0</v>
      </c>
      <c r="H336" s="88">
        <f>H337</f>
        <v>0</v>
      </c>
    </row>
    <row r="337" spans="1:22" ht="38.25" hidden="1" customHeight="1">
      <c r="A337" s="265" t="s">
        <v>1870</v>
      </c>
      <c r="B337" s="266">
        <v>208</v>
      </c>
      <c r="C337" s="263" t="str">
        <f t="shared" si="18"/>
        <v>07</v>
      </c>
      <c r="D337" s="263" t="str">
        <f t="shared" si="20"/>
        <v>07</v>
      </c>
      <c r="E337" s="264" t="s">
        <v>744</v>
      </c>
      <c r="F337" s="266" t="str">
        <f>"200"</f>
        <v>200</v>
      </c>
      <c r="G337" s="89"/>
      <c r="H337" s="383"/>
    </row>
    <row r="338" spans="1:22" ht="22.5" hidden="1" customHeight="1">
      <c r="A338" s="316" t="s">
        <v>70</v>
      </c>
      <c r="B338" s="303">
        <v>208</v>
      </c>
      <c r="C338" s="304" t="str">
        <f t="shared" si="18"/>
        <v>07</v>
      </c>
      <c r="D338" s="304" t="str">
        <f t="shared" si="20"/>
        <v>07</v>
      </c>
      <c r="E338" s="317" t="s">
        <v>1348</v>
      </c>
      <c r="F338" s="303"/>
      <c r="G338" s="306">
        <f>G339</f>
        <v>0</v>
      </c>
      <c r="H338" s="306">
        <f>H339</f>
        <v>0</v>
      </c>
    </row>
    <row r="339" spans="1:22" ht="38.25" hidden="1" customHeight="1">
      <c r="A339" s="315" t="s">
        <v>1870</v>
      </c>
      <c r="B339" s="303">
        <v>208</v>
      </c>
      <c r="C339" s="304" t="str">
        <f t="shared" si="18"/>
        <v>07</v>
      </c>
      <c r="D339" s="304" t="str">
        <f t="shared" si="20"/>
        <v>07</v>
      </c>
      <c r="E339" s="318" t="s">
        <v>1348</v>
      </c>
      <c r="F339" s="303" t="str">
        <f>"200"</f>
        <v>200</v>
      </c>
      <c r="G339" s="308"/>
      <c r="H339" s="443"/>
    </row>
    <row r="340" spans="1:22" s="144" customFormat="1" ht="38.25" hidden="1" customHeight="1">
      <c r="A340" s="421" t="s">
        <v>34</v>
      </c>
      <c r="B340" s="397">
        <v>208</v>
      </c>
      <c r="C340" s="398" t="str">
        <f t="shared" si="18"/>
        <v>07</v>
      </c>
      <c r="D340" s="398" t="str">
        <f t="shared" si="20"/>
        <v>07</v>
      </c>
      <c r="E340" s="399" t="s">
        <v>321</v>
      </c>
      <c r="F340" s="303"/>
      <c r="G340" s="306">
        <f>G341</f>
        <v>0</v>
      </c>
      <c r="H340" s="306">
        <f>H341</f>
        <v>0</v>
      </c>
      <c r="I340" s="146"/>
      <c r="J340" s="146"/>
      <c r="K340" s="146"/>
      <c r="L340" s="146"/>
      <c r="M340" s="143"/>
      <c r="V340" s="223"/>
    </row>
    <row r="341" spans="1:22" s="144" customFormat="1" ht="38.25" hidden="1" customHeight="1">
      <c r="A341" s="400" t="s">
        <v>1870</v>
      </c>
      <c r="B341" s="397">
        <v>208</v>
      </c>
      <c r="C341" s="398" t="str">
        <f t="shared" si="18"/>
        <v>07</v>
      </c>
      <c r="D341" s="398" t="str">
        <f t="shared" si="20"/>
        <v>07</v>
      </c>
      <c r="E341" s="399" t="s">
        <v>321</v>
      </c>
      <c r="F341" s="303" t="str">
        <f>"200"</f>
        <v>200</v>
      </c>
      <c r="G341" s="313"/>
      <c r="H341" s="444"/>
      <c r="I341" s="114"/>
      <c r="J341" s="114"/>
      <c r="K341" s="146"/>
      <c r="L341" s="146"/>
      <c r="M341" s="143"/>
      <c r="V341" s="223"/>
    </row>
    <row r="342" spans="1:22" s="144" customFormat="1" ht="73.5" hidden="1" customHeight="1">
      <c r="A342" s="422" t="s">
        <v>33</v>
      </c>
      <c r="B342" s="397">
        <v>208</v>
      </c>
      <c r="C342" s="398" t="str">
        <f t="shared" si="18"/>
        <v>07</v>
      </c>
      <c r="D342" s="398" t="str">
        <f t="shared" si="20"/>
        <v>07</v>
      </c>
      <c r="E342" s="399" t="s">
        <v>1925</v>
      </c>
      <c r="F342" s="303"/>
      <c r="G342" s="306">
        <f>G343</f>
        <v>0</v>
      </c>
      <c r="H342" s="306">
        <f>H343</f>
        <v>0</v>
      </c>
      <c r="I342" s="114"/>
      <c r="J342" s="114"/>
      <c r="K342" s="146"/>
      <c r="L342" s="146"/>
      <c r="M342" s="143"/>
      <c r="V342" s="223"/>
    </row>
    <row r="343" spans="1:22" ht="38.25" hidden="1" customHeight="1">
      <c r="A343" s="400" t="s">
        <v>1870</v>
      </c>
      <c r="B343" s="397">
        <v>208</v>
      </c>
      <c r="C343" s="398" t="str">
        <f t="shared" si="18"/>
        <v>07</v>
      </c>
      <c r="D343" s="398" t="str">
        <f t="shared" si="20"/>
        <v>07</v>
      </c>
      <c r="E343" s="399" t="s">
        <v>1925</v>
      </c>
      <c r="F343" s="303" t="str">
        <f>"200"</f>
        <v>200</v>
      </c>
      <c r="G343" s="313"/>
      <c r="H343" s="443"/>
      <c r="I343" s="114"/>
      <c r="J343" s="114"/>
      <c r="L343" s="114"/>
    </row>
    <row r="344" spans="1:22" s="150" customFormat="1" ht="21.75" hidden="1" customHeight="1">
      <c r="A344" s="375" t="s">
        <v>672</v>
      </c>
      <c r="B344" s="376">
        <v>208</v>
      </c>
      <c r="C344" s="377" t="str">
        <f t="shared" si="18"/>
        <v>07</v>
      </c>
      <c r="D344" s="304" t="str">
        <f>"09"</f>
        <v>09</v>
      </c>
      <c r="E344" s="378"/>
      <c r="F344" s="376"/>
      <c r="G344" s="379">
        <f>G345</f>
        <v>0</v>
      </c>
      <c r="H344" s="379">
        <f>H345</f>
        <v>0</v>
      </c>
      <c r="I344" s="183"/>
      <c r="J344" s="183"/>
      <c r="K344" s="183"/>
      <c r="L344" s="183"/>
      <c r="M344" s="149"/>
      <c r="V344" s="225"/>
    </row>
    <row r="345" spans="1:22" ht="39.75" hidden="1" customHeight="1">
      <c r="A345" s="401" t="s">
        <v>1841</v>
      </c>
      <c r="B345" s="397">
        <v>208</v>
      </c>
      <c r="C345" s="398" t="str">
        <f t="shared" si="18"/>
        <v>07</v>
      </c>
      <c r="D345" s="398" t="str">
        <f>"09"</f>
        <v>09</v>
      </c>
      <c r="E345" s="397" t="s">
        <v>1924</v>
      </c>
      <c r="F345" s="303"/>
      <c r="G345" s="306">
        <f>G346</f>
        <v>0</v>
      </c>
      <c r="H345" s="306">
        <f>H346</f>
        <v>0</v>
      </c>
      <c r="I345" s="114"/>
      <c r="J345" s="114"/>
      <c r="L345" s="114"/>
    </row>
    <row r="346" spans="1:22" ht="38.25" hidden="1" customHeight="1">
      <c r="A346" s="400" t="s">
        <v>1870</v>
      </c>
      <c r="B346" s="397">
        <v>208</v>
      </c>
      <c r="C346" s="398" t="str">
        <f t="shared" si="18"/>
        <v>07</v>
      </c>
      <c r="D346" s="398" t="str">
        <f>"09"</f>
        <v>09</v>
      </c>
      <c r="E346" s="397" t="s">
        <v>1924</v>
      </c>
      <c r="F346" s="303" t="str">
        <f>"200"</f>
        <v>200</v>
      </c>
      <c r="G346" s="308"/>
      <c r="H346" s="443"/>
    </row>
    <row r="347" spans="1:22" s="113" customFormat="1" ht="27.75" hidden="1" customHeight="1">
      <c r="A347" s="276" t="s">
        <v>100</v>
      </c>
      <c r="B347" s="274">
        <v>208</v>
      </c>
      <c r="C347" s="270" t="str">
        <f t="shared" ref="C347:C376" si="21">"08"</f>
        <v>08</v>
      </c>
      <c r="D347" s="277"/>
      <c r="E347" s="278"/>
      <c r="F347" s="274"/>
      <c r="G347" s="111">
        <f>G348+G370</f>
        <v>0</v>
      </c>
      <c r="H347" s="111">
        <f>H348+H370</f>
        <v>0</v>
      </c>
      <c r="I347" s="112"/>
      <c r="J347" s="112"/>
      <c r="K347" s="196"/>
      <c r="L347" s="112"/>
      <c r="M347" s="112"/>
      <c r="V347" s="222"/>
    </row>
    <row r="348" spans="1:22" ht="22.5" hidden="1" customHeight="1">
      <c r="A348" s="268" t="s">
        <v>101</v>
      </c>
      <c r="B348" s="266">
        <v>208</v>
      </c>
      <c r="C348" s="263" t="str">
        <f t="shared" si="21"/>
        <v>08</v>
      </c>
      <c r="D348" s="263" t="str">
        <f t="shared" ref="D348:D369" si="22">"01"</f>
        <v>01</v>
      </c>
      <c r="E348" s="280"/>
      <c r="F348" s="266"/>
      <c r="G348" s="124">
        <f>G349+G354+G357+G360+G362+G364+G351+G368+G366</f>
        <v>0</v>
      </c>
      <c r="H348" s="124">
        <f>H349+H354+H357+H360+H362+H364+H351+H368+H366</f>
        <v>0</v>
      </c>
    </row>
    <row r="349" spans="1:22" ht="60" hidden="1" customHeight="1">
      <c r="A349" s="297" t="s">
        <v>102</v>
      </c>
      <c r="B349" s="303">
        <v>208</v>
      </c>
      <c r="C349" s="304" t="str">
        <f t="shared" si="21"/>
        <v>08</v>
      </c>
      <c r="D349" s="304" t="str">
        <f t="shared" si="22"/>
        <v>01</v>
      </c>
      <c r="E349" s="423" t="s">
        <v>103</v>
      </c>
      <c r="F349" s="303"/>
      <c r="G349" s="306">
        <f>G350</f>
        <v>0</v>
      </c>
      <c r="H349" s="306">
        <f>H350</f>
        <v>0</v>
      </c>
    </row>
    <row r="350" spans="1:22" ht="39" hidden="1" customHeight="1">
      <c r="A350" s="315" t="s">
        <v>1870</v>
      </c>
      <c r="B350" s="303">
        <v>208</v>
      </c>
      <c r="C350" s="304" t="str">
        <f t="shared" si="21"/>
        <v>08</v>
      </c>
      <c r="D350" s="304" t="str">
        <f t="shared" si="22"/>
        <v>01</v>
      </c>
      <c r="E350" s="423" t="s">
        <v>103</v>
      </c>
      <c r="F350" s="303" t="str">
        <f>"200"</f>
        <v>200</v>
      </c>
      <c r="G350" s="308"/>
      <c r="H350" s="443"/>
    </row>
    <row r="351" spans="1:22" ht="39" hidden="1" customHeight="1">
      <c r="A351" s="268" t="s">
        <v>1882</v>
      </c>
      <c r="B351" s="266">
        <v>208</v>
      </c>
      <c r="C351" s="263" t="str">
        <f t="shared" si="21"/>
        <v>08</v>
      </c>
      <c r="D351" s="263" t="str">
        <f t="shared" si="22"/>
        <v>01</v>
      </c>
      <c r="E351" s="266" t="s">
        <v>1482</v>
      </c>
      <c r="F351" s="271"/>
      <c r="G351" s="235">
        <f>G353+G352</f>
        <v>0</v>
      </c>
      <c r="H351" s="235">
        <f>H353+H352</f>
        <v>0</v>
      </c>
    </row>
    <row r="352" spans="1:22" ht="99" hidden="1" customHeight="1">
      <c r="A352" s="265" t="s">
        <v>1867</v>
      </c>
      <c r="B352" s="266">
        <v>208</v>
      </c>
      <c r="C352" s="263" t="str">
        <f t="shared" si="21"/>
        <v>08</v>
      </c>
      <c r="D352" s="263" t="str">
        <f t="shared" si="22"/>
        <v>01</v>
      </c>
      <c r="E352" s="266" t="s">
        <v>1482</v>
      </c>
      <c r="F352" s="266" t="str">
        <f>"100"</f>
        <v>100</v>
      </c>
      <c r="G352" s="86"/>
      <c r="H352" s="383"/>
    </row>
    <row r="353" spans="1:22" ht="39" hidden="1" customHeight="1">
      <c r="A353" s="265" t="s">
        <v>1870</v>
      </c>
      <c r="B353" s="266">
        <v>208</v>
      </c>
      <c r="C353" s="263" t="str">
        <f t="shared" si="21"/>
        <v>08</v>
      </c>
      <c r="D353" s="263" t="str">
        <f t="shared" si="22"/>
        <v>01</v>
      </c>
      <c r="E353" s="266" t="s">
        <v>1482</v>
      </c>
      <c r="F353" s="266" t="str">
        <f>"200"</f>
        <v>200</v>
      </c>
      <c r="G353" s="89"/>
      <c r="H353" s="89"/>
    </row>
    <row r="354" spans="1:22" ht="39" hidden="1" customHeight="1">
      <c r="A354" s="269" t="s">
        <v>1883</v>
      </c>
      <c r="B354" s="266">
        <v>208</v>
      </c>
      <c r="C354" s="263" t="str">
        <f t="shared" si="21"/>
        <v>08</v>
      </c>
      <c r="D354" s="263" t="str">
        <f t="shared" si="22"/>
        <v>01</v>
      </c>
      <c r="E354" s="266" t="s">
        <v>105</v>
      </c>
      <c r="F354" s="266"/>
      <c r="G354" s="88">
        <f>G355+G356</f>
        <v>0</v>
      </c>
      <c r="H354" s="88">
        <f>H355+H356</f>
        <v>0</v>
      </c>
    </row>
    <row r="355" spans="1:22" ht="99" hidden="1" customHeight="1">
      <c r="A355" s="265" t="s">
        <v>1867</v>
      </c>
      <c r="B355" s="266">
        <v>208</v>
      </c>
      <c r="C355" s="263" t="str">
        <f t="shared" si="21"/>
        <v>08</v>
      </c>
      <c r="D355" s="263" t="str">
        <f t="shared" si="22"/>
        <v>01</v>
      </c>
      <c r="E355" s="266" t="s">
        <v>105</v>
      </c>
      <c r="F355" s="266" t="str">
        <f>"100"</f>
        <v>100</v>
      </c>
      <c r="G355" s="86"/>
      <c r="H355" s="383"/>
    </row>
    <row r="356" spans="1:22" ht="40.5" hidden="1" customHeight="1">
      <c r="A356" s="265" t="s">
        <v>1870</v>
      </c>
      <c r="B356" s="266">
        <v>208</v>
      </c>
      <c r="C356" s="263" t="str">
        <f t="shared" si="21"/>
        <v>08</v>
      </c>
      <c r="D356" s="263" t="str">
        <f t="shared" si="22"/>
        <v>01</v>
      </c>
      <c r="E356" s="266" t="s">
        <v>105</v>
      </c>
      <c r="F356" s="266" t="str">
        <f>"200"</f>
        <v>200</v>
      </c>
      <c r="G356" s="89"/>
      <c r="H356" s="89"/>
    </row>
    <row r="357" spans="1:22" ht="43.5" hidden="1" customHeight="1">
      <c r="A357" s="265" t="s">
        <v>1314</v>
      </c>
      <c r="B357" s="266">
        <v>208</v>
      </c>
      <c r="C357" s="263" t="str">
        <f t="shared" si="21"/>
        <v>08</v>
      </c>
      <c r="D357" s="263" t="str">
        <f t="shared" si="22"/>
        <v>01</v>
      </c>
      <c r="E357" s="266" t="s">
        <v>755</v>
      </c>
      <c r="F357" s="266"/>
      <c r="G357" s="88">
        <f>G358+G359</f>
        <v>0</v>
      </c>
      <c r="H357" s="383"/>
    </row>
    <row r="358" spans="1:22" ht="99.75" hidden="1" customHeight="1">
      <c r="A358" s="265" t="s">
        <v>1867</v>
      </c>
      <c r="B358" s="266">
        <v>208</v>
      </c>
      <c r="C358" s="263" t="str">
        <f t="shared" si="21"/>
        <v>08</v>
      </c>
      <c r="D358" s="263" t="str">
        <f t="shared" si="22"/>
        <v>01</v>
      </c>
      <c r="E358" s="266" t="s">
        <v>755</v>
      </c>
      <c r="F358" s="266" t="str">
        <f>"100"</f>
        <v>100</v>
      </c>
      <c r="G358" s="89"/>
      <c r="H358" s="383"/>
    </row>
    <row r="359" spans="1:22" ht="45.75" hidden="1" customHeight="1">
      <c r="A359" s="265" t="s">
        <v>1870</v>
      </c>
      <c r="B359" s="266">
        <v>208</v>
      </c>
      <c r="C359" s="263" t="str">
        <f t="shared" si="21"/>
        <v>08</v>
      </c>
      <c r="D359" s="263" t="str">
        <f t="shared" si="22"/>
        <v>01</v>
      </c>
      <c r="E359" s="266" t="s">
        <v>755</v>
      </c>
      <c r="F359" s="266">
        <v>200</v>
      </c>
      <c r="G359" s="89"/>
      <c r="H359" s="383"/>
    </row>
    <row r="360" spans="1:22" ht="39.75" hidden="1" customHeight="1">
      <c r="A360" s="424" t="s">
        <v>1863</v>
      </c>
      <c r="B360" s="397">
        <v>208</v>
      </c>
      <c r="C360" s="398" t="str">
        <f>"08"</f>
        <v>08</v>
      </c>
      <c r="D360" s="398" t="str">
        <f>"01"</f>
        <v>01</v>
      </c>
      <c r="E360" s="397" t="s">
        <v>1926</v>
      </c>
      <c r="F360" s="303"/>
      <c r="G360" s="314">
        <f>G361</f>
        <v>0</v>
      </c>
      <c r="H360" s="314">
        <f>H361</f>
        <v>0</v>
      </c>
    </row>
    <row r="361" spans="1:22" ht="39" hidden="1" customHeight="1">
      <c r="A361" s="265" t="s">
        <v>1870</v>
      </c>
      <c r="B361" s="397">
        <v>208</v>
      </c>
      <c r="C361" s="398" t="str">
        <f t="shared" si="21"/>
        <v>08</v>
      </c>
      <c r="D361" s="398" t="str">
        <f t="shared" si="22"/>
        <v>01</v>
      </c>
      <c r="E361" s="397" t="s">
        <v>1926</v>
      </c>
      <c r="F361" s="303" t="str">
        <f>"200"</f>
        <v>200</v>
      </c>
      <c r="G361" s="308"/>
      <c r="H361" s="443"/>
    </row>
    <row r="362" spans="1:22" s="144" customFormat="1" ht="39" hidden="1" customHeight="1">
      <c r="A362" s="401" t="s">
        <v>1841</v>
      </c>
      <c r="B362" s="397">
        <v>208</v>
      </c>
      <c r="C362" s="398" t="str">
        <f t="shared" si="21"/>
        <v>08</v>
      </c>
      <c r="D362" s="398" t="str">
        <f t="shared" si="22"/>
        <v>01</v>
      </c>
      <c r="E362" s="397" t="s">
        <v>1924</v>
      </c>
      <c r="F362" s="311"/>
      <c r="G362" s="306">
        <f>G363</f>
        <v>0</v>
      </c>
      <c r="H362" s="306">
        <f>H363</f>
        <v>0</v>
      </c>
      <c r="I362" s="143"/>
      <c r="J362" s="143"/>
      <c r="K362" s="146"/>
      <c r="L362" s="143"/>
      <c r="M362" s="143"/>
      <c r="V362" s="223"/>
    </row>
    <row r="363" spans="1:22" s="144" customFormat="1" ht="41.25" hidden="1" customHeight="1">
      <c r="A363" s="265" t="s">
        <v>1870</v>
      </c>
      <c r="B363" s="397">
        <v>208</v>
      </c>
      <c r="C363" s="398" t="str">
        <f t="shared" si="21"/>
        <v>08</v>
      </c>
      <c r="D363" s="398" t="str">
        <f t="shared" si="22"/>
        <v>01</v>
      </c>
      <c r="E363" s="397" t="s">
        <v>1924</v>
      </c>
      <c r="F363" s="303" t="str">
        <f>"200"</f>
        <v>200</v>
      </c>
      <c r="G363" s="373"/>
      <c r="H363" s="373"/>
      <c r="I363" s="143"/>
      <c r="J363" s="143"/>
      <c r="K363" s="146"/>
      <c r="L363" s="143"/>
      <c r="M363" s="143"/>
      <c r="V363" s="223"/>
    </row>
    <row r="364" spans="1:22" s="233" customFormat="1" ht="54" hidden="1" customHeight="1">
      <c r="A364" s="371" t="s">
        <v>1607</v>
      </c>
      <c r="B364" s="303">
        <v>208</v>
      </c>
      <c r="C364" s="304" t="str">
        <f t="shared" si="21"/>
        <v>08</v>
      </c>
      <c r="D364" s="304" t="str">
        <f t="shared" si="22"/>
        <v>01</v>
      </c>
      <c r="E364" s="303" t="s">
        <v>1927</v>
      </c>
      <c r="F364" s="311"/>
      <c r="G364" s="314">
        <f>G365</f>
        <v>0</v>
      </c>
      <c r="H364" s="314">
        <f>H365</f>
        <v>0</v>
      </c>
      <c r="I364" s="231"/>
      <c r="J364" s="231"/>
      <c r="K364" s="232"/>
      <c r="L364" s="231"/>
      <c r="M364" s="231"/>
      <c r="V364" s="234"/>
    </row>
    <row r="365" spans="1:22" s="233" customFormat="1" ht="41.25" hidden="1" customHeight="1">
      <c r="A365" s="265" t="s">
        <v>1870</v>
      </c>
      <c r="B365" s="303">
        <v>208</v>
      </c>
      <c r="C365" s="304" t="str">
        <f t="shared" si="21"/>
        <v>08</v>
      </c>
      <c r="D365" s="304" t="str">
        <f t="shared" si="22"/>
        <v>01</v>
      </c>
      <c r="E365" s="303" t="s">
        <v>1927</v>
      </c>
      <c r="F365" s="303" t="str">
        <f>"200"</f>
        <v>200</v>
      </c>
      <c r="G365" s="373"/>
      <c r="H365" s="443"/>
      <c r="I365" s="231"/>
      <c r="J365" s="231"/>
      <c r="K365" s="232"/>
      <c r="L365" s="231"/>
      <c r="M365" s="231"/>
      <c r="V365" s="234"/>
    </row>
    <row r="366" spans="1:22" s="144" customFormat="1" ht="78.75" hidden="1" customHeight="1">
      <c r="A366" s="268" t="s">
        <v>1807</v>
      </c>
      <c r="B366" s="266">
        <v>208</v>
      </c>
      <c r="C366" s="263" t="str">
        <f t="shared" si="21"/>
        <v>08</v>
      </c>
      <c r="D366" s="263" t="str">
        <f t="shared" si="22"/>
        <v>01</v>
      </c>
      <c r="E366" s="264" t="s">
        <v>1895</v>
      </c>
      <c r="F366" s="271"/>
      <c r="G366" s="216">
        <f>G367</f>
        <v>0</v>
      </c>
      <c r="H366" s="216">
        <f>H367</f>
        <v>0</v>
      </c>
      <c r="I366" s="143"/>
      <c r="J366" s="143"/>
      <c r="K366" s="146"/>
      <c r="L366" s="143"/>
      <c r="M366" s="143"/>
      <c r="V366" s="223"/>
    </row>
    <row r="367" spans="1:22" s="144" customFormat="1" ht="96" hidden="1" customHeight="1">
      <c r="A367" s="265" t="s">
        <v>1867</v>
      </c>
      <c r="B367" s="266">
        <v>208</v>
      </c>
      <c r="C367" s="263" t="str">
        <f t="shared" si="21"/>
        <v>08</v>
      </c>
      <c r="D367" s="263" t="str">
        <f t="shared" si="22"/>
        <v>01</v>
      </c>
      <c r="E367" s="264" t="s">
        <v>1895</v>
      </c>
      <c r="F367" s="266" t="str">
        <f>"100"</f>
        <v>100</v>
      </c>
      <c r="G367" s="259">
        <v>0</v>
      </c>
      <c r="H367" s="382">
        <v>0</v>
      </c>
      <c r="I367" s="143"/>
      <c r="J367" s="143"/>
      <c r="K367" s="146"/>
      <c r="L367" s="143"/>
      <c r="M367" s="143"/>
      <c r="V367" s="223"/>
    </row>
    <row r="368" spans="1:22" s="144" customFormat="1" ht="37.5" hidden="1" customHeight="1">
      <c r="A368" s="268" t="s">
        <v>1766</v>
      </c>
      <c r="B368" s="266">
        <v>208</v>
      </c>
      <c r="C368" s="263" t="str">
        <f>"08"</f>
        <v>08</v>
      </c>
      <c r="D368" s="263" t="str">
        <f t="shared" si="22"/>
        <v>01</v>
      </c>
      <c r="E368" s="266" t="s">
        <v>1438</v>
      </c>
      <c r="F368" s="271"/>
      <c r="G368" s="86">
        <f>G369</f>
        <v>0</v>
      </c>
      <c r="H368" s="382"/>
      <c r="I368" s="143"/>
      <c r="J368" s="143"/>
      <c r="K368" s="146"/>
      <c r="L368" s="143"/>
      <c r="M368" s="143"/>
      <c r="V368" s="223"/>
    </row>
    <row r="369" spans="1:22" s="144" customFormat="1" ht="40.5" hidden="1" customHeight="1">
      <c r="A369" s="265" t="s">
        <v>1870</v>
      </c>
      <c r="B369" s="266">
        <v>208</v>
      </c>
      <c r="C369" s="263" t="str">
        <f t="shared" si="21"/>
        <v>08</v>
      </c>
      <c r="D369" s="263" t="str">
        <f t="shared" si="22"/>
        <v>01</v>
      </c>
      <c r="E369" s="266" t="s">
        <v>1438</v>
      </c>
      <c r="F369" s="266" t="str">
        <f>"200"</f>
        <v>200</v>
      </c>
      <c r="G369" s="86"/>
      <c r="H369" s="382"/>
      <c r="I369" s="143"/>
      <c r="J369" s="143"/>
      <c r="K369" s="146"/>
      <c r="L369" s="143"/>
      <c r="M369" s="143"/>
      <c r="V369" s="223"/>
    </row>
    <row r="370" spans="1:22" ht="21.75" hidden="1" customHeight="1">
      <c r="A370" s="268" t="s">
        <v>737</v>
      </c>
      <c r="B370" s="266">
        <v>208</v>
      </c>
      <c r="C370" s="263" t="str">
        <f t="shared" si="21"/>
        <v>08</v>
      </c>
      <c r="D370" s="263" t="str">
        <f t="shared" ref="D370:D376" si="23">"04"</f>
        <v>04</v>
      </c>
      <c r="E370" s="280"/>
      <c r="F370" s="266"/>
      <c r="G370" s="124">
        <f>G371+G374</f>
        <v>0</v>
      </c>
      <c r="H370" s="124">
        <f>H371+H374</f>
        <v>0</v>
      </c>
    </row>
    <row r="371" spans="1:22" ht="18.75" hidden="1" customHeight="1">
      <c r="A371" s="268" t="s">
        <v>920</v>
      </c>
      <c r="B371" s="266">
        <v>208</v>
      </c>
      <c r="C371" s="263" t="str">
        <f t="shared" si="21"/>
        <v>08</v>
      </c>
      <c r="D371" s="263" t="str">
        <f t="shared" si="23"/>
        <v>04</v>
      </c>
      <c r="E371" s="266" t="s">
        <v>543</v>
      </c>
      <c r="F371" s="266"/>
      <c r="G371" s="88">
        <f>G372+G373</f>
        <v>0</v>
      </c>
      <c r="H371" s="88">
        <f>H372+H373</f>
        <v>0</v>
      </c>
    </row>
    <row r="372" spans="1:22" ht="99" hidden="1" customHeight="1">
      <c r="A372" s="265" t="s">
        <v>1867</v>
      </c>
      <c r="B372" s="266">
        <v>208</v>
      </c>
      <c r="C372" s="263" t="str">
        <f t="shared" si="21"/>
        <v>08</v>
      </c>
      <c r="D372" s="263" t="str">
        <f t="shared" si="23"/>
        <v>04</v>
      </c>
      <c r="E372" s="266" t="s">
        <v>543</v>
      </c>
      <c r="F372" s="266" t="str">
        <f>"100"</f>
        <v>100</v>
      </c>
      <c r="G372" s="86"/>
      <c r="H372" s="383"/>
    </row>
    <row r="373" spans="1:22" ht="40.5" hidden="1" customHeight="1">
      <c r="A373" s="265" t="s">
        <v>1870</v>
      </c>
      <c r="B373" s="266">
        <v>208</v>
      </c>
      <c r="C373" s="263" t="str">
        <f t="shared" si="21"/>
        <v>08</v>
      </c>
      <c r="D373" s="263" t="str">
        <f t="shared" si="23"/>
        <v>04</v>
      </c>
      <c r="E373" s="266" t="s">
        <v>543</v>
      </c>
      <c r="F373" s="266" t="str">
        <f>"200"</f>
        <v>200</v>
      </c>
      <c r="G373" s="86"/>
      <c r="H373" s="383"/>
    </row>
    <row r="374" spans="1:22" ht="29.25" hidden="1" customHeight="1">
      <c r="A374" s="269" t="s">
        <v>1884</v>
      </c>
      <c r="B374" s="266">
        <v>208</v>
      </c>
      <c r="C374" s="263" t="str">
        <f t="shared" si="21"/>
        <v>08</v>
      </c>
      <c r="D374" s="263" t="str">
        <f t="shared" si="23"/>
        <v>04</v>
      </c>
      <c r="E374" s="266" t="s">
        <v>675</v>
      </c>
      <c r="F374" s="266"/>
      <c r="G374" s="88">
        <f>G375+G376</f>
        <v>0</v>
      </c>
      <c r="H374" s="88">
        <f>H375+H376</f>
        <v>0</v>
      </c>
    </row>
    <row r="375" spans="1:22" ht="102" hidden="1" customHeight="1">
      <c r="A375" s="265" t="s">
        <v>1867</v>
      </c>
      <c r="B375" s="266">
        <v>208</v>
      </c>
      <c r="C375" s="263" t="str">
        <f t="shared" si="21"/>
        <v>08</v>
      </c>
      <c r="D375" s="263" t="str">
        <f t="shared" si="23"/>
        <v>04</v>
      </c>
      <c r="E375" s="266" t="s">
        <v>675</v>
      </c>
      <c r="F375" s="266" t="str">
        <f>"100"</f>
        <v>100</v>
      </c>
      <c r="G375" s="89"/>
      <c r="H375" s="383"/>
    </row>
    <row r="376" spans="1:22" ht="36" hidden="1" customHeight="1">
      <c r="A376" s="265" t="s">
        <v>1870</v>
      </c>
      <c r="B376" s="266">
        <v>208</v>
      </c>
      <c r="C376" s="263" t="str">
        <f t="shared" si="21"/>
        <v>08</v>
      </c>
      <c r="D376" s="263" t="str">
        <f t="shared" si="23"/>
        <v>04</v>
      </c>
      <c r="E376" s="266" t="s">
        <v>675</v>
      </c>
      <c r="F376" s="266" t="str">
        <f>"200"</f>
        <v>200</v>
      </c>
      <c r="G376" s="89"/>
      <c r="H376" s="383"/>
    </row>
    <row r="377" spans="1:22" s="113" customFormat="1" ht="18.75" hidden="1" customHeight="1">
      <c r="A377" s="309" t="s">
        <v>1029</v>
      </c>
      <c r="B377" s="298">
        <v>208</v>
      </c>
      <c r="C377" s="299">
        <v>11</v>
      </c>
      <c r="D377" s="300"/>
      <c r="E377" s="301"/>
      <c r="F377" s="298"/>
      <c r="G377" s="374">
        <f>G378</f>
        <v>0</v>
      </c>
      <c r="H377" s="374">
        <f>H378</f>
        <v>0</v>
      </c>
      <c r="I377" s="112"/>
      <c r="J377" s="112"/>
      <c r="K377" s="196"/>
      <c r="L377" s="112"/>
      <c r="M377" s="112"/>
      <c r="V377" s="222"/>
    </row>
    <row r="378" spans="1:22" ht="17.25" hidden="1" customHeight="1">
      <c r="A378" s="297" t="s">
        <v>1030</v>
      </c>
      <c r="B378" s="303">
        <v>208</v>
      </c>
      <c r="C378" s="304">
        <v>11</v>
      </c>
      <c r="D378" s="304" t="str">
        <f>"01"</f>
        <v>01</v>
      </c>
      <c r="E378" s="305"/>
      <c r="F378" s="303"/>
      <c r="G378" s="306">
        <f>G379+G381</f>
        <v>0</v>
      </c>
      <c r="H378" s="306">
        <f>H379+H381</f>
        <v>0</v>
      </c>
    </row>
    <row r="379" spans="1:22" ht="36.75" hidden="1" customHeight="1">
      <c r="A379" s="297" t="s">
        <v>1107</v>
      </c>
      <c r="B379" s="303">
        <v>208</v>
      </c>
      <c r="C379" s="304">
        <v>11</v>
      </c>
      <c r="D379" s="304" t="str">
        <f>"01"</f>
        <v>01</v>
      </c>
      <c r="E379" s="303" t="s">
        <v>1031</v>
      </c>
      <c r="F379" s="303"/>
      <c r="G379" s="306">
        <f>G380</f>
        <v>0</v>
      </c>
      <c r="H379" s="306">
        <f>H380</f>
        <v>0</v>
      </c>
    </row>
    <row r="380" spans="1:22" ht="40.5" hidden="1" customHeight="1">
      <c r="A380" s="315" t="s">
        <v>1870</v>
      </c>
      <c r="B380" s="303">
        <v>208</v>
      </c>
      <c r="C380" s="304">
        <v>11</v>
      </c>
      <c r="D380" s="304" t="str">
        <f>"01"</f>
        <v>01</v>
      </c>
      <c r="E380" s="303" t="s">
        <v>1031</v>
      </c>
      <c r="F380" s="303" t="str">
        <f>"200"</f>
        <v>200</v>
      </c>
      <c r="G380" s="308">
        <v>0</v>
      </c>
      <c r="H380" s="443"/>
    </row>
    <row r="381" spans="1:22" s="144" customFormat="1" ht="36" hidden="1" customHeight="1">
      <c r="A381" s="425" t="s">
        <v>989</v>
      </c>
      <c r="B381" s="397">
        <v>208</v>
      </c>
      <c r="C381" s="398">
        <v>11</v>
      </c>
      <c r="D381" s="398" t="str">
        <f>"01"</f>
        <v>01</v>
      </c>
      <c r="E381" s="397" t="s">
        <v>1928</v>
      </c>
      <c r="F381" s="420"/>
      <c r="G381" s="306">
        <f>G382</f>
        <v>0</v>
      </c>
      <c r="H381" s="306">
        <f>H382</f>
        <v>0</v>
      </c>
      <c r="I381" s="143"/>
      <c r="J381" s="143"/>
      <c r="K381" s="146"/>
      <c r="L381" s="143"/>
      <c r="M381" s="143"/>
      <c r="V381" s="223"/>
    </row>
    <row r="382" spans="1:22" s="144" customFormat="1" ht="37.5" hidden="1" customHeight="1">
      <c r="A382" s="400" t="s">
        <v>1870</v>
      </c>
      <c r="B382" s="397">
        <v>208</v>
      </c>
      <c r="C382" s="398">
        <v>11</v>
      </c>
      <c r="D382" s="398" t="str">
        <f>"01"</f>
        <v>01</v>
      </c>
      <c r="E382" s="397" t="s">
        <v>1928</v>
      </c>
      <c r="F382" s="397" t="str">
        <f>"200"</f>
        <v>200</v>
      </c>
      <c r="G382" s="313"/>
      <c r="H382" s="444">
        <v>0</v>
      </c>
      <c r="I382" s="143"/>
      <c r="J382" s="143"/>
      <c r="K382" s="146"/>
      <c r="L382" s="143"/>
      <c r="M382" s="143"/>
      <c r="V382" s="223"/>
    </row>
    <row r="383" spans="1:22" ht="42" hidden="1" customHeight="1">
      <c r="A383" s="288" t="s">
        <v>1956</v>
      </c>
      <c r="B383" s="266"/>
      <c r="C383" s="263"/>
      <c r="D383" s="263"/>
      <c r="E383" s="266"/>
      <c r="F383" s="266"/>
      <c r="G383" s="108"/>
      <c r="H383" s="108"/>
    </row>
    <row r="384" spans="1:22" ht="18.75" hidden="1" customHeight="1">
      <c r="A384" s="268" t="s">
        <v>841</v>
      </c>
      <c r="B384" s="274"/>
      <c r="C384" s="270"/>
      <c r="D384" s="263"/>
      <c r="E384" s="266"/>
      <c r="F384" s="266"/>
      <c r="G384" s="182"/>
      <c r="H384" s="182"/>
    </row>
    <row r="385" spans="1:22" s="127" customFormat="1" ht="40.5" hidden="1" customHeight="1">
      <c r="A385" s="268" t="s">
        <v>176</v>
      </c>
      <c r="B385" s="266"/>
      <c r="C385" s="263"/>
      <c r="D385" s="263"/>
      <c r="E385" s="280"/>
      <c r="F385" s="266"/>
      <c r="G385" s="182"/>
      <c r="H385" s="182"/>
      <c r="I385" s="126"/>
      <c r="J385" s="126"/>
      <c r="K385" s="114"/>
      <c r="L385" s="126"/>
      <c r="M385" s="126"/>
      <c r="V385" s="221"/>
    </row>
    <row r="386" spans="1:22" ht="18.75" hidden="1" customHeight="1">
      <c r="A386" s="268" t="s">
        <v>920</v>
      </c>
      <c r="B386" s="266"/>
      <c r="C386" s="263"/>
      <c r="D386" s="263"/>
      <c r="E386" s="266"/>
      <c r="F386" s="266"/>
      <c r="G386" s="88"/>
      <c r="H386" s="88"/>
    </row>
    <row r="387" spans="1:22" ht="96.75" hidden="1" customHeight="1">
      <c r="A387" s="265" t="s">
        <v>1867</v>
      </c>
      <c r="B387" s="266"/>
      <c r="C387" s="263"/>
      <c r="D387" s="263"/>
      <c r="E387" s="266"/>
      <c r="F387" s="266"/>
      <c r="G387" s="89"/>
      <c r="H387" s="383"/>
    </row>
    <row r="388" spans="1:22" ht="40.5" hidden="1" customHeight="1">
      <c r="A388" s="265" t="s">
        <v>1870</v>
      </c>
      <c r="B388" s="266"/>
      <c r="C388" s="263"/>
      <c r="D388" s="263"/>
      <c r="E388" s="266"/>
      <c r="F388" s="266"/>
      <c r="G388" s="89"/>
      <c r="H388" s="383"/>
    </row>
    <row r="389" spans="1:22" ht="18" hidden="1" customHeight="1">
      <c r="A389" s="268" t="s">
        <v>1508</v>
      </c>
      <c r="B389" s="274"/>
      <c r="C389" s="263"/>
      <c r="D389" s="263"/>
      <c r="E389" s="280"/>
      <c r="F389" s="266"/>
      <c r="G389" s="182"/>
      <c r="H389" s="383"/>
    </row>
    <row r="390" spans="1:22" ht="18" hidden="1" customHeight="1">
      <c r="A390" s="291" t="s">
        <v>669</v>
      </c>
      <c r="B390" s="274"/>
      <c r="C390" s="263"/>
      <c r="D390" s="263"/>
      <c r="E390" s="266"/>
      <c r="F390" s="266"/>
      <c r="G390" s="182"/>
      <c r="H390" s="383"/>
    </row>
    <row r="391" spans="1:22" ht="15.75" hidden="1" customHeight="1">
      <c r="A391" s="279" t="s">
        <v>1868</v>
      </c>
      <c r="B391" s="274"/>
      <c r="C391" s="263"/>
      <c r="D391" s="263"/>
      <c r="E391" s="266"/>
      <c r="F391" s="266"/>
      <c r="G391" s="86"/>
      <c r="H391" s="383"/>
    </row>
    <row r="392" spans="1:22" s="115" customFormat="1" ht="18.75" hidden="1" customHeight="1">
      <c r="A392" s="265" t="s">
        <v>540</v>
      </c>
      <c r="B392" s="294"/>
      <c r="C392" s="263"/>
      <c r="D392" s="263"/>
      <c r="E392" s="281"/>
      <c r="F392" s="281"/>
      <c r="G392" s="88"/>
      <c r="H392" s="383"/>
      <c r="I392" s="114"/>
      <c r="J392" s="114"/>
      <c r="K392" s="114"/>
      <c r="L392" s="114"/>
      <c r="M392" s="114"/>
      <c r="V392" s="221"/>
    </row>
    <row r="393" spans="1:22" s="115" customFormat="1" ht="18.75" hidden="1" customHeight="1">
      <c r="A393" s="279" t="s">
        <v>1885</v>
      </c>
      <c r="B393" s="266"/>
      <c r="C393" s="263"/>
      <c r="D393" s="263"/>
      <c r="E393" s="281"/>
      <c r="F393" s="281"/>
      <c r="G393" s="89"/>
      <c r="H393" s="383"/>
      <c r="I393" s="114"/>
      <c r="J393" s="114"/>
      <c r="K393" s="114"/>
      <c r="L393" s="114"/>
      <c r="M393" s="114"/>
      <c r="V393" s="221"/>
    </row>
    <row r="394" spans="1:22" s="115" customFormat="1" ht="54" hidden="1" customHeight="1">
      <c r="A394" s="292" t="s">
        <v>549</v>
      </c>
      <c r="B394" s="266"/>
      <c r="C394" s="263"/>
      <c r="D394" s="263"/>
      <c r="E394" s="281"/>
      <c r="F394" s="281"/>
      <c r="G394" s="88"/>
      <c r="H394" s="383"/>
      <c r="I394" s="114"/>
      <c r="J394" s="114"/>
      <c r="K394" s="114"/>
      <c r="L394" s="114"/>
      <c r="M394" s="114"/>
      <c r="V394" s="221"/>
    </row>
    <row r="395" spans="1:22" s="115" customFormat="1" ht="36.75" hidden="1" customHeight="1">
      <c r="A395" s="265" t="s">
        <v>1427</v>
      </c>
      <c r="B395" s="266"/>
      <c r="C395" s="263"/>
      <c r="D395" s="263"/>
      <c r="E395" s="281"/>
      <c r="F395" s="281"/>
      <c r="G395" s="89"/>
      <c r="H395" s="383"/>
      <c r="I395" s="114"/>
      <c r="J395" s="114"/>
      <c r="K395" s="114"/>
      <c r="L395" s="114"/>
      <c r="M395" s="114"/>
      <c r="V395" s="221"/>
    </row>
    <row r="396" spans="1:22" s="115" customFormat="1" ht="53.25" hidden="1" customHeight="1">
      <c r="A396" s="293" t="s">
        <v>709</v>
      </c>
      <c r="B396" s="266"/>
      <c r="C396" s="263"/>
      <c r="D396" s="263"/>
      <c r="E396" s="266"/>
      <c r="F396" s="281"/>
      <c r="G396" s="89"/>
      <c r="H396" s="383"/>
      <c r="I396" s="114"/>
      <c r="J396" s="114"/>
      <c r="K396" s="114"/>
      <c r="L396" s="114"/>
      <c r="M396" s="114"/>
      <c r="V396" s="221"/>
    </row>
    <row r="397" spans="1:22" s="115" customFormat="1" ht="39" hidden="1" customHeight="1">
      <c r="A397" s="265" t="s">
        <v>1870</v>
      </c>
      <c r="B397" s="266"/>
      <c r="C397" s="263"/>
      <c r="D397" s="263"/>
      <c r="E397" s="266"/>
      <c r="F397" s="266"/>
      <c r="G397" s="89"/>
      <c r="H397" s="383"/>
      <c r="I397" s="114"/>
      <c r="J397" s="114"/>
      <c r="K397" s="114"/>
      <c r="L397" s="114"/>
      <c r="M397" s="114"/>
      <c r="V397" s="221"/>
    </row>
    <row r="398" spans="1:22" s="113" customFormat="1" ht="18.75" hidden="1" customHeight="1">
      <c r="A398" s="297" t="s">
        <v>806</v>
      </c>
      <c r="B398" s="298"/>
      <c r="C398" s="299"/>
      <c r="D398" s="300"/>
      <c r="E398" s="301"/>
      <c r="F398" s="298"/>
      <c r="G398" s="302"/>
      <c r="H398" s="302"/>
      <c r="I398" s="112"/>
      <c r="J398" s="112"/>
      <c r="K398" s="196"/>
      <c r="L398" s="112"/>
      <c r="M398" s="112"/>
      <c r="V398" s="222"/>
    </row>
    <row r="399" spans="1:22" ht="20.25" hidden="1" customHeight="1">
      <c r="A399" s="297" t="s">
        <v>1758</v>
      </c>
      <c r="B399" s="303"/>
      <c r="C399" s="304"/>
      <c r="D399" s="304"/>
      <c r="E399" s="305"/>
      <c r="F399" s="303"/>
      <c r="G399" s="306"/>
      <c r="H399" s="306"/>
    </row>
    <row r="400" spans="1:22" ht="40.5" hidden="1" customHeight="1">
      <c r="A400" s="297" t="s">
        <v>414</v>
      </c>
      <c r="B400" s="303"/>
      <c r="C400" s="304"/>
      <c r="D400" s="304"/>
      <c r="E400" s="423"/>
      <c r="F400" s="303"/>
      <c r="G400" s="306"/>
      <c r="H400" s="306"/>
    </row>
    <row r="401" spans="1:22" ht="17.25" hidden="1" customHeight="1">
      <c r="A401" s="307" t="s">
        <v>1885</v>
      </c>
      <c r="B401" s="303"/>
      <c r="C401" s="304"/>
      <c r="D401" s="304"/>
      <c r="E401" s="423"/>
      <c r="F401" s="303"/>
      <c r="G401" s="308"/>
      <c r="H401" s="443"/>
    </row>
    <row r="402" spans="1:22" ht="24.75" hidden="1" customHeight="1">
      <c r="A402" s="276" t="s">
        <v>416</v>
      </c>
      <c r="B402" s="266"/>
      <c r="C402" s="270"/>
      <c r="D402" s="263"/>
      <c r="E402" s="266"/>
      <c r="F402" s="266"/>
      <c r="G402" s="88"/>
      <c r="H402" s="383"/>
    </row>
    <row r="403" spans="1:22" ht="59.25" hidden="1" customHeight="1">
      <c r="A403" s="268" t="s">
        <v>417</v>
      </c>
      <c r="B403" s="266"/>
      <c r="C403" s="263"/>
      <c r="D403" s="263"/>
      <c r="E403" s="266"/>
      <c r="F403" s="266"/>
      <c r="G403" s="88"/>
      <c r="H403" s="383"/>
    </row>
    <row r="404" spans="1:22" ht="21" hidden="1" customHeight="1">
      <c r="A404" s="268" t="s">
        <v>923</v>
      </c>
      <c r="B404" s="266"/>
      <c r="C404" s="263"/>
      <c r="D404" s="263"/>
      <c r="E404" s="266"/>
      <c r="F404" s="266"/>
      <c r="G404" s="88"/>
      <c r="H404" s="383"/>
    </row>
    <row r="405" spans="1:22" ht="22.5" hidden="1" customHeight="1">
      <c r="A405" s="268" t="s">
        <v>104</v>
      </c>
      <c r="B405" s="266"/>
      <c r="C405" s="263"/>
      <c r="D405" s="263"/>
      <c r="E405" s="266"/>
      <c r="F405" s="295"/>
      <c r="G405" s="89"/>
      <c r="H405" s="383"/>
    </row>
    <row r="406" spans="1:22" s="113" customFormat="1" ht="23.25" hidden="1" customHeight="1">
      <c r="A406" s="309" t="s">
        <v>1064</v>
      </c>
      <c r="B406" s="298"/>
      <c r="C406" s="299"/>
      <c r="D406" s="299"/>
      <c r="E406" s="310"/>
      <c r="F406" s="298"/>
      <c r="G406" s="302"/>
      <c r="H406" s="302"/>
      <c r="I406" s="112"/>
      <c r="J406" s="112"/>
      <c r="K406" s="196"/>
      <c r="L406" s="112"/>
      <c r="M406" s="112"/>
      <c r="V406" s="222"/>
    </row>
    <row r="407" spans="1:22" ht="61.5" hidden="1" customHeight="1">
      <c r="A407" s="297" t="s">
        <v>1861</v>
      </c>
      <c r="B407" s="303"/>
      <c r="C407" s="304"/>
      <c r="D407" s="304"/>
      <c r="E407" s="303"/>
      <c r="F407" s="303"/>
      <c r="G407" s="306"/>
      <c r="H407" s="306"/>
    </row>
    <row r="408" spans="1:22" ht="24.75" hidden="1" customHeight="1">
      <c r="A408" s="297" t="s">
        <v>1063</v>
      </c>
      <c r="B408" s="303"/>
      <c r="C408" s="304"/>
      <c r="D408" s="304"/>
      <c r="E408" s="303"/>
      <c r="F408" s="303"/>
      <c r="G408" s="308"/>
      <c r="H408" s="443"/>
    </row>
    <row r="409" spans="1:22" ht="6.75" hidden="1" customHeight="1">
      <c r="A409" s="307" t="s">
        <v>1885</v>
      </c>
      <c r="B409" s="303"/>
      <c r="C409" s="304"/>
      <c r="D409" s="304"/>
      <c r="E409" s="303"/>
      <c r="F409" s="311"/>
      <c r="G409" s="308"/>
      <c r="H409" s="443"/>
    </row>
    <row r="410" spans="1:22" ht="40.5" hidden="1" customHeight="1">
      <c r="A410" s="268" t="s">
        <v>1106</v>
      </c>
      <c r="B410" s="266"/>
      <c r="C410" s="263"/>
      <c r="D410" s="263"/>
      <c r="E410" s="266"/>
      <c r="F410" s="266"/>
      <c r="G410" s="89"/>
      <c r="H410" s="383"/>
    </row>
    <row r="411" spans="1:22" s="150" customFormat="1" ht="22.5" hidden="1" customHeight="1">
      <c r="A411" s="283" t="s">
        <v>1765</v>
      </c>
      <c r="B411" s="284"/>
      <c r="C411" s="296"/>
      <c r="D411" s="296"/>
      <c r="E411" s="284"/>
      <c r="F411" s="284"/>
      <c r="G411" s="151"/>
      <c r="H411" s="445"/>
      <c r="I411" s="149"/>
      <c r="J411" s="149"/>
      <c r="K411" s="183"/>
      <c r="L411" s="149"/>
      <c r="M411" s="149"/>
      <c r="V411" s="225"/>
    </row>
    <row r="412" spans="1:22" ht="76.5" hidden="1" customHeight="1">
      <c r="A412" s="265" t="s">
        <v>1760</v>
      </c>
      <c r="B412" s="266"/>
      <c r="C412" s="271"/>
      <c r="D412" s="271"/>
      <c r="E412" s="266"/>
      <c r="F412" s="271"/>
      <c r="G412" s="89"/>
      <c r="H412" s="383"/>
    </row>
    <row r="413" spans="1:22" ht="18" hidden="1" customHeight="1">
      <c r="A413" s="279" t="s">
        <v>1885</v>
      </c>
      <c r="B413" s="266"/>
      <c r="C413" s="271"/>
      <c r="D413" s="271"/>
      <c r="E413" s="266"/>
      <c r="F413" s="271"/>
      <c r="G413" s="89"/>
      <c r="H413" s="383"/>
    </row>
    <row r="414" spans="1:22" s="150" customFormat="1" ht="18.75" hidden="1" customHeight="1">
      <c r="A414" s="283" t="s">
        <v>101</v>
      </c>
      <c r="B414" s="284"/>
      <c r="C414" s="285"/>
      <c r="D414" s="285"/>
      <c r="E414" s="284"/>
      <c r="F414" s="284"/>
      <c r="G414" s="151"/>
      <c r="H414" s="445"/>
      <c r="I414" s="149"/>
      <c r="J414" s="149"/>
      <c r="K414" s="183"/>
      <c r="L414" s="149"/>
      <c r="M414" s="149"/>
      <c r="V414" s="225"/>
    </row>
    <row r="415" spans="1:22" ht="40.5" hidden="1" customHeight="1">
      <c r="A415" s="268" t="s">
        <v>1888</v>
      </c>
      <c r="B415" s="266"/>
      <c r="C415" s="263"/>
      <c r="D415" s="263"/>
      <c r="E415" s="266"/>
      <c r="F415" s="266"/>
      <c r="G415" s="88"/>
      <c r="H415" s="383"/>
    </row>
    <row r="416" spans="1:22" ht="17.25" hidden="1" customHeight="1">
      <c r="A416" s="279" t="s">
        <v>1885</v>
      </c>
      <c r="B416" s="266"/>
      <c r="C416" s="263"/>
      <c r="D416" s="263"/>
      <c r="E416" s="266"/>
      <c r="F416" s="271"/>
      <c r="G416" s="89"/>
      <c r="H416" s="383"/>
    </row>
    <row r="417" spans="1:22" ht="1.5" hidden="1" customHeight="1">
      <c r="A417" s="268" t="s">
        <v>1106</v>
      </c>
      <c r="B417" s="266"/>
      <c r="C417" s="263"/>
      <c r="D417" s="263"/>
      <c r="E417" s="266"/>
      <c r="F417" s="271"/>
      <c r="G417" s="89"/>
      <c r="H417" s="383"/>
    </row>
    <row r="418" spans="1:22" s="113" customFormat="1" ht="36.75" hidden="1" customHeight="1">
      <c r="A418" s="268" t="s">
        <v>763</v>
      </c>
      <c r="B418" s="274"/>
      <c r="C418" s="270"/>
      <c r="D418" s="263"/>
      <c r="E418" s="278"/>
      <c r="F418" s="274"/>
      <c r="G418" s="125"/>
      <c r="H418" s="125"/>
      <c r="I418" s="112"/>
      <c r="J418" s="112"/>
      <c r="K418" s="196"/>
      <c r="L418" s="112"/>
      <c r="M418" s="112"/>
      <c r="V418" s="222"/>
    </row>
    <row r="419" spans="1:22" ht="37.5" hidden="1" customHeight="1">
      <c r="A419" s="268" t="s">
        <v>764</v>
      </c>
      <c r="B419" s="266"/>
      <c r="C419" s="263"/>
      <c r="D419" s="263"/>
      <c r="E419" s="266"/>
      <c r="F419" s="266"/>
      <c r="G419" s="88"/>
      <c r="H419" s="88"/>
    </row>
    <row r="420" spans="1:22" ht="21" hidden="1" customHeight="1">
      <c r="A420" s="291" t="s">
        <v>183</v>
      </c>
      <c r="B420" s="266"/>
      <c r="C420" s="263"/>
      <c r="D420" s="263"/>
      <c r="E420" s="266"/>
      <c r="F420" s="266"/>
      <c r="G420" s="88"/>
      <c r="H420" s="88"/>
    </row>
    <row r="421" spans="1:22" ht="36.75" hidden="1" customHeight="1">
      <c r="A421" s="269" t="s">
        <v>1886</v>
      </c>
      <c r="B421" s="266"/>
      <c r="C421" s="263"/>
      <c r="D421" s="263"/>
      <c r="E421" s="266"/>
      <c r="F421" s="266"/>
      <c r="G421" s="89"/>
      <c r="H421" s="383"/>
    </row>
    <row r="422" spans="1:22" s="113" customFormat="1" ht="60" hidden="1" customHeight="1">
      <c r="A422" s="268" t="s">
        <v>352</v>
      </c>
      <c r="B422" s="274"/>
      <c r="C422" s="270"/>
      <c r="D422" s="277"/>
      <c r="E422" s="278"/>
      <c r="F422" s="274"/>
      <c r="G422" s="128"/>
      <c r="H422" s="128"/>
      <c r="I422" s="112"/>
      <c r="J422" s="112"/>
      <c r="K422" s="196"/>
      <c r="L422" s="112"/>
      <c r="M422" s="112"/>
      <c r="V422" s="222"/>
    </row>
    <row r="423" spans="1:22" ht="53.25" hidden="1" customHeight="1">
      <c r="A423" s="297" t="s">
        <v>1183</v>
      </c>
      <c r="B423" s="303"/>
      <c r="C423" s="304"/>
      <c r="D423" s="304"/>
      <c r="E423" s="305"/>
      <c r="F423" s="303"/>
      <c r="G423" s="306"/>
      <c r="H423" s="306"/>
    </row>
    <row r="424" spans="1:22" ht="39" hidden="1" customHeight="1">
      <c r="A424" s="297" t="s">
        <v>1184</v>
      </c>
      <c r="B424" s="303"/>
      <c r="C424" s="304"/>
      <c r="D424" s="304"/>
      <c r="E424" s="303"/>
      <c r="F424" s="303"/>
      <c r="G424" s="306"/>
      <c r="H424" s="306"/>
    </row>
    <row r="425" spans="1:22" ht="21.75" hidden="1" customHeight="1">
      <c r="A425" s="312" t="s">
        <v>1885</v>
      </c>
      <c r="B425" s="303"/>
      <c r="C425" s="304"/>
      <c r="D425" s="304"/>
      <c r="E425" s="303"/>
      <c r="F425" s="303"/>
      <c r="G425" s="313"/>
      <c r="H425" s="443"/>
    </row>
    <row r="426" spans="1:22" ht="19.5" hidden="1" customHeight="1">
      <c r="A426" s="268" t="s">
        <v>1185</v>
      </c>
      <c r="B426" s="266"/>
      <c r="C426" s="263"/>
      <c r="D426" s="263"/>
      <c r="E426" s="280"/>
      <c r="F426" s="266"/>
      <c r="G426" s="88"/>
      <c r="H426" s="88"/>
    </row>
    <row r="427" spans="1:22" ht="36.75" hidden="1" customHeight="1">
      <c r="A427" s="268" t="s">
        <v>828</v>
      </c>
      <c r="B427" s="266"/>
      <c r="C427" s="263"/>
      <c r="D427" s="263"/>
      <c r="E427" s="266"/>
      <c r="F427" s="266"/>
      <c r="G427" s="88"/>
      <c r="H427" s="88"/>
    </row>
    <row r="428" spans="1:22" ht="19.5" hidden="1" customHeight="1">
      <c r="A428" s="275" t="s">
        <v>1885</v>
      </c>
      <c r="B428" s="266"/>
      <c r="C428" s="263"/>
      <c r="D428" s="263"/>
      <c r="E428" s="266"/>
      <c r="F428" s="266"/>
      <c r="G428" s="86"/>
      <c r="H428" s="383"/>
    </row>
    <row r="429" spans="1:22" ht="24" hidden="1" customHeight="1">
      <c r="A429" s="268" t="s">
        <v>830</v>
      </c>
      <c r="B429" s="266"/>
      <c r="C429" s="263"/>
      <c r="D429" s="263"/>
      <c r="E429" s="280"/>
      <c r="F429" s="266"/>
      <c r="G429" s="88"/>
      <c r="H429" s="383"/>
    </row>
    <row r="430" spans="1:22" ht="58.5" hidden="1" customHeight="1">
      <c r="A430" s="265" t="s">
        <v>1298</v>
      </c>
      <c r="B430" s="266"/>
      <c r="C430" s="263"/>
      <c r="D430" s="263"/>
      <c r="E430" s="295"/>
      <c r="F430" s="266"/>
      <c r="G430" s="88"/>
      <c r="H430" s="383"/>
    </row>
    <row r="431" spans="1:22" ht="24" hidden="1" customHeight="1">
      <c r="A431" s="268" t="s">
        <v>104</v>
      </c>
      <c r="B431" s="266"/>
      <c r="C431" s="263"/>
      <c r="D431" s="263"/>
      <c r="E431" s="295"/>
      <c r="F431" s="295"/>
      <c r="G431" s="86"/>
      <c r="H431" s="383"/>
    </row>
    <row r="432" spans="1:22" ht="115.5" hidden="1" customHeight="1">
      <c r="A432" s="265" t="s">
        <v>1303</v>
      </c>
      <c r="B432" s="266"/>
      <c r="C432" s="263"/>
      <c r="D432" s="263"/>
      <c r="E432" s="295"/>
      <c r="F432" s="295"/>
      <c r="G432" s="88"/>
      <c r="H432" s="383"/>
    </row>
    <row r="433" spans="1:11" ht="21.75" hidden="1" customHeight="1">
      <c r="A433" s="279" t="s">
        <v>1885</v>
      </c>
      <c r="B433" s="266"/>
      <c r="C433" s="263"/>
      <c r="D433" s="263"/>
      <c r="E433" s="295"/>
      <c r="F433" s="266"/>
      <c r="G433" s="89"/>
      <c r="H433" s="383"/>
    </row>
    <row r="434" spans="1:11" ht="53.25" hidden="1" customHeight="1">
      <c r="A434" s="265" t="s">
        <v>855</v>
      </c>
      <c r="B434" s="266"/>
      <c r="C434" s="263"/>
      <c r="D434" s="263"/>
      <c r="E434" s="295"/>
      <c r="F434" s="295"/>
      <c r="G434" s="88"/>
      <c r="H434" s="383"/>
    </row>
    <row r="435" spans="1:11" ht="21.75" hidden="1" customHeight="1">
      <c r="A435" s="275" t="s">
        <v>1885</v>
      </c>
      <c r="B435" s="266"/>
      <c r="C435" s="263"/>
      <c r="D435" s="263"/>
      <c r="E435" s="295"/>
      <c r="F435" s="266"/>
      <c r="G435" s="89"/>
      <c r="H435" s="383"/>
    </row>
    <row r="436" spans="1:11" ht="26.25" hidden="1" customHeight="1">
      <c r="A436" s="170" t="s">
        <v>1902</v>
      </c>
      <c r="B436" s="357"/>
      <c r="C436" s="358"/>
      <c r="D436" s="359"/>
      <c r="E436" s="359"/>
      <c r="F436" s="359"/>
      <c r="G436" s="382"/>
      <c r="H436" s="382"/>
    </row>
    <row r="437" spans="1:11" ht="23.25" hidden="1" customHeight="1">
      <c r="A437" s="170" t="s">
        <v>1903</v>
      </c>
      <c r="B437" s="357"/>
      <c r="C437" s="358"/>
      <c r="D437" s="358"/>
      <c r="E437" s="359"/>
      <c r="F437" s="359"/>
      <c r="G437" s="382"/>
      <c r="H437" s="382"/>
    </row>
    <row r="438" spans="1:11" ht="29.25" hidden="1" customHeight="1">
      <c r="A438" s="170" t="s">
        <v>1903</v>
      </c>
      <c r="B438" s="357"/>
      <c r="C438" s="358"/>
      <c r="D438" s="358"/>
      <c r="E438" s="358"/>
      <c r="F438" s="359"/>
      <c r="G438" s="382"/>
      <c r="H438" s="382"/>
    </row>
    <row r="439" spans="1:11" ht="29.25" hidden="1" customHeight="1">
      <c r="A439" s="170" t="s">
        <v>1903</v>
      </c>
      <c r="B439" s="357"/>
      <c r="C439" s="358"/>
      <c r="D439" s="358"/>
      <c r="E439" s="358"/>
      <c r="F439" s="358"/>
      <c r="G439" s="383"/>
      <c r="H439" s="383"/>
      <c r="J439" s="383">
        <v>10610.8</v>
      </c>
      <c r="K439" s="383">
        <v>22186</v>
      </c>
    </row>
    <row r="440" spans="1:11" ht="20.25" customHeight="1">
      <c r="C440" s="127"/>
      <c r="D440" s="127"/>
      <c r="F440" s="127"/>
      <c r="G440" s="10"/>
    </row>
    <row r="441" spans="1:11" ht="21" customHeight="1">
      <c r="A441" s="38" t="s">
        <v>1471</v>
      </c>
      <c r="C441" s="127"/>
      <c r="D441" s="127"/>
      <c r="F441" s="127"/>
      <c r="G441" s="115"/>
    </row>
    <row r="442" spans="1:11" ht="38.25" customHeight="1">
      <c r="C442" s="127"/>
      <c r="D442" s="127"/>
      <c r="F442" s="127"/>
      <c r="G442" s="10"/>
    </row>
    <row r="443" spans="1:11" ht="24" customHeight="1">
      <c r="C443" s="127"/>
      <c r="D443" s="127"/>
      <c r="F443" s="127"/>
      <c r="G443" s="10" t="s">
        <v>1907</v>
      </c>
    </row>
    <row r="444" spans="1:11" ht="21" customHeight="1">
      <c r="C444" s="127"/>
      <c r="D444" s="127"/>
      <c r="F444" s="127"/>
      <c r="G444" s="10"/>
    </row>
    <row r="445" spans="1:11" ht="60" customHeight="1">
      <c r="C445" s="127"/>
      <c r="D445" s="127"/>
      <c r="F445" s="127"/>
      <c r="G445" s="10" t="s">
        <v>1908</v>
      </c>
      <c r="H445" s="10" t="s">
        <v>1909</v>
      </c>
    </row>
    <row r="446" spans="1:11" ht="18.75" customHeight="1">
      <c r="C446" s="127"/>
      <c r="D446" s="127"/>
      <c r="F446" s="127"/>
      <c r="G446" s="10"/>
    </row>
    <row r="447" spans="1:11" ht="20.25" customHeight="1">
      <c r="C447" s="127"/>
      <c r="D447" s="127"/>
      <c r="F447" s="127"/>
      <c r="G447" s="10"/>
    </row>
    <row r="448" spans="1:11" ht="39.75" customHeight="1">
      <c r="C448" s="127"/>
      <c r="D448" s="127"/>
      <c r="F448" s="127"/>
      <c r="G448" s="10"/>
    </row>
    <row r="449" ht="27.75" customHeight="1"/>
    <row r="450" ht="27.75" customHeight="1"/>
    <row r="451" ht="27.75" customHeight="1"/>
    <row r="452" ht="27.75" customHeight="1"/>
    <row r="453" ht="27.75" customHeight="1"/>
    <row r="454" ht="27.75" customHeight="1"/>
    <row r="455" ht="27.75" customHeight="1"/>
    <row r="456" ht="27.75" customHeight="1"/>
    <row r="457" ht="27.75" customHeight="1"/>
    <row r="458" ht="27.75" customHeight="1"/>
    <row r="459" ht="27.75" customHeight="1"/>
    <row r="460" ht="27.75" customHeight="1"/>
    <row r="461" ht="27.75" customHeight="1"/>
    <row r="462" ht="27.75" customHeight="1"/>
    <row r="463" ht="27.75" customHeight="1"/>
    <row r="464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  <row r="579" ht="27.75" customHeight="1"/>
    <row r="580" ht="27.75" customHeight="1"/>
    <row r="581" ht="27.75" customHeight="1"/>
    <row r="582" ht="27.75" customHeight="1"/>
    <row r="583" ht="27.75" customHeight="1"/>
    <row r="584" ht="27.75" customHeight="1"/>
    <row r="585" ht="27.75" customHeight="1"/>
    <row r="586" ht="27.75" customHeight="1"/>
    <row r="587" ht="27.75" customHeight="1"/>
    <row r="588" ht="27.75" customHeight="1"/>
    <row r="589" ht="27.75" customHeight="1"/>
    <row r="590" ht="27.75" customHeight="1"/>
    <row r="591" ht="27.75" customHeight="1"/>
    <row r="592" ht="27.75" customHeight="1"/>
    <row r="593" ht="27.75" customHeight="1"/>
    <row r="594" ht="27.75" customHeight="1"/>
    <row r="595" ht="27.75" customHeight="1"/>
    <row r="596" ht="27.75" customHeight="1"/>
    <row r="597" ht="27.75" customHeight="1"/>
    <row r="598" ht="27.75" customHeight="1"/>
    <row r="599" ht="27.75" customHeight="1"/>
    <row r="600" ht="27.75" customHeight="1"/>
    <row r="601" ht="27.75" customHeight="1"/>
    <row r="602" ht="27.75" customHeight="1"/>
    <row r="603" ht="27.75" customHeight="1"/>
    <row r="604" ht="27.75" customHeight="1"/>
    <row r="605" ht="27.75" customHeight="1"/>
    <row r="606" ht="27.75" customHeight="1"/>
    <row r="607" ht="27.75" customHeight="1"/>
    <row r="608" ht="27.75" customHeight="1"/>
    <row r="609" ht="27.75" customHeight="1"/>
    <row r="610" ht="27.75" customHeight="1"/>
    <row r="611" ht="27.75" customHeight="1"/>
    <row r="612" ht="27.75" customHeight="1"/>
    <row r="613" ht="27.75" customHeight="1"/>
    <row r="614" ht="27.75" customHeight="1"/>
    <row r="615" ht="27.75" customHeight="1"/>
    <row r="616" ht="27.75" customHeight="1"/>
    <row r="617" ht="27.75" customHeight="1"/>
    <row r="618" ht="27.75" customHeight="1"/>
    <row r="619" ht="27.75" customHeight="1"/>
    <row r="620" ht="27.75" customHeight="1"/>
    <row r="621" ht="27.75" customHeight="1"/>
    <row r="622" ht="27.75" customHeight="1"/>
  </sheetData>
  <mergeCells count="4">
    <mergeCell ref="E1:F1"/>
    <mergeCell ref="E2:G2"/>
    <mergeCell ref="E4:F4"/>
    <mergeCell ref="A6:H6"/>
  </mergeCells>
  <phoneticPr fontId="4" type="noConversion"/>
  <pageMargins left="0.74803149606299213" right="0.74803149606299213" top="0.98425196850393704" bottom="0.98425196850393704" header="0.51181102362204722" footer="0.51181102362204722"/>
  <pageSetup paperSize="9" scale="59" fitToHeight="0" orientation="portrait" r:id="rId1"/>
  <headerFooter alignWithMargins="0"/>
  <rowBreaks count="1" manualBreakCount="1">
    <brk id="380" max="7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2" enableFormatConditionsCalculation="0">
    <tabColor rgb="FFFF0000"/>
  </sheetPr>
  <dimension ref="A1:M568"/>
  <sheetViews>
    <sheetView view="pageBreakPreview" zoomScale="60" zoomScaleNormal="75" workbookViewId="0">
      <pane ySplit="12" topLeftCell="A165" activePane="bottomLeft" state="frozenSplit"/>
      <selection activeCell="G18" sqref="G18"/>
      <selection pane="bottomLeft" activeCell="G206" sqref="G206"/>
    </sheetView>
  </sheetViews>
  <sheetFormatPr defaultRowHeight="18.75"/>
  <cols>
    <col min="1" max="1" width="65" style="127" customWidth="1"/>
    <col min="2" max="2" width="9.140625" style="154"/>
    <col min="3" max="3" width="8.42578125" style="154" customWidth="1"/>
    <col min="4" max="4" width="13.42578125" style="127" customWidth="1"/>
    <col min="5" max="5" width="7.7109375" style="129" customWidth="1"/>
    <col min="6" max="6" width="16.7109375" style="188" customWidth="1"/>
    <col min="7" max="7" width="17.42578125" style="127" customWidth="1"/>
    <col min="8" max="8" width="23" style="126" customWidth="1"/>
    <col min="9" max="16384" width="9.140625" style="127"/>
  </cols>
  <sheetData>
    <row r="1" spans="1:8">
      <c r="A1" s="152"/>
      <c r="B1" s="153"/>
      <c r="C1" s="153"/>
      <c r="D1" s="514" t="s">
        <v>1973</v>
      </c>
      <c r="E1" s="514"/>
    </row>
    <row r="2" spans="1:8" ht="36" customHeight="1">
      <c r="D2" s="522" t="s">
        <v>1929</v>
      </c>
      <c r="E2" s="522"/>
      <c r="F2" s="522"/>
    </row>
    <row r="3" spans="1:8" ht="18" customHeight="1">
      <c r="D3" s="465" t="s">
        <v>1992</v>
      </c>
      <c r="E3" s="20"/>
    </row>
    <row r="4" spans="1:8" ht="18" customHeight="1">
      <c r="D4" s="514"/>
      <c r="E4" s="514"/>
    </row>
    <row r="5" spans="1:8" ht="12.75">
      <c r="E5" s="127"/>
    </row>
    <row r="6" spans="1:8" ht="38.25" customHeight="1">
      <c r="A6" s="524" t="s">
        <v>1985</v>
      </c>
      <c r="B6" s="524"/>
      <c r="C6" s="524"/>
      <c r="D6" s="524"/>
      <c r="E6" s="524"/>
      <c r="F6" s="524"/>
    </row>
    <row r="7" spans="1:8" ht="24" customHeight="1">
      <c r="A7" s="98"/>
      <c r="D7" s="155"/>
      <c r="E7" s="19"/>
      <c r="F7" s="19" t="s">
        <v>1630</v>
      </c>
    </row>
    <row r="8" spans="1:8" hidden="1">
      <c r="A8" s="156" t="s">
        <v>833</v>
      </c>
      <c r="D8" s="155"/>
      <c r="E8" s="19"/>
    </row>
    <row r="9" spans="1:8" hidden="1">
      <c r="A9" s="98"/>
      <c r="D9" s="155"/>
      <c r="E9" s="19"/>
    </row>
    <row r="10" spans="1:8" hidden="1">
      <c r="A10" s="98"/>
      <c r="D10" s="155"/>
      <c r="E10" s="19"/>
    </row>
    <row r="11" spans="1:8" hidden="1">
      <c r="A11" s="99"/>
      <c r="D11" s="155"/>
      <c r="E11" s="19"/>
    </row>
    <row r="12" spans="1:8" ht="75">
      <c r="A12" s="157" t="s">
        <v>835</v>
      </c>
      <c r="B12" s="158" t="s">
        <v>836</v>
      </c>
      <c r="C12" s="158" t="s">
        <v>837</v>
      </c>
      <c r="D12" s="157" t="s">
        <v>838</v>
      </c>
      <c r="E12" s="157" t="s">
        <v>839</v>
      </c>
      <c r="F12" s="258" t="s">
        <v>2009</v>
      </c>
      <c r="G12" s="493" t="s">
        <v>2010</v>
      </c>
    </row>
    <row r="13" spans="1:8" s="118" customFormat="1">
      <c r="A13" s="167" t="s">
        <v>840</v>
      </c>
      <c r="B13" s="135"/>
      <c r="C13" s="135"/>
      <c r="D13" s="121"/>
      <c r="E13" s="14"/>
      <c r="F13" s="187">
        <f>F15+F20+F22+F40+F74+F165+F329+F330+F378+F380</f>
        <v>20755.3</v>
      </c>
      <c r="G13" s="187">
        <f>G15+G20+G22+G40+G74+G165+G329+G330+G378+G380</f>
        <v>19197.800000000003</v>
      </c>
      <c r="H13" s="117"/>
    </row>
    <row r="14" spans="1:8" s="118" customFormat="1" ht="19.5" customHeight="1">
      <c r="A14" s="167" t="s">
        <v>841</v>
      </c>
      <c r="B14" s="162" t="str">
        <f>"01"</f>
        <v>01</v>
      </c>
      <c r="C14" s="135"/>
      <c r="D14" s="121"/>
      <c r="E14" s="14"/>
      <c r="F14" s="187">
        <f>F15+F40+F22+F20</f>
        <v>8846.4</v>
      </c>
      <c r="G14" s="187">
        <f>G15+G22+G40+G20</f>
        <v>8846.4</v>
      </c>
      <c r="H14" s="117"/>
    </row>
    <row r="15" spans="1:8" ht="56.25" customHeight="1">
      <c r="A15" s="31" t="s">
        <v>919</v>
      </c>
      <c r="B15" s="148" t="str">
        <f t="shared" ref="B15:B17" si="0">"01"</f>
        <v>01</v>
      </c>
      <c r="C15" s="148" t="str">
        <f>"02"</f>
        <v>02</v>
      </c>
      <c r="D15" s="107"/>
      <c r="E15" s="246"/>
      <c r="F15" s="187">
        <v>983.2</v>
      </c>
      <c r="G15" s="187">
        <f>G16</f>
        <v>983.2</v>
      </c>
    </row>
    <row r="16" spans="1:8" s="115" customFormat="1" ht="42.75" customHeight="1">
      <c r="A16" s="4" t="s">
        <v>831</v>
      </c>
      <c r="B16" s="148" t="str">
        <f t="shared" si="0"/>
        <v>01</v>
      </c>
      <c r="C16" s="148" t="str">
        <f>"02"</f>
        <v>02</v>
      </c>
      <c r="D16" s="459" t="s">
        <v>1968</v>
      </c>
      <c r="E16" s="246"/>
      <c r="F16" s="86">
        <v>983.2</v>
      </c>
      <c r="G16" s="86">
        <v>983.2</v>
      </c>
      <c r="H16" s="114"/>
    </row>
    <row r="17" spans="1:8" s="115" customFormat="1" ht="97.5" customHeight="1">
      <c r="A17" s="4" t="s">
        <v>1867</v>
      </c>
      <c r="B17" s="148" t="str">
        <f t="shared" si="0"/>
        <v>01</v>
      </c>
      <c r="C17" s="148" t="str">
        <f>"02"</f>
        <v>02</v>
      </c>
      <c r="D17" s="459" t="s">
        <v>1968</v>
      </c>
      <c r="E17" s="246" t="str">
        <f>"100"</f>
        <v>100</v>
      </c>
      <c r="F17" s="86">
        <v>983.2</v>
      </c>
      <c r="G17" s="86">
        <v>983.2</v>
      </c>
      <c r="H17" s="114" t="s">
        <v>1969</v>
      </c>
    </row>
    <row r="18" spans="1:8" ht="74.25" hidden="1" customHeight="1">
      <c r="A18" s="236" t="s">
        <v>970</v>
      </c>
      <c r="B18" s="148" t="str">
        <f t="shared" ref="B18:B68" si="1">"01"</f>
        <v>01</v>
      </c>
      <c r="C18" s="148" t="str">
        <f>"06"</f>
        <v>06</v>
      </c>
      <c r="D18" s="107"/>
      <c r="E18" s="246"/>
      <c r="F18" s="86">
        <f>F19</f>
        <v>0</v>
      </c>
      <c r="G18" s="86">
        <f>G19</f>
        <v>0</v>
      </c>
    </row>
    <row r="19" spans="1:8" ht="73.5" hidden="1" customHeight="1">
      <c r="A19" s="236" t="s">
        <v>1866</v>
      </c>
      <c r="B19" s="148" t="str">
        <f t="shared" si="1"/>
        <v>01</v>
      </c>
      <c r="C19" s="148" t="str">
        <f>"06"</f>
        <v>06</v>
      </c>
      <c r="D19" s="246" t="s">
        <v>543</v>
      </c>
      <c r="E19" s="246"/>
      <c r="F19" s="86"/>
      <c r="G19" s="86"/>
    </row>
    <row r="20" spans="1:8" ht="73.5" customHeight="1">
      <c r="A20" s="4" t="s">
        <v>1867</v>
      </c>
      <c r="B20" s="148" t="str">
        <f t="shared" si="1"/>
        <v>01</v>
      </c>
      <c r="C20" s="148" t="str">
        <f>"04"</f>
        <v>04</v>
      </c>
      <c r="D20" s="493" t="s">
        <v>1979</v>
      </c>
      <c r="E20" s="493">
        <v>100</v>
      </c>
      <c r="F20" s="165">
        <v>589.4</v>
      </c>
      <c r="G20" s="165">
        <v>589.4</v>
      </c>
    </row>
    <row r="21" spans="1:8" ht="73.5" hidden="1" customHeight="1">
      <c r="A21" s="495"/>
      <c r="B21" s="148"/>
      <c r="C21" s="148"/>
      <c r="D21" s="493" t="s">
        <v>1979</v>
      </c>
      <c r="E21" s="493"/>
      <c r="F21" s="86"/>
      <c r="G21" s="86"/>
    </row>
    <row r="22" spans="1:8" ht="101.25" customHeight="1">
      <c r="A22" s="236" t="s">
        <v>1867</v>
      </c>
      <c r="B22" s="148" t="str">
        <f t="shared" si="1"/>
        <v>01</v>
      </c>
      <c r="C22" s="148" t="str">
        <f>"06"</f>
        <v>06</v>
      </c>
      <c r="D22" s="463" t="s">
        <v>1976</v>
      </c>
      <c r="E22" s="246"/>
      <c r="F22" s="187">
        <v>25.4</v>
      </c>
      <c r="G22" s="187">
        <v>25.4</v>
      </c>
    </row>
    <row r="23" spans="1:8" ht="20.25" hidden="1" customHeight="1">
      <c r="A23" s="31" t="s">
        <v>971</v>
      </c>
      <c r="B23" s="148" t="str">
        <f t="shared" si="1"/>
        <v>01</v>
      </c>
      <c r="C23" s="148" t="str">
        <f>"05"</f>
        <v>05</v>
      </c>
      <c r="D23" s="107"/>
      <c r="E23" s="246"/>
      <c r="F23" s="86">
        <f>F24</f>
        <v>0</v>
      </c>
      <c r="G23" s="447"/>
    </row>
    <row r="24" spans="1:8" ht="66.75" hidden="1" customHeight="1">
      <c r="A24" s="31" t="s">
        <v>972</v>
      </c>
      <c r="B24" s="148" t="str">
        <f t="shared" si="1"/>
        <v>01</v>
      </c>
      <c r="C24" s="148" t="str">
        <f>"05"</f>
        <v>05</v>
      </c>
      <c r="D24" s="246" t="s">
        <v>973</v>
      </c>
      <c r="E24" s="246"/>
      <c r="F24" s="86">
        <f>F25</f>
        <v>0</v>
      </c>
      <c r="G24" s="447"/>
    </row>
    <row r="25" spans="1:8" ht="43.5" hidden="1" customHeight="1">
      <c r="A25" s="236" t="s">
        <v>1870</v>
      </c>
      <c r="B25" s="148" t="str">
        <f t="shared" si="1"/>
        <v>01</v>
      </c>
      <c r="C25" s="148" t="str">
        <f>"05"</f>
        <v>05</v>
      </c>
      <c r="D25" s="246" t="s">
        <v>973</v>
      </c>
      <c r="E25" s="246" t="str">
        <f>"200"</f>
        <v>200</v>
      </c>
      <c r="F25" s="86">
        <f>ведомственная!G26</f>
        <v>0</v>
      </c>
      <c r="G25" s="447"/>
    </row>
    <row r="26" spans="1:8" ht="57.75" hidden="1" customHeight="1">
      <c r="A26" s="31" t="s">
        <v>176</v>
      </c>
      <c r="B26" s="148" t="str">
        <f t="shared" si="1"/>
        <v>01</v>
      </c>
      <c r="C26" s="148" t="str">
        <f>"06"</f>
        <v>06</v>
      </c>
      <c r="D26" s="107"/>
      <c r="E26" s="246"/>
      <c r="F26" s="86">
        <f>F27</f>
        <v>0</v>
      </c>
      <c r="G26" s="86">
        <f>G27</f>
        <v>0</v>
      </c>
    </row>
    <row r="27" spans="1:8" ht="25.5" hidden="1" customHeight="1">
      <c r="A27" s="31" t="s">
        <v>920</v>
      </c>
      <c r="B27" s="148" t="str">
        <f t="shared" si="1"/>
        <v>01</v>
      </c>
      <c r="C27" s="148" t="str">
        <f>"06"</f>
        <v>06</v>
      </c>
      <c r="D27" s="246" t="s">
        <v>543</v>
      </c>
      <c r="E27" s="246"/>
      <c r="F27" s="86">
        <f>F28+F29</f>
        <v>0</v>
      </c>
      <c r="G27" s="86">
        <f>G28+G29</f>
        <v>0</v>
      </c>
    </row>
    <row r="28" spans="1:8" ht="96" hidden="1" customHeight="1">
      <c r="A28" s="236" t="s">
        <v>1867</v>
      </c>
      <c r="B28" s="148" t="str">
        <f t="shared" si="1"/>
        <v>01</v>
      </c>
      <c r="C28" s="148" t="str">
        <f>"06"</f>
        <v>06</v>
      </c>
      <c r="D28" s="246" t="s">
        <v>543</v>
      </c>
      <c r="E28" s="246" t="str">
        <f>"100"</f>
        <v>100</v>
      </c>
      <c r="F28" s="86">
        <f>ведомственная!G387+ведомственная!G107</f>
        <v>0</v>
      </c>
      <c r="G28" s="86">
        <f>ведомственная!H387+ведомственная!H107</f>
        <v>0</v>
      </c>
    </row>
    <row r="29" spans="1:8" ht="39.75" hidden="1" customHeight="1">
      <c r="A29" s="236" t="s">
        <v>1870</v>
      </c>
      <c r="B29" s="148" t="str">
        <f t="shared" si="1"/>
        <v>01</v>
      </c>
      <c r="C29" s="148" t="str">
        <f>"06"</f>
        <v>06</v>
      </c>
      <c r="D29" s="246" t="s">
        <v>543</v>
      </c>
      <c r="E29" s="246" t="str">
        <f>"200"</f>
        <v>200</v>
      </c>
      <c r="F29" s="86"/>
      <c r="G29" s="86">
        <f>ведомственная!H108+ведомственная!H388</f>
        <v>0</v>
      </c>
    </row>
    <row r="30" spans="1:8" ht="27.75" hidden="1" customHeight="1">
      <c r="A30" s="31" t="s">
        <v>1507</v>
      </c>
      <c r="B30" s="148" t="str">
        <f t="shared" si="1"/>
        <v>01</v>
      </c>
      <c r="C30" s="148" t="str">
        <f>"07"</f>
        <v>07</v>
      </c>
      <c r="D30" s="107"/>
      <c r="E30" s="246"/>
      <c r="F30" s="86">
        <f>F31+F33</f>
        <v>0</v>
      </c>
      <c r="G30" s="86">
        <f>G31+G33</f>
        <v>0</v>
      </c>
    </row>
    <row r="31" spans="1:8" ht="41.25" hidden="1" customHeight="1">
      <c r="A31" s="248" t="s">
        <v>1567</v>
      </c>
      <c r="B31" s="148" t="str">
        <f t="shared" si="1"/>
        <v>01</v>
      </c>
      <c r="C31" s="148" t="str">
        <f>"07"</f>
        <v>07</v>
      </c>
      <c r="D31" s="1" t="s">
        <v>1568</v>
      </c>
      <c r="E31" s="246" t="str">
        <f>"001"</f>
        <v>001</v>
      </c>
      <c r="F31" s="86">
        <f>F32</f>
        <v>0</v>
      </c>
      <c r="G31" s="447"/>
    </row>
    <row r="32" spans="1:8" ht="36" hidden="1" customHeight="1">
      <c r="A32" s="31" t="s">
        <v>752</v>
      </c>
      <c r="B32" s="148" t="str">
        <f t="shared" si="1"/>
        <v>01</v>
      </c>
      <c r="C32" s="148" t="str">
        <f>"07"</f>
        <v>07</v>
      </c>
      <c r="D32" s="1" t="s">
        <v>1568</v>
      </c>
      <c r="E32" s="246" t="str">
        <f>"001"</f>
        <v>001</v>
      </c>
      <c r="F32" s="86">
        <f>ведомственная!G29</f>
        <v>0</v>
      </c>
      <c r="G32" s="447"/>
    </row>
    <row r="33" spans="1:8" ht="59.25" hidden="1" customHeight="1">
      <c r="A33" s="236" t="s">
        <v>1869</v>
      </c>
      <c r="B33" s="148" t="str">
        <f t="shared" si="1"/>
        <v>01</v>
      </c>
      <c r="C33" s="148" t="str">
        <f>"07"</f>
        <v>07</v>
      </c>
      <c r="D33" s="246" t="s">
        <v>985</v>
      </c>
      <c r="E33" s="246"/>
      <c r="F33" s="86">
        <f>F34</f>
        <v>0</v>
      </c>
      <c r="G33" s="86">
        <f>G34</f>
        <v>0</v>
      </c>
    </row>
    <row r="34" spans="1:8" ht="27.75" hidden="1" customHeight="1">
      <c r="A34" s="239" t="s">
        <v>1868</v>
      </c>
      <c r="B34" s="148" t="str">
        <f t="shared" si="1"/>
        <v>01</v>
      </c>
      <c r="C34" s="148" t="str">
        <f>"07"</f>
        <v>07</v>
      </c>
      <c r="D34" s="246" t="s">
        <v>985</v>
      </c>
      <c r="E34" s="246" t="str">
        <f>"800"</f>
        <v>800</v>
      </c>
      <c r="F34" s="86">
        <f>ведомственная!G31</f>
        <v>0</v>
      </c>
      <c r="G34" s="86">
        <f>ведомственная!H31</f>
        <v>0</v>
      </c>
    </row>
    <row r="35" spans="1:8" ht="17.25" hidden="1" customHeight="1">
      <c r="A35" s="31" t="s">
        <v>1508</v>
      </c>
      <c r="B35" s="148" t="str">
        <f t="shared" si="1"/>
        <v>01</v>
      </c>
      <c r="C35" s="148">
        <v>11</v>
      </c>
      <c r="D35" s="107"/>
      <c r="E35" s="246"/>
      <c r="F35" s="86">
        <f>F36+F38</f>
        <v>0</v>
      </c>
      <c r="G35" s="86">
        <f>G36+G38</f>
        <v>0</v>
      </c>
    </row>
    <row r="36" spans="1:8" s="115" customFormat="1" ht="23.25" hidden="1" customHeight="1">
      <c r="A36" s="2" t="s">
        <v>669</v>
      </c>
      <c r="B36" s="148" t="str">
        <f t="shared" si="1"/>
        <v>01</v>
      </c>
      <c r="C36" s="148">
        <v>11</v>
      </c>
      <c r="D36" s="246" t="s">
        <v>670</v>
      </c>
      <c r="E36" s="1"/>
      <c r="F36" s="86">
        <f>F37</f>
        <v>0</v>
      </c>
      <c r="G36" s="86">
        <f>G37</f>
        <v>0</v>
      </c>
      <c r="H36" s="114"/>
    </row>
    <row r="37" spans="1:8" ht="18.75" hidden="1" customHeight="1">
      <c r="A37" s="239" t="s">
        <v>1868</v>
      </c>
      <c r="B37" s="148" t="str">
        <f t="shared" si="1"/>
        <v>01</v>
      </c>
      <c r="C37" s="148">
        <v>11</v>
      </c>
      <c r="D37" s="246" t="s">
        <v>670</v>
      </c>
      <c r="E37" s="1" t="str">
        <f>"800"</f>
        <v>800</v>
      </c>
      <c r="F37" s="86">
        <f>ведомственная!G34+ведомственная!G127</f>
        <v>0</v>
      </c>
      <c r="G37" s="86">
        <f>ведомственная!H34+ведомственная!H127</f>
        <v>0</v>
      </c>
    </row>
    <row r="38" spans="1:8" ht="18.75" hidden="1" customHeight="1">
      <c r="A38" s="237" t="s">
        <v>1868</v>
      </c>
      <c r="B38" s="148" t="str">
        <f t="shared" si="1"/>
        <v>01</v>
      </c>
      <c r="C38" s="148">
        <v>11</v>
      </c>
      <c r="D38" s="246" t="s">
        <v>670</v>
      </c>
      <c r="E38" s="246" t="str">
        <f>"800"</f>
        <v>800</v>
      </c>
      <c r="F38" s="165">
        <f>ведомственная!G391</f>
        <v>0</v>
      </c>
      <c r="G38" s="182"/>
    </row>
    <row r="39" spans="1:8" ht="18.75" customHeight="1">
      <c r="A39" s="238" t="s">
        <v>1867</v>
      </c>
      <c r="B39" s="148" t="str">
        <f t="shared" si="1"/>
        <v>01</v>
      </c>
      <c r="C39" s="148" t="str">
        <f>"06"</f>
        <v>06</v>
      </c>
      <c r="D39" s="463" t="s">
        <v>1976</v>
      </c>
      <c r="E39" s="463">
        <v>200</v>
      </c>
      <c r="F39" s="165">
        <v>25.4</v>
      </c>
      <c r="G39" s="182">
        <v>25.4</v>
      </c>
    </row>
    <row r="40" spans="1:8" ht="57" customHeight="1">
      <c r="A40" s="31" t="s">
        <v>1510</v>
      </c>
      <c r="B40" s="148" t="str">
        <f t="shared" si="1"/>
        <v>01</v>
      </c>
      <c r="C40" s="148">
        <v>13</v>
      </c>
      <c r="D40" s="107"/>
      <c r="E40" s="1"/>
      <c r="F40" s="187">
        <f>F42+F43+F73</f>
        <v>7248.4000000000005</v>
      </c>
      <c r="G40" s="187">
        <f>G42+G43+G73</f>
        <v>7248.4000000000005</v>
      </c>
    </row>
    <row r="41" spans="1:8" ht="51" customHeight="1">
      <c r="A41" s="31" t="s">
        <v>920</v>
      </c>
      <c r="B41" s="148" t="str">
        <f t="shared" si="1"/>
        <v>01</v>
      </c>
      <c r="C41" s="148">
        <v>13</v>
      </c>
      <c r="D41" s="466" t="s">
        <v>1979</v>
      </c>
      <c r="E41" s="246"/>
      <c r="F41" s="187">
        <v>7248.4</v>
      </c>
      <c r="G41" s="86">
        <v>7248.4</v>
      </c>
    </row>
    <row r="42" spans="1:8" ht="96" customHeight="1">
      <c r="A42" s="236" t="s">
        <v>1867</v>
      </c>
      <c r="B42" s="148" t="str">
        <f t="shared" si="1"/>
        <v>01</v>
      </c>
      <c r="C42" s="148">
        <v>13</v>
      </c>
      <c r="D42" s="466" t="s">
        <v>1979</v>
      </c>
      <c r="E42" s="246" t="str">
        <f>"100"</f>
        <v>100</v>
      </c>
      <c r="F42" s="86">
        <v>4211.8</v>
      </c>
      <c r="G42" s="86">
        <v>4211.8</v>
      </c>
    </row>
    <row r="43" spans="1:8" ht="55.5" customHeight="1">
      <c r="A43" s="236" t="s">
        <v>1870</v>
      </c>
      <c r="B43" s="148" t="str">
        <f t="shared" si="1"/>
        <v>01</v>
      </c>
      <c r="C43" s="148">
        <v>13</v>
      </c>
      <c r="D43" s="466" t="s">
        <v>1979</v>
      </c>
      <c r="E43" s="246" t="str">
        <f>"200"</f>
        <v>200</v>
      </c>
      <c r="F43" s="86">
        <v>2505</v>
      </c>
      <c r="G43" s="86">
        <v>2505</v>
      </c>
      <c r="H43" s="126">
        <v>2543.3000000000002</v>
      </c>
    </row>
    <row r="44" spans="1:8" ht="18.75" hidden="1" customHeight="1">
      <c r="A44" s="31" t="s">
        <v>217</v>
      </c>
      <c r="B44" s="148" t="str">
        <f t="shared" si="1"/>
        <v>01</v>
      </c>
      <c r="C44" s="148">
        <v>13</v>
      </c>
      <c r="D44" s="392" t="s">
        <v>283</v>
      </c>
      <c r="E44" s="246"/>
      <c r="F44" s="86">
        <f>F45+F46</f>
        <v>0</v>
      </c>
      <c r="G44" s="86">
        <f>G45+G46</f>
        <v>0</v>
      </c>
    </row>
    <row r="45" spans="1:8" ht="96.75" hidden="1" customHeight="1">
      <c r="A45" s="236" t="s">
        <v>1867</v>
      </c>
      <c r="B45" s="148" t="str">
        <f t="shared" si="1"/>
        <v>01</v>
      </c>
      <c r="C45" s="148">
        <v>13</v>
      </c>
      <c r="D45" s="392" t="s">
        <v>283</v>
      </c>
      <c r="E45" s="246" t="str">
        <f>"100"</f>
        <v>100</v>
      </c>
      <c r="F45" s="86">
        <f>ведомственная!G40</f>
        <v>0</v>
      </c>
      <c r="G45" s="86">
        <f>ведомственная!H40</f>
        <v>0</v>
      </c>
    </row>
    <row r="46" spans="1:8" ht="35.25" hidden="1" customHeight="1">
      <c r="A46" s="236" t="s">
        <v>1870</v>
      </c>
      <c r="B46" s="148" t="str">
        <f t="shared" si="1"/>
        <v>01</v>
      </c>
      <c r="C46" s="148">
        <v>13</v>
      </c>
      <c r="D46" s="392" t="s">
        <v>283</v>
      </c>
      <c r="E46" s="246" t="str">
        <f>"200"</f>
        <v>200</v>
      </c>
      <c r="F46" s="86">
        <f>ведомственная!G41</f>
        <v>0</v>
      </c>
      <c r="G46" s="86">
        <f>ведомственная!H41</f>
        <v>0</v>
      </c>
    </row>
    <row r="47" spans="1:8" ht="30.75" hidden="1" customHeight="1">
      <c r="A47" s="4" t="s">
        <v>1695</v>
      </c>
      <c r="B47" s="148" t="str">
        <f t="shared" si="1"/>
        <v>01</v>
      </c>
      <c r="C47" s="148">
        <v>13</v>
      </c>
      <c r="D47" s="392" t="s">
        <v>284</v>
      </c>
      <c r="E47" s="246"/>
      <c r="F47" s="86">
        <f>F48+F49</f>
        <v>0</v>
      </c>
      <c r="G47" s="86">
        <f>G48+G49</f>
        <v>0</v>
      </c>
    </row>
    <row r="48" spans="1:8" ht="97.5" hidden="1" customHeight="1">
      <c r="A48" s="236" t="s">
        <v>1867</v>
      </c>
      <c r="B48" s="148" t="str">
        <f t="shared" si="1"/>
        <v>01</v>
      </c>
      <c r="C48" s="148">
        <v>13</v>
      </c>
      <c r="D48" s="392" t="s">
        <v>284</v>
      </c>
      <c r="E48" s="246" t="str">
        <f>"100"</f>
        <v>100</v>
      </c>
      <c r="F48" s="86">
        <f>ведомственная!G43</f>
        <v>0</v>
      </c>
      <c r="G48" s="86">
        <f>ведомственная!H43</f>
        <v>0</v>
      </c>
    </row>
    <row r="49" spans="1:7" ht="35.25" hidden="1" customHeight="1">
      <c r="A49" s="236" t="s">
        <v>1870</v>
      </c>
      <c r="B49" s="148" t="str">
        <f t="shared" si="1"/>
        <v>01</v>
      </c>
      <c r="C49" s="148">
        <v>13</v>
      </c>
      <c r="D49" s="392" t="s">
        <v>284</v>
      </c>
      <c r="E49" s="246" t="str">
        <f>"200"</f>
        <v>200</v>
      </c>
      <c r="F49" s="86">
        <f>ведомственная!G44</f>
        <v>0</v>
      </c>
      <c r="G49" s="86">
        <f>ведомственная!H44</f>
        <v>0</v>
      </c>
    </row>
    <row r="50" spans="1:7" ht="42.75" hidden="1" customHeight="1">
      <c r="A50" s="236" t="s">
        <v>1890</v>
      </c>
      <c r="B50" s="148" t="str">
        <f t="shared" si="1"/>
        <v>01</v>
      </c>
      <c r="C50" s="148">
        <v>13</v>
      </c>
      <c r="D50" s="1" t="s">
        <v>753</v>
      </c>
      <c r="E50" s="1"/>
      <c r="F50" s="86">
        <f>F51+F52</f>
        <v>0</v>
      </c>
      <c r="G50" s="86">
        <f>G51+G52</f>
        <v>0</v>
      </c>
    </row>
    <row r="51" spans="1:7" ht="100.5" hidden="1" customHeight="1">
      <c r="A51" s="236" t="s">
        <v>1867</v>
      </c>
      <c r="B51" s="148" t="str">
        <f t="shared" si="1"/>
        <v>01</v>
      </c>
      <c r="C51" s="148">
        <v>13</v>
      </c>
      <c r="D51" s="1" t="s">
        <v>753</v>
      </c>
      <c r="E51" s="1" t="str">
        <f>"100"</f>
        <v>100</v>
      </c>
      <c r="F51" s="86">
        <f>ведомственная!G46</f>
        <v>0</v>
      </c>
      <c r="G51" s="86">
        <f>ведомственная!H46</f>
        <v>0</v>
      </c>
    </row>
    <row r="52" spans="1:7" ht="45" hidden="1" customHeight="1">
      <c r="A52" s="236" t="s">
        <v>1870</v>
      </c>
      <c r="B52" s="148" t="str">
        <f t="shared" si="1"/>
        <v>01</v>
      </c>
      <c r="C52" s="148">
        <v>13</v>
      </c>
      <c r="D52" s="1" t="s">
        <v>753</v>
      </c>
      <c r="E52" s="1" t="str">
        <f>"200"</f>
        <v>200</v>
      </c>
      <c r="F52" s="86">
        <f>ведомственная!G47</f>
        <v>0</v>
      </c>
      <c r="G52" s="86">
        <f>ведомственная!H47</f>
        <v>0</v>
      </c>
    </row>
    <row r="53" spans="1:7" ht="30" hidden="1" customHeight="1">
      <c r="A53" s="5" t="s">
        <v>540</v>
      </c>
      <c r="B53" s="148" t="str">
        <f t="shared" si="1"/>
        <v>01</v>
      </c>
      <c r="C53" s="148">
        <v>13</v>
      </c>
      <c r="D53" s="15" t="s">
        <v>1306</v>
      </c>
      <c r="E53" s="15"/>
      <c r="F53" s="86">
        <f>F54</f>
        <v>0</v>
      </c>
      <c r="G53" s="447"/>
    </row>
    <row r="54" spans="1:7" ht="36" hidden="1" customHeight="1">
      <c r="A54" s="237" t="s">
        <v>1885</v>
      </c>
      <c r="B54" s="148" t="str">
        <f t="shared" si="1"/>
        <v>01</v>
      </c>
      <c r="C54" s="148">
        <v>13</v>
      </c>
      <c r="D54" s="15" t="s">
        <v>1306</v>
      </c>
      <c r="E54" s="15" t="s">
        <v>1887</v>
      </c>
      <c r="F54" s="86">
        <f>ведомственная!G393</f>
        <v>0</v>
      </c>
      <c r="G54" s="447"/>
    </row>
    <row r="55" spans="1:7" ht="53.25" hidden="1" customHeight="1">
      <c r="A55" s="180" t="s">
        <v>549</v>
      </c>
      <c r="B55" s="148" t="str">
        <f t="shared" si="1"/>
        <v>01</v>
      </c>
      <c r="C55" s="148">
        <v>13</v>
      </c>
      <c r="D55" s="15" t="s">
        <v>1306</v>
      </c>
      <c r="E55" s="15"/>
      <c r="F55" s="86">
        <f>ведомственная!G394</f>
        <v>0</v>
      </c>
      <c r="G55" s="447"/>
    </row>
    <row r="56" spans="1:7" ht="36" hidden="1" customHeight="1">
      <c r="A56" s="5" t="s">
        <v>1427</v>
      </c>
      <c r="B56" s="148" t="str">
        <f t="shared" si="1"/>
        <v>01</v>
      </c>
      <c r="C56" s="148">
        <v>13</v>
      </c>
      <c r="D56" s="15" t="s">
        <v>1306</v>
      </c>
      <c r="E56" s="15" t="s">
        <v>296</v>
      </c>
      <c r="F56" s="86">
        <f>ведомственная!G395</f>
        <v>0</v>
      </c>
      <c r="G56" s="447"/>
    </row>
    <row r="57" spans="1:7" ht="44.25" hidden="1" customHeight="1">
      <c r="A57" s="5" t="s">
        <v>601</v>
      </c>
      <c r="B57" s="148" t="str">
        <f t="shared" si="1"/>
        <v>01</v>
      </c>
      <c r="C57" s="148">
        <v>13</v>
      </c>
      <c r="D57" s="246" t="s">
        <v>755</v>
      </c>
      <c r="E57" s="246"/>
      <c r="F57" s="86">
        <f>F58</f>
        <v>0</v>
      </c>
      <c r="G57" s="447"/>
    </row>
    <row r="58" spans="1:7" ht="47.25" hidden="1" customHeight="1">
      <c r="A58" s="236" t="s">
        <v>1870</v>
      </c>
      <c r="B58" s="148" t="str">
        <f t="shared" si="1"/>
        <v>01</v>
      </c>
      <c r="C58" s="148">
        <v>13</v>
      </c>
      <c r="D58" s="246" t="s">
        <v>755</v>
      </c>
      <c r="E58" s="246" t="str">
        <f>"200"</f>
        <v>200</v>
      </c>
      <c r="F58" s="86">
        <f>ведомственная!G122</f>
        <v>0</v>
      </c>
      <c r="G58" s="447"/>
    </row>
    <row r="59" spans="1:7" ht="51.75" hidden="1" customHeight="1">
      <c r="A59" s="229" t="s">
        <v>1058</v>
      </c>
      <c r="B59" s="215" t="str">
        <f t="shared" si="1"/>
        <v>01</v>
      </c>
      <c r="C59" s="215">
        <v>13</v>
      </c>
      <c r="D59" s="218" t="s">
        <v>542</v>
      </c>
      <c r="E59" s="218"/>
      <c r="F59" s="220">
        <f>F60</f>
        <v>0</v>
      </c>
      <c r="G59" s="220">
        <f>G60</f>
        <v>0</v>
      </c>
    </row>
    <row r="60" spans="1:7" ht="37.5" hidden="1" customHeight="1">
      <c r="A60" s="236" t="s">
        <v>1870</v>
      </c>
      <c r="B60" s="215" t="str">
        <f t="shared" si="1"/>
        <v>01</v>
      </c>
      <c r="C60" s="215">
        <v>13</v>
      </c>
      <c r="D60" s="218" t="s">
        <v>542</v>
      </c>
      <c r="E60" s="246" t="str">
        <f>"200"</f>
        <v>200</v>
      </c>
      <c r="F60" s="220">
        <f>ведомственная!G49</f>
        <v>0</v>
      </c>
      <c r="G60" s="220">
        <f>ведомственная!H49</f>
        <v>0</v>
      </c>
    </row>
    <row r="61" spans="1:7" ht="50.25" hidden="1" customHeight="1">
      <c r="A61" s="402" t="s">
        <v>1844</v>
      </c>
      <c r="B61" s="403" t="str">
        <f t="shared" si="1"/>
        <v>01</v>
      </c>
      <c r="C61" s="403">
        <v>13</v>
      </c>
      <c r="D61" s="404" t="s">
        <v>1912</v>
      </c>
      <c r="E61" s="218"/>
      <c r="F61" s="220">
        <f>F62</f>
        <v>0</v>
      </c>
      <c r="G61" s="220">
        <f>G62</f>
        <v>0</v>
      </c>
    </row>
    <row r="62" spans="1:7" ht="35.25" hidden="1" customHeight="1">
      <c r="A62" s="405" t="s">
        <v>1870</v>
      </c>
      <c r="B62" s="403" t="str">
        <f t="shared" si="1"/>
        <v>01</v>
      </c>
      <c r="C62" s="403">
        <v>13</v>
      </c>
      <c r="D62" s="404" t="s">
        <v>1912</v>
      </c>
      <c r="E62" s="246" t="str">
        <f>"200"</f>
        <v>200</v>
      </c>
      <c r="F62" s="220">
        <f>ведомственная!G51</f>
        <v>0</v>
      </c>
      <c r="G62" s="220">
        <f>ведомственная!H51</f>
        <v>0</v>
      </c>
    </row>
    <row r="63" spans="1:7" ht="54.75" hidden="1" customHeight="1">
      <c r="A63" s="138" t="s">
        <v>709</v>
      </c>
      <c r="B63" s="148" t="str">
        <f t="shared" si="1"/>
        <v>01</v>
      </c>
      <c r="C63" s="148">
        <v>13</v>
      </c>
      <c r="D63" s="246" t="s">
        <v>710</v>
      </c>
      <c r="E63" s="15"/>
      <c r="F63" s="189">
        <f>F64</f>
        <v>0</v>
      </c>
      <c r="G63" s="189">
        <f>G64</f>
        <v>0</v>
      </c>
    </row>
    <row r="64" spans="1:7" ht="37.5" hidden="1" customHeight="1">
      <c r="A64" s="236" t="s">
        <v>1870</v>
      </c>
      <c r="B64" s="148" t="str">
        <f t="shared" si="1"/>
        <v>01</v>
      </c>
      <c r="C64" s="148">
        <v>13</v>
      </c>
      <c r="D64" s="246" t="s">
        <v>710</v>
      </c>
      <c r="E64" s="246" t="str">
        <f>"200"</f>
        <v>200</v>
      </c>
      <c r="F64" s="189">
        <f>ведомственная!G397</f>
        <v>0</v>
      </c>
      <c r="G64" s="189">
        <f>ведомственная!H397</f>
        <v>0</v>
      </c>
    </row>
    <row r="65" spans="1:8" ht="56.25" hidden="1" customHeight="1">
      <c r="A65" s="406" t="s">
        <v>1854</v>
      </c>
      <c r="B65" s="403" t="str">
        <f t="shared" si="1"/>
        <v>01</v>
      </c>
      <c r="C65" s="403">
        <v>13</v>
      </c>
      <c r="D65" s="407" t="s">
        <v>1913</v>
      </c>
      <c r="E65" s="15"/>
      <c r="F65" s="189">
        <f>F66</f>
        <v>0</v>
      </c>
      <c r="G65" s="189">
        <f>G66</f>
        <v>0</v>
      </c>
    </row>
    <row r="66" spans="1:8" ht="37.5" hidden="1" customHeight="1">
      <c r="A66" s="405" t="s">
        <v>1870</v>
      </c>
      <c r="B66" s="403" t="str">
        <f t="shared" si="1"/>
        <v>01</v>
      </c>
      <c r="C66" s="403">
        <v>13</v>
      </c>
      <c r="D66" s="407" t="s">
        <v>1913</v>
      </c>
      <c r="E66" s="246" t="str">
        <f>"200"</f>
        <v>200</v>
      </c>
      <c r="F66" s="189">
        <f>ведомственная!G53</f>
        <v>0</v>
      </c>
      <c r="G66" s="189">
        <f>ведомственная!H53</f>
        <v>0</v>
      </c>
    </row>
    <row r="67" spans="1:8" ht="74.25" hidden="1" customHeight="1">
      <c r="A67" s="213" t="s">
        <v>1853</v>
      </c>
      <c r="B67" s="148" t="str">
        <f t="shared" si="1"/>
        <v>01</v>
      </c>
      <c r="C67" s="148">
        <v>13</v>
      </c>
      <c r="D67" s="218" t="s">
        <v>1895</v>
      </c>
      <c r="E67" s="218"/>
      <c r="F67" s="220">
        <f>F68</f>
        <v>0</v>
      </c>
      <c r="G67" s="220">
        <f>G68</f>
        <v>0</v>
      </c>
    </row>
    <row r="68" spans="1:8" ht="37.5" hidden="1" customHeight="1">
      <c r="A68" s="236" t="s">
        <v>1870</v>
      </c>
      <c r="B68" s="148" t="str">
        <f t="shared" si="1"/>
        <v>01</v>
      </c>
      <c r="C68" s="148">
        <v>13</v>
      </c>
      <c r="D68" s="218" t="s">
        <v>1895</v>
      </c>
      <c r="E68" s="246" t="str">
        <f>"200"</f>
        <v>200</v>
      </c>
      <c r="F68" s="220">
        <f>ведомственная!G55</f>
        <v>0</v>
      </c>
      <c r="G68" s="220">
        <f>ведомственная!H55</f>
        <v>0</v>
      </c>
    </row>
    <row r="69" spans="1:8" s="118" customFormat="1" ht="20.25" hidden="1" customHeight="1">
      <c r="A69" s="167" t="s">
        <v>806</v>
      </c>
      <c r="B69" s="162" t="str">
        <f>"02"</f>
        <v>02</v>
      </c>
      <c r="C69" s="135"/>
      <c r="D69" s="121"/>
      <c r="E69" s="14"/>
      <c r="F69" s="187">
        <f t="shared" ref="F69:G71" si="2">F70</f>
        <v>0</v>
      </c>
      <c r="G69" s="187">
        <f t="shared" si="2"/>
        <v>0</v>
      </c>
      <c r="H69" s="117"/>
    </row>
    <row r="70" spans="1:8" ht="21" hidden="1" customHeight="1">
      <c r="A70" s="31" t="s">
        <v>1758</v>
      </c>
      <c r="B70" s="148" t="str">
        <f>"02"</f>
        <v>02</v>
      </c>
      <c r="C70" s="148" t="str">
        <f>"03"</f>
        <v>03</v>
      </c>
      <c r="D70" s="107"/>
      <c r="E70" s="246"/>
      <c r="F70" s="86">
        <f t="shared" si="2"/>
        <v>0</v>
      </c>
      <c r="G70" s="86">
        <f t="shared" si="2"/>
        <v>0</v>
      </c>
    </row>
    <row r="71" spans="1:8" ht="50.25" hidden="1" customHeight="1">
      <c r="A71" s="31" t="s">
        <v>414</v>
      </c>
      <c r="B71" s="148" t="str">
        <f>"02"</f>
        <v>02</v>
      </c>
      <c r="C71" s="148" t="str">
        <f>"03"</f>
        <v>03</v>
      </c>
      <c r="D71" s="392" t="s">
        <v>415</v>
      </c>
      <c r="E71" s="246"/>
      <c r="F71" s="86">
        <f t="shared" si="2"/>
        <v>0</v>
      </c>
      <c r="G71" s="86">
        <f t="shared" si="2"/>
        <v>0</v>
      </c>
    </row>
    <row r="72" spans="1:8" ht="20.25" hidden="1" customHeight="1">
      <c r="A72" s="237" t="s">
        <v>1885</v>
      </c>
      <c r="B72" s="148" t="str">
        <f>"02"</f>
        <v>02</v>
      </c>
      <c r="C72" s="148" t="str">
        <f>"03"</f>
        <v>03</v>
      </c>
      <c r="D72" s="392" t="s">
        <v>415</v>
      </c>
      <c r="E72" s="246" t="str">
        <f>"500"</f>
        <v>500</v>
      </c>
      <c r="F72" s="86">
        <f>ведомственная!G401</f>
        <v>0</v>
      </c>
      <c r="G72" s="86">
        <f>ведомственная!H401</f>
        <v>0</v>
      </c>
    </row>
    <row r="73" spans="1:8" ht="66.75" customHeight="1">
      <c r="A73" s="236" t="s">
        <v>1870</v>
      </c>
      <c r="B73" s="148" t="str">
        <f t="shared" ref="B73" si="3">"01"</f>
        <v>01</v>
      </c>
      <c r="C73" s="148">
        <v>13</v>
      </c>
      <c r="D73" s="493" t="s">
        <v>1979</v>
      </c>
      <c r="E73" s="493">
        <v>800</v>
      </c>
      <c r="F73" s="86">
        <v>531.6</v>
      </c>
      <c r="G73" s="86">
        <v>531.6</v>
      </c>
    </row>
    <row r="74" spans="1:8" s="118" customFormat="1" ht="78.75" customHeight="1">
      <c r="A74" s="53" t="s">
        <v>1970</v>
      </c>
      <c r="B74" s="148" t="str">
        <f>"03"</f>
        <v>03</v>
      </c>
      <c r="C74" s="148">
        <v>14</v>
      </c>
      <c r="D74" s="462" t="s">
        <v>1980</v>
      </c>
      <c r="E74" s="14">
        <v>200</v>
      </c>
      <c r="F74" s="187">
        <v>100</v>
      </c>
      <c r="G74" s="187">
        <v>100</v>
      </c>
      <c r="H74" s="117"/>
    </row>
    <row r="75" spans="1:8" ht="57.75" hidden="1" customHeight="1">
      <c r="A75" s="31" t="s">
        <v>417</v>
      </c>
      <c r="B75" s="148" t="str">
        <f t="shared" ref="B75:B84" si="4">"03"</f>
        <v>03</v>
      </c>
      <c r="C75" s="148" t="str">
        <f t="shared" ref="C75:C84" si="5">"09"</f>
        <v>09</v>
      </c>
      <c r="D75" s="107"/>
      <c r="E75" s="246"/>
      <c r="F75" s="86"/>
      <c r="G75" s="86"/>
    </row>
    <row r="76" spans="1:8" ht="59.25" hidden="1" customHeight="1">
      <c r="A76" s="31" t="s">
        <v>1512</v>
      </c>
      <c r="B76" s="148" t="str">
        <f t="shared" si="4"/>
        <v>03</v>
      </c>
      <c r="C76" s="148" t="str">
        <f t="shared" si="5"/>
        <v>09</v>
      </c>
      <c r="D76" s="246" t="s">
        <v>1530</v>
      </c>
      <c r="E76" s="246"/>
      <c r="F76" s="86">
        <f>F77</f>
        <v>0</v>
      </c>
      <c r="G76" s="447"/>
    </row>
    <row r="77" spans="1:8" ht="48.75" hidden="1" customHeight="1">
      <c r="A77" s="238" t="s">
        <v>1870</v>
      </c>
      <c r="B77" s="148" t="str">
        <f t="shared" si="4"/>
        <v>03</v>
      </c>
      <c r="C77" s="148" t="str">
        <f t="shared" si="5"/>
        <v>09</v>
      </c>
      <c r="D77" s="246" t="s">
        <v>1530</v>
      </c>
      <c r="E77" s="246" t="str">
        <f>"200"</f>
        <v>200</v>
      </c>
      <c r="F77" s="86">
        <f>ведомственная!G59</f>
        <v>0</v>
      </c>
      <c r="G77" s="447"/>
    </row>
    <row r="78" spans="1:8" ht="39" hidden="1" customHeight="1">
      <c r="A78" s="31" t="s">
        <v>1872</v>
      </c>
      <c r="B78" s="148" t="str">
        <f t="shared" si="4"/>
        <v>03</v>
      </c>
      <c r="C78" s="148" t="str">
        <f t="shared" si="5"/>
        <v>09</v>
      </c>
      <c r="D78" s="1" t="s">
        <v>754</v>
      </c>
      <c r="E78" s="246"/>
      <c r="F78" s="86"/>
      <c r="G78" s="86"/>
    </row>
    <row r="79" spans="1:8" ht="94.5" hidden="1" customHeight="1">
      <c r="A79" s="236" t="s">
        <v>1867</v>
      </c>
      <c r="B79" s="148" t="str">
        <f t="shared" si="4"/>
        <v>03</v>
      </c>
      <c r="C79" s="148" t="str">
        <f t="shared" si="5"/>
        <v>09</v>
      </c>
      <c r="D79" s="1" t="s">
        <v>1530</v>
      </c>
      <c r="E79" s="246">
        <v>200</v>
      </c>
      <c r="F79" s="86"/>
      <c r="G79" s="86"/>
    </row>
    <row r="80" spans="1:8" ht="87" customHeight="1">
      <c r="A80" s="53" t="s">
        <v>1970</v>
      </c>
      <c r="B80" s="148" t="str">
        <f>"03"</f>
        <v>03</v>
      </c>
      <c r="C80" s="148">
        <v>14</v>
      </c>
      <c r="D80" s="462" t="s">
        <v>1980</v>
      </c>
      <c r="E80" s="246" t="str">
        <f>"200"</f>
        <v>200</v>
      </c>
      <c r="F80" s="86">
        <v>100</v>
      </c>
      <c r="G80" s="86">
        <v>100</v>
      </c>
    </row>
    <row r="81" spans="1:8" ht="55.5" hidden="1" customHeight="1">
      <c r="A81" s="5" t="s">
        <v>600</v>
      </c>
      <c r="B81" s="148" t="str">
        <f t="shared" si="4"/>
        <v>03</v>
      </c>
      <c r="C81" s="148" t="str">
        <f t="shared" si="5"/>
        <v>09</v>
      </c>
      <c r="D81" s="1" t="s">
        <v>755</v>
      </c>
      <c r="E81" s="246"/>
      <c r="F81" s="86">
        <f>F82</f>
        <v>0</v>
      </c>
      <c r="G81" s="447"/>
    </row>
    <row r="82" spans="1:8" ht="39.75" hidden="1" customHeight="1">
      <c r="A82" s="236" t="s">
        <v>1870</v>
      </c>
      <c r="B82" s="148" t="str">
        <f t="shared" si="4"/>
        <v>03</v>
      </c>
      <c r="C82" s="148" t="str">
        <f t="shared" si="5"/>
        <v>09</v>
      </c>
      <c r="D82" s="1" t="s">
        <v>755</v>
      </c>
      <c r="E82" s="246">
        <v>200</v>
      </c>
      <c r="F82" s="86">
        <f>ведомственная!G64</f>
        <v>0</v>
      </c>
      <c r="G82" s="447"/>
    </row>
    <row r="83" spans="1:8" ht="61.5" hidden="1" customHeight="1">
      <c r="A83" s="213" t="s">
        <v>1849</v>
      </c>
      <c r="B83" s="148" t="str">
        <f t="shared" si="4"/>
        <v>03</v>
      </c>
      <c r="C83" s="148" t="str">
        <f t="shared" si="5"/>
        <v>09</v>
      </c>
      <c r="D83" s="218" t="s">
        <v>1043</v>
      </c>
      <c r="E83" s="214"/>
      <c r="F83" s="216">
        <f>F84</f>
        <v>0</v>
      </c>
      <c r="G83" s="216">
        <f>G84</f>
        <v>0</v>
      </c>
    </row>
    <row r="84" spans="1:8" ht="39.75" hidden="1" customHeight="1">
      <c r="A84" s="219" t="s">
        <v>1870</v>
      </c>
      <c r="B84" s="148" t="str">
        <f t="shared" si="4"/>
        <v>03</v>
      </c>
      <c r="C84" s="148" t="str">
        <f t="shared" si="5"/>
        <v>09</v>
      </c>
      <c r="D84" s="218" t="s">
        <v>1043</v>
      </c>
      <c r="E84" s="214">
        <v>200</v>
      </c>
      <c r="F84" s="216">
        <f>ведомственная!G66</f>
        <v>0</v>
      </c>
      <c r="G84" s="216">
        <f>ведомственная!H66</f>
        <v>0</v>
      </c>
    </row>
    <row r="85" spans="1:8" s="118" customFormat="1" ht="24" hidden="1" customHeight="1">
      <c r="A85" s="167" t="s">
        <v>1531</v>
      </c>
      <c r="B85" s="162" t="str">
        <f>"04"</f>
        <v>04</v>
      </c>
      <c r="C85" s="135"/>
      <c r="D85" s="121"/>
      <c r="E85" s="14"/>
      <c r="F85" s="187">
        <f>F86+F166+F171</f>
        <v>11259.1</v>
      </c>
      <c r="G85" s="187">
        <f>G86+G166+G171</f>
        <v>9240.5</v>
      </c>
      <c r="H85" s="117"/>
    </row>
    <row r="86" spans="1:8" ht="24" hidden="1" customHeight="1">
      <c r="A86" s="31" t="s">
        <v>1532</v>
      </c>
      <c r="B86" s="148" t="str">
        <f t="shared" ref="B86:B173" si="6">"04"</f>
        <v>04</v>
      </c>
      <c r="C86" s="148" t="str">
        <f>"05"</f>
        <v>05</v>
      </c>
      <c r="D86" s="107"/>
      <c r="E86" s="246"/>
      <c r="F86" s="86">
        <f>F87+F90+F128+F132+F94+F148+F106+F108+F136+F140+F144+F146+F156+F160+F158+F150+F162+F164+F102+F154+F152+F92+F96+F98+F100+F104+F110+F112+F116+F118+F122+F134+F114+F120+F138+F124+F126+F130+F142</f>
        <v>11039.1</v>
      </c>
      <c r="G86" s="86">
        <f>G87+G90+G128+G132+G94+G148+G106+G108+G136+G140+G144+G146+G156+G160+G158+G150+G162+G164+G102+G154+G152+G92+G96+G98+G100+G104+G110+G112+G116+G118+G122+G134+G114+G120+G138+G124+G126+G130+G142</f>
        <v>9040.5</v>
      </c>
    </row>
    <row r="87" spans="1:8" ht="24.75" hidden="1" customHeight="1">
      <c r="A87" s="31" t="s">
        <v>920</v>
      </c>
      <c r="B87" s="148" t="str">
        <f t="shared" si="6"/>
        <v>04</v>
      </c>
      <c r="C87" s="148" t="str">
        <f t="shared" ref="C87:C163" si="7">"05"</f>
        <v>05</v>
      </c>
      <c r="D87" s="392" t="s">
        <v>533</v>
      </c>
      <c r="E87" s="246"/>
      <c r="F87" s="86">
        <f>F88+F89</f>
        <v>0</v>
      </c>
      <c r="G87" s="86">
        <f>G88+G89</f>
        <v>0</v>
      </c>
    </row>
    <row r="88" spans="1:8" ht="100.5" hidden="1" customHeight="1">
      <c r="A88" s="236" t="s">
        <v>1867</v>
      </c>
      <c r="B88" s="148" t="str">
        <f t="shared" si="6"/>
        <v>04</v>
      </c>
      <c r="C88" s="148" t="str">
        <f t="shared" si="7"/>
        <v>05</v>
      </c>
      <c r="D88" s="392" t="s">
        <v>533</v>
      </c>
      <c r="E88" s="246" t="str">
        <f>"100"</f>
        <v>100</v>
      </c>
      <c r="F88" s="86">
        <f>ведомственная!G131</f>
        <v>0</v>
      </c>
      <c r="G88" s="86">
        <f>ведомственная!H131</f>
        <v>0</v>
      </c>
    </row>
    <row r="89" spans="1:8" ht="42" hidden="1" customHeight="1">
      <c r="A89" s="236" t="s">
        <v>1870</v>
      </c>
      <c r="B89" s="148" t="str">
        <f t="shared" si="6"/>
        <v>04</v>
      </c>
      <c r="C89" s="148" t="str">
        <f t="shared" si="7"/>
        <v>05</v>
      </c>
      <c r="D89" s="392" t="s">
        <v>533</v>
      </c>
      <c r="E89" s="246" t="str">
        <f>"200"</f>
        <v>200</v>
      </c>
      <c r="F89" s="86">
        <f>ведомственная!G132</f>
        <v>0</v>
      </c>
      <c r="G89" s="86">
        <f>ведомственная!H132</f>
        <v>0</v>
      </c>
    </row>
    <row r="90" spans="1:8" ht="99.75" hidden="1" customHeight="1">
      <c r="A90" s="31" t="s">
        <v>959</v>
      </c>
      <c r="B90" s="148" t="str">
        <f t="shared" si="6"/>
        <v>04</v>
      </c>
      <c r="C90" s="148" t="str">
        <f t="shared" si="7"/>
        <v>05</v>
      </c>
      <c r="D90" s="246" t="s">
        <v>322</v>
      </c>
      <c r="E90" s="246"/>
      <c r="F90" s="86">
        <f>F91</f>
        <v>0</v>
      </c>
      <c r="G90" s="447"/>
    </row>
    <row r="91" spans="1:8" ht="23.25" hidden="1" customHeight="1">
      <c r="A91" s="237" t="s">
        <v>1868</v>
      </c>
      <c r="B91" s="148" t="str">
        <f t="shared" si="6"/>
        <v>04</v>
      </c>
      <c r="C91" s="148" t="str">
        <f t="shared" si="7"/>
        <v>05</v>
      </c>
      <c r="D91" s="246" t="s">
        <v>322</v>
      </c>
      <c r="E91" s="246" t="str">
        <f>"800"</f>
        <v>800</v>
      </c>
      <c r="F91" s="86">
        <f>ведомственная!G134</f>
        <v>0</v>
      </c>
      <c r="G91" s="447"/>
    </row>
    <row r="92" spans="1:8" ht="42" hidden="1" customHeight="1">
      <c r="A92" s="31" t="s">
        <v>491</v>
      </c>
      <c r="B92" s="148" t="str">
        <f>"04"</f>
        <v>04</v>
      </c>
      <c r="C92" s="148" t="str">
        <f>"05"</f>
        <v>05</v>
      </c>
      <c r="D92" s="246" t="s">
        <v>323</v>
      </c>
      <c r="E92" s="246"/>
      <c r="F92" s="86">
        <f>F93</f>
        <v>0</v>
      </c>
      <c r="G92" s="86">
        <f>G93</f>
        <v>0</v>
      </c>
    </row>
    <row r="93" spans="1:8" ht="23.25" hidden="1" customHeight="1">
      <c r="A93" s="237" t="s">
        <v>1868</v>
      </c>
      <c r="B93" s="148" t="str">
        <f>"04"</f>
        <v>04</v>
      </c>
      <c r="C93" s="148" t="str">
        <f>"05"</f>
        <v>05</v>
      </c>
      <c r="D93" s="246" t="s">
        <v>323</v>
      </c>
      <c r="E93" s="246" t="str">
        <f>"800"</f>
        <v>800</v>
      </c>
      <c r="F93" s="86">
        <f>ведомственная!G136</f>
        <v>0</v>
      </c>
      <c r="G93" s="86">
        <f>ведомственная!H136</f>
        <v>0</v>
      </c>
    </row>
    <row r="94" spans="1:8" ht="20.25" hidden="1" customHeight="1">
      <c r="A94" s="9"/>
      <c r="B94" s="148"/>
      <c r="C94" s="148"/>
      <c r="D94" s="246"/>
      <c r="E94" s="246"/>
      <c r="F94" s="86"/>
      <c r="G94" s="447"/>
    </row>
    <row r="95" spans="1:8" ht="25.5" hidden="1" customHeight="1">
      <c r="A95" s="31"/>
      <c r="B95" s="148"/>
      <c r="C95" s="148"/>
      <c r="D95" s="246"/>
      <c r="E95" s="246"/>
      <c r="F95" s="86"/>
      <c r="G95" s="447"/>
    </row>
    <row r="96" spans="1:8" ht="82.5" hidden="1" customHeight="1">
      <c r="A96" s="31" t="s">
        <v>1116</v>
      </c>
      <c r="B96" s="148" t="str">
        <f t="shared" ref="B96:B101" si="8">"04"</f>
        <v>04</v>
      </c>
      <c r="C96" s="148" t="str">
        <f t="shared" ref="C96:C101" si="9">"05"</f>
        <v>05</v>
      </c>
      <c r="D96" s="246" t="s">
        <v>327</v>
      </c>
      <c r="E96" s="246"/>
      <c r="F96" s="86">
        <f>F97</f>
        <v>0</v>
      </c>
      <c r="G96" s="86">
        <f>G97</f>
        <v>0</v>
      </c>
    </row>
    <row r="97" spans="1:7" ht="25.5" hidden="1" customHeight="1">
      <c r="A97" s="237" t="s">
        <v>1868</v>
      </c>
      <c r="B97" s="148" t="str">
        <f t="shared" si="8"/>
        <v>04</v>
      </c>
      <c r="C97" s="148" t="str">
        <f t="shared" si="9"/>
        <v>05</v>
      </c>
      <c r="D97" s="246" t="s">
        <v>327</v>
      </c>
      <c r="E97" s="246" t="str">
        <f>"800"</f>
        <v>800</v>
      </c>
      <c r="F97" s="86">
        <f>ведомственная!G140</f>
        <v>0</v>
      </c>
      <c r="G97" s="86">
        <f>ведомственная!H140</f>
        <v>0</v>
      </c>
    </row>
    <row r="98" spans="1:7" ht="97.5" hidden="1" customHeight="1">
      <c r="A98" s="31" t="s">
        <v>492</v>
      </c>
      <c r="B98" s="148" t="str">
        <f t="shared" si="8"/>
        <v>04</v>
      </c>
      <c r="C98" s="148" t="str">
        <f t="shared" si="9"/>
        <v>05</v>
      </c>
      <c r="D98" s="246" t="s">
        <v>325</v>
      </c>
      <c r="E98" s="246"/>
      <c r="F98" s="86">
        <f>F99</f>
        <v>0</v>
      </c>
      <c r="G98" s="86">
        <f>G99</f>
        <v>0</v>
      </c>
    </row>
    <row r="99" spans="1:7" ht="25.5" hidden="1" customHeight="1">
      <c r="A99" s="237" t="s">
        <v>1868</v>
      </c>
      <c r="B99" s="148" t="str">
        <f t="shared" si="8"/>
        <v>04</v>
      </c>
      <c r="C99" s="148" t="str">
        <f t="shared" si="9"/>
        <v>05</v>
      </c>
      <c r="D99" s="246" t="s">
        <v>325</v>
      </c>
      <c r="E99" s="246" t="str">
        <f>"800"</f>
        <v>800</v>
      </c>
      <c r="F99" s="86">
        <f>ведомственная!G142</f>
        <v>0</v>
      </c>
      <c r="G99" s="86">
        <f>ведомственная!H142</f>
        <v>0</v>
      </c>
    </row>
    <row r="100" spans="1:7" ht="79.5" hidden="1" customHeight="1">
      <c r="A100" s="31" t="s">
        <v>493</v>
      </c>
      <c r="B100" s="148" t="str">
        <f t="shared" si="8"/>
        <v>04</v>
      </c>
      <c r="C100" s="148" t="str">
        <f t="shared" si="9"/>
        <v>05</v>
      </c>
      <c r="D100" s="246" t="s">
        <v>328</v>
      </c>
      <c r="E100" s="246"/>
      <c r="F100" s="86">
        <f>F101</f>
        <v>0</v>
      </c>
      <c r="G100" s="86">
        <f>G101</f>
        <v>0</v>
      </c>
    </row>
    <row r="101" spans="1:7" ht="25.5" hidden="1" customHeight="1">
      <c r="A101" s="237" t="s">
        <v>1868</v>
      </c>
      <c r="B101" s="148" t="str">
        <f t="shared" si="8"/>
        <v>04</v>
      </c>
      <c r="C101" s="148" t="str">
        <f t="shared" si="9"/>
        <v>05</v>
      </c>
      <c r="D101" s="246" t="s">
        <v>328</v>
      </c>
      <c r="E101" s="246" t="str">
        <f>"800"</f>
        <v>800</v>
      </c>
      <c r="F101" s="86">
        <f>ведомственная!G144</f>
        <v>0</v>
      </c>
      <c r="G101" s="86">
        <f>ведомственная!H144</f>
        <v>0</v>
      </c>
    </row>
    <row r="102" spans="1:7" ht="59.25" hidden="1" customHeight="1">
      <c r="A102" s="31" t="s">
        <v>1777</v>
      </c>
      <c r="B102" s="148" t="str">
        <f t="shared" si="6"/>
        <v>04</v>
      </c>
      <c r="C102" s="148" t="str">
        <f t="shared" si="7"/>
        <v>05</v>
      </c>
      <c r="D102" s="246" t="s">
        <v>1776</v>
      </c>
      <c r="E102" s="246"/>
      <c r="F102" s="86">
        <f>ведомственная!G145</f>
        <v>0</v>
      </c>
      <c r="G102" s="86">
        <f>ведомственная!H145</f>
        <v>0</v>
      </c>
    </row>
    <row r="103" spans="1:7" ht="25.5" hidden="1" customHeight="1">
      <c r="A103" s="237" t="s">
        <v>1868</v>
      </c>
      <c r="B103" s="148" t="str">
        <f t="shared" si="6"/>
        <v>04</v>
      </c>
      <c r="C103" s="148" t="str">
        <f t="shared" si="7"/>
        <v>05</v>
      </c>
      <c r="D103" s="246" t="s">
        <v>1776</v>
      </c>
      <c r="E103" s="246" t="str">
        <f>"800"</f>
        <v>800</v>
      </c>
      <c r="F103" s="86">
        <f>ведомственная!G146</f>
        <v>0</v>
      </c>
      <c r="G103" s="86">
        <f>ведомственная!H146</f>
        <v>0</v>
      </c>
    </row>
    <row r="104" spans="1:7" ht="25.5" hidden="1" customHeight="1">
      <c r="A104" s="31" t="s">
        <v>1311</v>
      </c>
      <c r="B104" s="148" t="str">
        <f>"04"</f>
        <v>04</v>
      </c>
      <c r="C104" s="148" t="str">
        <f>"05"</f>
        <v>05</v>
      </c>
      <c r="D104" s="246" t="s">
        <v>331</v>
      </c>
      <c r="E104" s="246"/>
      <c r="F104" s="86">
        <f>F105</f>
        <v>0</v>
      </c>
      <c r="G104" s="86">
        <f>G105</f>
        <v>0</v>
      </c>
    </row>
    <row r="105" spans="1:7" ht="25.5" hidden="1" customHeight="1">
      <c r="A105" s="237" t="s">
        <v>1868</v>
      </c>
      <c r="B105" s="148" t="str">
        <f>"04"</f>
        <v>04</v>
      </c>
      <c r="C105" s="148" t="str">
        <f>"05"</f>
        <v>05</v>
      </c>
      <c r="D105" s="246" t="s">
        <v>331</v>
      </c>
      <c r="E105" s="246" t="str">
        <f>"800"</f>
        <v>800</v>
      </c>
      <c r="F105" s="86">
        <f>ведомственная!G148</f>
        <v>0</v>
      </c>
      <c r="G105" s="86">
        <f>ведомственная!H148</f>
        <v>0</v>
      </c>
    </row>
    <row r="106" spans="1:7" ht="33" hidden="1" customHeight="1">
      <c r="A106" s="31" t="s">
        <v>1768</v>
      </c>
      <c r="B106" s="148" t="str">
        <f t="shared" si="6"/>
        <v>04</v>
      </c>
      <c r="C106" s="148" t="str">
        <f t="shared" si="7"/>
        <v>05</v>
      </c>
      <c r="D106" s="246" t="s">
        <v>1767</v>
      </c>
      <c r="E106" s="246"/>
      <c r="F106" s="86">
        <f>F107</f>
        <v>0</v>
      </c>
      <c r="G106" s="86">
        <f>G107</f>
        <v>0</v>
      </c>
    </row>
    <row r="107" spans="1:7" ht="21" hidden="1" customHeight="1">
      <c r="A107" s="237" t="s">
        <v>1868</v>
      </c>
      <c r="B107" s="148" t="str">
        <f t="shared" si="6"/>
        <v>04</v>
      </c>
      <c r="C107" s="148" t="str">
        <f t="shared" si="7"/>
        <v>05</v>
      </c>
      <c r="D107" s="246" t="s">
        <v>1767</v>
      </c>
      <c r="E107" s="246" t="str">
        <f>"800"</f>
        <v>800</v>
      </c>
      <c r="F107" s="86">
        <f>ведомственная!G150</f>
        <v>0</v>
      </c>
      <c r="G107" s="86">
        <f>ведомственная!H150</f>
        <v>0</v>
      </c>
    </row>
    <row r="108" spans="1:7" ht="210" hidden="1" customHeight="1">
      <c r="A108" s="31" t="s">
        <v>179</v>
      </c>
      <c r="B108" s="148" t="str">
        <f t="shared" si="6"/>
        <v>04</v>
      </c>
      <c r="C108" s="148" t="str">
        <f t="shared" si="7"/>
        <v>05</v>
      </c>
      <c r="D108" s="246" t="s">
        <v>797</v>
      </c>
      <c r="E108" s="246"/>
      <c r="F108" s="86">
        <f>F109</f>
        <v>0</v>
      </c>
      <c r="G108" s="447"/>
    </row>
    <row r="109" spans="1:7" ht="21" hidden="1" customHeight="1">
      <c r="A109" s="31" t="s">
        <v>1142</v>
      </c>
      <c r="B109" s="148" t="str">
        <f t="shared" si="6"/>
        <v>04</v>
      </c>
      <c r="C109" s="148" t="str">
        <f t="shared" si="7"/>
        <v>05</v>
      </c>
      <c r="D109" s="246" t="s">
        <v>180</v>
      </c>
      <c r="E109" s="246" t="str">
        <f>"006"</f>
        <v>006</v>
      </c>
      <c r="F109" s="86">
        <f>ведомственная!G152</f>
        <v>0</v>
      </c>
      <c r="G109" s="447"/>
    </row>
    <row r="110" spans="1:7" ht="36" hidden="1" customHeight="1">
      <c r="A110" s="31" t="s">
        <v>1319</v>
      </c>
      <c r="B110" s="148" t="str">
        <f t="shared" ref="B110:B127" si="10">"04"</f>
        <v>04</v>
      </c>
      <c r="C110" s="148" t="str">
        <f t="shared" ref="C110:C123" si="11">"05"</f>
        <v>05</v>
      </c>
      <c r="D110" s="246" t="s">
        <v>332</v>
      </c>
      <c r="E110" s="246"/>
      <c r="F110" s="86">
        <f>F111</f>
        <v>0</v>
      </c>
      <c r="G110" s="86">
        <f>G111</f>
        <v>0</v>
      </c>
    </row>
    <row r="111" spans="1:7" ht="21" hidden="1" customHeight="1">
      <c r="A111" s="237" t="s">
        <v>1868</v>
      </c>
      <c r="B111" s="148" t="str">
        <f t="shared" si="10"/>
        <v>04</v>
      </c>
      <c r="C111" s="148" t="str">
        <f t="shared" si="11"/>
        <v>05</v>
      </c>
      <c r="D111" s="246" t="s">
        <v>332</v>
      </c>
      <c r="E111" s="246" t="str">
        <f>"800"</f>
        <v>800</v>
      </c>
      <c r="F111" s="86">
        <f>ведомственная!G154</f>
        <v>0</v>
      </c>
      <c r="G111" s="86">
        <f>ведомственная!H154</f>
        <v>0</v>
      </c>
    </row>
    <row r="112" spans="1:7" ht="44.25" hidden="1" customHeight="1">
      <c r="A112" s="31" t="s">
        <v>1320</v>
      </c>
      <c r="B112" s="148" t="str">
        <f t="shared" si="10"/>
        <v>04</v>
      </c>
      <c r="C112" s="148" t="str">
        <f t="shared" si="11"/>
        <v>05</v>
      </c>
      <c r="D112" s="246" t="s">
        <v>330</v>
      </c>
      <c r="E112" s="246"/>
      <c r="F112" s="86">
        <f>F113</f>
        <v>0</v>
      </c>
      <c r="G112" s="86">
        <f>G113</f>
        <v>0</v>
      </c>
    </row>
    <row r="113" spans="1:8" ht="21" hidden="1" customHeight="1">
      <c r="A113" s="237" t="s">
        <v>1868</v>
      </c>
      <c r="B113" s="148" t="str">
        <f t="shared" si="10"/>
        <v>04</v>
      </c>
      <c r="C113" s="148" t="str">
        <f t="shared" si="11"/>
        <v>05</v>
      </c>
      <c r="D113" s="246" t="s">
        <v>330</v>
      </c>
      <c r="E113" s="246" t="str">
        <f>"800"</f>
        <v>800</v>
      </c>
      <c r="F113" s="86">
        <f>ведомственная!G156</f>
        <v>0</v>
      </c>
      <c r="G113" s="86">
        <f>ведомственная!H156</f>
        <v>0</v>
      </c>
    </row>
    <row r="114" spans="1:8" ht="76.5" hidden="1" customHeight="1">
      <c r="A114" s="31" t="s">
        <v>1267</v>
      </c>
      <c r="B114" s="148" t="str">
        <f t="shared" si="10"/>
        <v>04</v>
      </c>
      <c r="C114" s="148" t="str">
        <f t="shared" si="11"/>
        <v>05</v>
      </c>
      <c r="D114" s="246" t="s">
        <v>1769</v>
      </c>
      <c r="E114" s="246"/>
      <c r="F114" s="86">
        <f>F115</f>
        <v>0</v>
      </c>
      <c r="G114" s="86">
        <f>G115</f>
        <v>0</v>
      </c>
    </row>
    <row r="115" spans="1:8" ht="21" hidden="1" customHeight="1">
      <c r="A115" s="237" t="s">
        <v>1868</v>
      </c>
      <c r="B115" s="148" t="str">
        <f t="shared" si="10"/>
        <v>04</v>
      </c>
      <c r="C115" s="148" t="str">
        <f t="shared" si="11"/>
        <v>05</v>
      </c>
      <c r="D115" s="246" t="s">
        <v>1769</v>
      </c>
      <c r="E115" s="246" t="str">
        <f>"800"</f>
        <v>800</v>
      </c>
      <c r="F115" s="86">
        <f>ведомственная!G158</f>
        <v>0</v>
      </c>
      <c r="G115" s="86">
        <f>ведомственная!H158</f>
        <v>0</v>
      </c>
    </row>
    <row r="116" spans="1:8" ht="93" hidden="1" customHeight="1">
      <c r="A116" s="31" t="s">
        <v>1321</v>
      </c>
      <c r="B116" s="148" t="str">
        <f t="shared" si="10"/>
        <v>04</v>
      </c>
      <c r="C116" s="148" t="str">
        <f t="shared" si="11"/>
        <v>05</v>
      </c>
      <c r="D116" s="246" t="s">
        <v>324</v>
      </c>
      <c r="E116" s="246"/>
      <c r="F116" s="86">
        <f>F117</f>
        <v>0</v>
      </c>
      <c r="G116" s="86">
        <f>G117</f>
        <v>0</v>
      </c>
    </row>
    <row r="117" spans="1:8" ht="21" hidden="1" customHeight="1">
      <c r="A117" s="237" t="s">
        <v>1868</v>
      </c>
      <c r="B117" s="148" t="str">
        <f t="shared" si="10"/>
        <v>04</v>
      </c>
      <c r="C117" s="148" t="str">
        <f t="shared" si="11"/>
        <v>05</v>
      </c>
      <c r="D117" s="246" t="s">
        <v>324</v>
      </c>
      <c r="E117" s="246" t="str">
        <f>"800"</f>
        <v>800</v>
      </c>
      <c r="F117" s="86">
        <f>ведомственная!G160</f>
        <v>0</v>
      </c>
      <c r="G117" s="86">
        <f>ведомственная!H160</f>
        <v>0</v>
      </c>
    </row>
    <row r="118" spans="1:8" ht="74.25" hidden="1" customHeight="1">
      <c r="A118" s="31" t="s">
        <v>1322</v>
      </c>
      <c r="B118" s="148" t="str">
        <f t="shared" si="10"/>
        <v>04</v>
      </c>
      <c r="C118" s="148" t="str">
        <f t="shared" si="11"/>
        <v>05</v>
      </c>
      <c r="D118" s="246" t="s">
        <v>329</v>
      </c>
      <c r="E118" s="246"/>
      <c r="F118" s="86">
        <f>F119</f>
        <v>0</v>
      </c>
      <c r="G118" s="86">
        <f>G119</f>
        <v>0</v>
      </c>
    </row>
    <row r="119" spans="1:8" ht="21" hidden="1" customHeight="1">
      <c r="A119" s="237" t="s">
        <v>1868</v>
      </c>
      <c r="B119" s="148" t="str">
        <f t="shared" si="10"/>
        <v>04</v>
      </c>
      <c r="C119" s="148" t="str">
        <f t="shared" si="11"/>
        <v>05</v>
      </c>
      <c r="D119" s="246" t="s">
        <v>329</v>
      </c>
      <c r="E119" s="246" t="str">
        <f>"800"</f>
        <v>800</v>
      </c>
      <c r="F119" s="86">
        <f>ведомственная!G162</f>
        <v>0</v>
      </c>
      <c r="G119" s="86">
        <f>ведомственная!H162</f>
        <v>0</v>
      </c>
    </row>
    <row r="120" spans="1:8" ht="42" hidden="1" customHeight="1">
      <c r="A120" s="31" t="s">
        <v>1770</v>
      </c>
      <c r="B120" s="148" t="str">
        <f t="shared" si="10"/>
        <v>04</v>
      </c>
      <c r="C120" s="148" t="str">
        <f t="shared" si="11"/>
        <v>05</v>
      </c>
      <c r="D120" s="246" t="s">
        <v>1771</v>
      </c>
      <c r="E120" s="246"/>
      <c r="F120" s="86">
        <f>F121</f>
        <v>0</v>
      </c>
      <c r="G120" s="86">
        <f>G121</f>
        <v>0</v>
      </c>
    </row>
    <row r="121" spans="1:8" ht="21" hidden="1" customHeight="1">
      <c r="A121" s="237" t="s">
        <v>1868</v>
      </c>
      <c r="B121" s="148" t="str">
        <f t="shared" si="10"/>
        <v>04</v>
      </c>
      <c r="C121" s="148" t="str">
        <f t="shared" si="11"/>
        <v>05</v>
      </c>
      <c r="D121" s="210" t="s">
        <v>1771</v>
      </c>
      <c r="E121" s="246" t="str">
        <f>"800"</f>
        <v>800</v>
      </c>
      <c r="F121" s="86">
        <f>ведомственная!G164</f>
        <v>0</v>
      </c>
      <c r="G121" s="86">
        <f>ведомственная!H164</f>
        <v>0</v>
      </c>
    </row>
    <row r="122" spans="1:8" ht="56.25" hidden="1" customHeight="1">
      <c r="A122" s="31" t="s">
        <v>214</v>
      </c>
      <c r="B122" s="148" t="str">
        <f t="shared" si="10"/>
        <v>04</v>
      </c>
      <c r="C122" s="148" t="str">
        <f t="shared" si="11"/>
        <v>05</v>
      </c>
      <c r="D122" s="246" t="s">
        <v>326</v>
      </c>
      <c r="E122" s="246"/>
      <c r="F122" s="86">
        <f>F123</f>
        <v>0</v>
      </c>
      <c r="G122" s="86">
        <f>G123</f>
        <v>0</v>
      </c>
    </row>
    <row r="123" spans="1:8" ht="21" hidden="1" customHeight="1">
      <c r="A123" s="237" t="s">
        <v>1868</v>
      </c>
      <c r="B123" s="148" t="str">
        <f t="shared" si="10"/>
        <v>04</v>
      </c>
      <c r="C123" s="148" t="str">
        <f t="shared" si="11"/>
        <v>05</v>
      </c>
      <c r="D123" s="55" t="s">
        <v>326</v>
      </c>
      <c r="E123" s="246" t="str">
        <f>"800"</f>
        <v>800</v>
      </c>
      <c r="F123" s="86">
        <f>ведомственная!G166</f>
        <v>0</v>
      </c>
      <c r="G123" s="86">
        <f>ведомственная!H166</f>
        <v>0</v>
      </c>
    </row>
    <row r="124" spans="1:8" ht="62.25" hidden="1" customHeight="1">
      <c r="A124" s="31" t="s">
        <v>1254</v>
      </c>
      <c r="B124" s="148" t="str">
        <f t="shared" si="10"/>
        <v>04</v>
      </c>
      <c r="C124" s="148" t="str">
        <f>"05"</f>
        <v>05</v>
      </c>
      <c r="D124" s="246" t="s">
        <v>1255</v>
      </c>
      <c r="E124" s="246"/>
      <c r="F124" s="86">
        <f>F125</f>
        <v>0</v>
      </c>
      <c r="G124" s="86">
        <f>G125</f>
        <v>0</v>
      </c>
      <c r="H124" s="190"/>
    </row>
    <row r="125" spans="1:8" ht="24.75" hidden="1" customHeight="1">
      <c r="A125" s="237" t="s">
        <v>1868</v>
      </c>
      <c r="B125" s="148" t="str">
        <f t="shared" si="10"/>
        <v>04</v>
      </c>
      <c r="C125" s="148" t="str">
        <f>"05"</f>
        <v>05</v>
      </c>
      <c r="D125" s="246" t="s">
        <v>1255</v>
      </c>
      <c r="E125" s="246" t="str">
        <f>"800"</f>
        <v>800</v>
      </c>
      <c r="F125" s="86">
        <f>ведомственная!G168</f>
        <v>0</v>
      </c>
      <c r="G125" s="86">
        <f>ведомственная!H168</f>
        <v>0</v>
      </c>
      <c r="H125" s="190"/>
    </row>
    <row r="126" spans="1:8" ht="92.25" hidden="1" customHeight="1">
      <c r="A126" s="31" t="s">
        <v>1256</v>
      </c>
      <c r="B126" s="148" t="str">
        <f t="shared" si="10"/>
        <v>04</v>
      </c>
      <c r="C126" s="148" t="str">
        <f>"05"</f>
        <v>05</v>
      </c>
      <c r="D126" s="246" t="s">
        <v>1257</v>
      </c>
      <c r="E126" s="246"/>
      <c r="F126" s="86">
        <f>F127</f>
        <v>0</v>
      </c>
      <c r="G126" s="86">
        <f>G127</f>
        <v>0</v>
      </c>
      <c r="H126" s="190"/>
    </row>
    <row r="127" spans="1:8" ht="24.75" hidden="1" customHeight="1">
      <c r="A127" s="237" t="s">
        <v>1868</v>
      </c>
      <c r="B127" s="148" t="str">
        <f t="shared" si="10"/>
        <v>04</v>
      </c>
      <c r="C127" s="148" t="str">
        <f>"05"</f>
        <v>05</v>
      </c>
      <c r="D127" s="246" t="s">
        <v>1257</v>
      </c>
      <c r="E127" s="246" t="str">
        <f>"800"</f>
        <v>800</v>
      </c>
      <c r="F127" s="86">
        <f>ведомственная!G170</f>
        <v>0</v>
      </c>
      <c r="G127" s="86">
        <f>ведомственная!H170</f>
        <v>0</v>
      </c>
      <c r="H127" s="190"/>
    </row>
    <row r="128" spans="1:8" ht="102" hidden="1" customHeight="1">
      <c r="A128" s="31" t="s">
        <v>796</v>
      </c>
      <c r="B128" s="148" t="str">
        <f t="shared" si="6"/>
        <v>04</v>
      </c>
      <c r="C128" s="148" t="str">
        <f t="shared" si="7"/>
        <v>05</v>
      </c>
      <c r="D128" s="246" t="s">
        <v>795</v>
      </c>
      <c r="E128" s="246"/>
      <c r="F128" s="86">
        <f>F129</f>
        <v>0</v>
      </c>
      <c r="G128" s="86">
        <f>G129</f>
        <v>0</v>
      </c>
      <c r="H128" s="190"/>
    </row>
    <row r="129" spans="1:7" ht="21" hidden="1" customHeight="1">
      <c r="A129" s="237" t="s">
        <v>1868</v>
      </c>
      <c r="B129" s="164" t="str">
        <f t="shared" si="6"/>
        <v>04</v>
      </c>
      <c r="C129" s="164" t="str">
        <f t="shared" si="7"/>
        <v>05</v>
      </c>
      <c r="D129" s="139" t="s">
        <v>795</v>
      </c>
      <c r="E129" s="246" t="str">
        <f>"800"</f>
        <v>800</v>
      </c>
      <c r="F129" s="86">
        <f>ведомственная!G172</f>
        <v>0</v>
      </c>
      <c r="G129" s="86">
        <f>ведомственная!H172</f>
        <v>0</v>
      </c>
    </row>
    <row r="130" spans="1:7" ht="53.25" hidden="1" customHeight="1">
      <c r="A130" s="31" t="s">
        <v>1254</v>
      </c>
      <c r="B130" s="148" t="str">
        <f>"04"</f>
        <v>04</v>
      </c>
      <c r="C130" s="148" t="str">
        <f>"05"</f>
        <v>05</v>
      </c>
      <c r="D130" s="246" t="s">
        <v>544</v>
      </c>
      <c r="E130" s="246"/>
      <c r="F130" s="86">
        <f>F131</f>
        <v>0</v>
      </c>
      <c r="G130" s="86">
        <f>G131</f>
        <v>0</v>
      </c>
    </row>
    <row r="131" spans="1:7" ht="21" hidden="1" customHeight="1">
      <c r="A131" s="237" t="s">
        <v>1868</v>
      </c>
      <c r="B131" s="148" t="str">
        <f>"04"</f>
        <v>04</v>
      </c>
      <c r="C131" s="148" t="str">
        <f>"05"</f>
        <v>05</v>
      </c>
      <c r="D131" s="246" t="s">
        <v>544</v>
      </c>
      <c r="E131" s="246" t="str">
        <f>"800"</f>
        <v>800</v>
      </c>
      <c r="F131" s="86">
        <f>ведомственная!G173</f>
        <v>0</v>
      </c>
      <c r="G131" s="86">
        <f>ведомственная!H173</f>
        <v>0</v>
      </c>
    </row>
    <row r="132" spans="1:7" ht="76.5" hidden="1" customHeight="1">
      <c r="A132" s="31"/>
      <c r="B132" s="148" t="str">
        <f>"05"</f>
        <v>05</v>
      </c>
      <c r="C132" s="148"/>
      <c r="D132" s="246"/>
      <c r="E132" s="246"/>
      <c r="F132" s="187"/>
      <c r="G132" s="187"/>
    </row>
    <row r="133" spans="1:7" ht="21" hidden="1" customHeight="1">
      <c r="A133" s="237" t="s">
        <v>1940</v>
      </c>
      <c r="B133" s="148" t="str">
        <f>"05"</f>
        <v>05</v>
      </c>
      <c r="C133" s="148" t="str">
        <f>"02"</f>
        <v>02</v>
      </c>
      <c r="D133" s="246"/>
      <c r="E133" s="246"/>
      <c r="F133" s="86"/>
      <c r="G133" s="86">
        <f>ведомственная!H176</f>
        <v>0</v>
      </c>
    </row>
    <row r="134" spans="1:7" ht="80.25" hidden="1" customHeight="1">
      <c r="A134" s="31" t="s">
        <v>1937</v>
      </c>
      <c r="B134" s="148" t="str">
        <f>"05"</f>
        <v>05</v>
      </c>
      <c r="C134" s="148" t="str">
        <f>"02"</f>
        <v>02</v>
      </c>
      <c r="D134" s="452" t="s">
        <v>1939</v>
      </c>
      <c r="E134" s="246">
        <v>200</v>
      </c>
      <c r="F134" s="86"/>
      <c r="G134" s="86">
        <f>G135</f>
        <v>0</v>
      </c>
    </row>
    <row r="135" spans="1:7" ht="21" hidden="1" customHeight="1">
      <c r="A135" s="237" t="s">
        <v>1868</v>
      </c>
      <c r="B135" s="148" t="str">
        <f>"04"</f>
        <v>04</v>
      </c>
      <c r="C135" s="148" t="str">
        <f>"05"</f>
        <v>05</v>
      </c>
      <c r="D135" s="246" t="s">
        <v>1110</v>
      </c>
      <c r="E135" s="246" t="str">
        <f>"800"</f>
        <v>800</v>
      </c>
      <c r="F135" s="86">
        <f>ведомственная!G178</f>
        <v>0</v>
      </c>
      <c r="G135" s="86">
        <f>ведомственная!H178</f>
        <v>0</v>
      </c>
    </row>
    <row r="136" spans="1:7" ht="96" hidden="1" customHeight="1">
      <c r="A136" s="31" t="s">
        <v>492</v>
      </c>
      <c r="B136" s="148" t="str">
        <f t="shared" si="6"/>
        <v>04</v>
      </c>
      <c r="C136" s="148" t="str">
        <f t="shared" si="7"/>
        <v>05</v>
      </c>
      <c r="D136" s="246" t="s">
        <v>1112</v>
      </c>
      <c r="E136" s="246"/>
      <c r="F136" s="86">
        <f>F137</f>
        <v>0</v>
      </c>
      <c r="G136" s="86">
        <f>G137</f>
        <v>0</v>
      </c>
    </row>
    <row r="137" spans="1:7" ht="21" hidden="1" customHeight="1">
      <c r="A137" s="237" t="s">
        <v>1868</v>
      </c>
      <c r="B137" s="148" t="str">
        <f t="shared" si="6"/>
        <v>04</v>
      </c>
      <c r="C137" s="148" t="str">
        <f t="shared" si="7"/>
        <v>05</v>
      </c>
      <c r="D137" s="246" t="s">
        <v>1112</v>
      </c>
      <c r="E137" s="246" t="str">
        <f>"800"</f>
        <v>800</v>
      </c>
      <c r="F137" s="86">
        <f>ведомственная!G180</f>
        <v>0</v>
      </c>
      <c r="G137" s="86">
        <f>ведомственная!H180</f>
        <v>0</v>
      </c>
    </row>
    <row r="138" spans="1:7" ht="63" hidden="1" customHeight="1">
      <c r="A138" s="31" t="s">
        <v>214</v>
      </c>
      <c r="B138" s="148" t="str">
        <f>"04"</f>
        <v>04</v>
      </c>
      <c r="C138" s="148" t="str">
        <f>"05"</f>
        <v>05</v>
      </c>
      <c r="D138" s="246" t="s">
        <v>1113</v>
      </c>
      <c r="E138" s="246"/>
      <c r="F138" s="166">
        <f>F139</f>
        <v>0</v>
      </c>
      <c r="G138" s="166">
        <f>G139</f>
        <v>0</v>
      </c>
    </row>
    <row r="139" spans="1:7" ht="21.75" hidden="1" customHeight="1">
      <c r="A139" s="237" t="s">
        <v>1868</v>
      </c>
      <c r="B139" s="148" t="str">
        <f>"04"</f>
        <v>04</v>
      </c>
      <c r="C139" s="148" t="str">
        <f>"05"</f>
        <v>05</v>
      </c>
      <c r="D139" s="246" t="s">
        <v>1113</v>
      </c>
      <c r="E139" s="246" t="str">
        <f>"800"</f>
        <v>800</v>
      </c>
      <c r="F139" s="166">
        <f>ведомственная!G182</f>
        <v>0</v>
      </c>
      <c r="G139" s="166">
        <f>ведомственная!H182</f>
        <v>0</v>
      </c>
    </row>
    <row r="140" spans="1:7" ht="45.75" hidden="1" customHeight="1">
      <c r="A140" s="6" t="s">
        <v>1774</v>
      </c>
      <c r="B140" s="148" t="str">
        <f t="shared" si="6"/>
        <v>04</v>
      </c>
      <c r="C140" s="148" t="str">
        <f t="shared" si="7"/>
        <v>05</v>
      </c>
      <c r="D140" s="7" t="s">
        <v>887</v>
      </c>
      <c r="E140" s="246"/>
      <c r="F140" s="86">
        <f>F141</f>
        <v>0</v>
      </c>
      <c r="G140" s="86">
        <f>G141</f>
        <v>0</v>
      </c>
    </row>
    <row r="141" spans="1:7" ht="21" hidden="1" customHeight="1">
      <c r="A141" s="237" t="s">
        <v>1868</v>
      </c>
      <c r="B141" s="148" t="str">
        <f t="shared" si="6"/>
        <v>04</v>
      </c>
      <c r="C141" s="148" t="str">
        <f t="shared" si="7"/>
        <v>05</v>
      </c>
      <c r="D141" s="7" t="s">
        <v>887</v>
      </c>
      <c r="E141" s="246" t="str">
        <f>"800"</f>
        <v>800</v>
      </c>
      <c r="F141" s="86">
        <f>ведомственная!G184</f>
        <v>0</v>
      </c>
      <c r="G141" s="86">
        <f>ведомственная!H184</f>
        <v>0</v>
      </c>
    </row>
    <row r="142" spans="1:7" ht="43.5" hidden="1" customHeight="1">
      <c r="A142" s="31" t="s">
        <v>1320</v>
      </c>
      <c r="B142" s="148" t="str">
        <f>"04"</f>
        <v>04</v>
      </c>
      <c r="C142" s="148" t="str">
        <f>"05"</f>
        <v>05</v>
      </c>
      <c r="D142" s="7" t="s">
        <v>545</v>
      </c>
      <c r="E142" s="246"/>
      <c r="F142" s="86">
        <f>F143</f>
        <v>0</v>
      </c>
      <c r="G142" s="86">
        <f>G143</f>
        <v>0</v>
      </c>
    </row>
    <row r="143" spans="1:7" ht="21" hidden="1" customHeight="1">
      <c r="A143" s="237" t="s">
        <v>1868</v>
      </c>
      <c r="B143" s="148" t="str">
        <f>"04"</f>
        <v>04</v>
      </c>
      <c r="C143" s="148" t="str">
        <f>"05"</f>
        <v>05</v>
      </c>
      <c r="D143" s="7" t="s">
        <v>545</v>
      </c>
      <c r="E143" s="246" t="str">
        <f>"800"</f>
        <v>800</v>
      </c>
      <c r="F143" s="86">
        <f>ведомственная!G186</f>
        <v>0</v>
      </c>
      <c r="G143" s="86">
        <f>ведомственная!H186</f>
        <v>0</v>
      </c>
    </row>
    <row r="144" spans="1:7" ht="37.5" hidden="1" customHeight="1">
      <c r="A144" s="5" t="s">
        <v>1114</v>
      </c>
      <c r="B144" s="148" t="str">
        <f t="shared" si="6"/>
        <v>04</v>
      </c>
      <c r="C144" s="148" t="str">
        <f t="shared" si="7"/>
        <v>05</v>
      </c>
      <c r="D144" s="7" t="s">
        <v>53</v>
      </c>
      <c r="E144" s="246"/>
      <c r="F144" s="86">
        <f>F145</f>
        <v>0</v>
      </c>
      <c r="G144" s="86">
        <f>G145</f>
        <v>0</v>
      </c>
    </row>
    <row r="145" spans="1:7" ht="21" hidden="1" customHeight="1">
      <c r="A145" s="237" t="s">
        <v>1868</v>
      </c>
      <c r="B145" s="148" t="str">
        <f t="shared" si="6"/>
        <v>04</v>
      </c>
      <c r="C145" s="148" t="str">
        <f t="shared" si="7"/>
        <v>05</v>
      </c>
      <c r="D145" s="7" t="s">
        <v>53</v>
      </c>
      <c r="E145" s="246" t="str">
        <f>"800"</f>
        <v>800</v>
      </c>
      <c r="F145" s="86">
        <f>ведомственная!G188</f>
        <v>0</v>
      </c>
      <c r="G145" s="86">
        <f>ведомственная!H188</f>
        <v>0</v>
      </c>
    </row>
    <row r="146" spans="1:7" ht="37.5" hidden="1" customHeight="1">
      <c r="A146" s="6" t="s">
        <v>794</v>
      </c>
      <c r="B146" s="148" t="str">
        <f t="shared" si="6"/>
        <v>04</v>
      </c>
      <c r="C146" s="148" t="str">
        <f t="shared" si="7"/>
        <v>05</v>
      </c>
      <c r="D146" s="7" t="s">
        <v>54</v>
      </c>
      <c r="E146" s="246"/>
      <c r="F146" s="86">
        <f>F147</f>
        <v>0</v>
      </c>
      <c r="G146" s="86">
        <f>G147</f>
        <v>0</v>
      </c>
    </row>
    <row r="147" spans="1:7" ht="21" hidden="1" customHeight="1">
      <c r="A147" s="237" t="s">
        <v>1868</v>
      </c>
      <c r="B147" s="148" t="str">
        <f t="shared" si="6"/>
        <v>04</v>
      </c>
      <c r="C147" s="148" t="str">
        <f t="shared" si="7"/>
        <v>05</v>
      </c>
      <c r="D147" s="7" t="s">
        <v>54</v>
      </c>
      <c r="E147" s="246" t="str">
        <f>"800"</f>
        <v>800</v>
      </c>
      <c r="F147" s="86">
        <f>ведомственная!G190</f>
        <v>0</v>
      </c>
      <c r="G147" s="86">
        <f>ведомственная!H190</f>
        <v>0</v>
      </c>
    </row>
    <row r="148" spans="1:7" ht="36.75" hidden="1" customHeight="1">
      <c r="A148" s="31" t="s">
        <v>1773</v>
      </c>
      <c r="B148" s="148" t="str">
        <f t="shared" si="6"/>
        <v>04</v>
      </c>
      <c r="C148" s="148" t="str">
        <f t="shared" si="7"/>
        <v>05</v>
      </c>
      <c r="D148" s="7" t="s">
        <v>1772</v>
      </c>
      <c r="E148" s="246"/>
      <c r="F148" s="86">
        <f>F149</f>
        <v>0</v>
      </c>
      <c r="G148" s="86">
        <f>G149</f>
        <v>0</v>
      </c>
    </row>
    <row r="149" spans="1:7" ht="21" hidden="1" customHeight="1">
      <c r="A149" s="237" t="s">
        <v>1868</v>
      </c>
      <c r="B149" s="148" t="str">
        <f t="shared" si="6"/>
        <v>04</v>
      </c>
      <c r="C149" s="148" t="str">
        <f t="shared" si="7"/>
        <v>05</v>
      </c>
      <c r="D149" s="7" t="s">
        <v>1772</v>
      </c>
      <c r="E149" s="246" t="str">
        <f>"800"</f>
        <v>800</v>
      </c>
      <c r="F149" s="86">
        <f>ведомственная!G191</f>
        <v>0</v>
      </c>
      <c r="G149" s="86">
        <f>ведомственная!H191</f>
        <v>0</v>
      </c>
    </row>
    <row r="150" spans="1:7" ht="75" hidden="1" customHeight="1">
      <c r="A150" s="31" t="s">
        <v>493</v>
      </c>
      <c r="B150" s="148" t="str">
        <f t="shared" si="6"/>
        <v>04</v>
      </c>
      <c r="C150" s="148" t="str">
        <f t="shared" si="7"/>
        <v>05</v>
      </c>
      <c r="D150" s="7" t="s">
        <v>1117</v>
      </c>
      <c r="E150" s="246"/>
      <c r="F150" s="86">
        <f>F151</f>
        <v>0</v>
      </c>
      <c r="G150" s="86">
        <f>G151</f>
        <v>0</v>
      </c>
    </row>
    <row r="151" spans="1:7" ht="21" hidden="1" customHeight="1">
      <c r="A151" s="237" t="s">
        <v>1868</v>
      </c>
      <c r="B151" s="148" t="str">
        <f t="shared" si="6"/>
        <v>04</v>
      </c>
      <c r="C151" s="148" t="str">
        <f t="shared" si="7"/>
        <v>05</v>
      </c>
      <c r="D151" s="7" t="s">
        <v>1117</v>
      </c>
      <c r="E151" s="246" t="str">
        <f>"800"</f>
        <v>800</v>
      </c>
      <c r="F151" s="86">
        <f>ведомственная!G194</f>
        <v>0</v>
      </c>
      <c r="G151" s="86">
        <f>ведомственная!H194</f>
        <v>0</v>
      </c>
    </row>
    <row r="152" spans="1:7" ht="80.25" hidden="1" customHeight="1">
      <c r="A152" s="31" t="s">
        <v>1322</v>
      </c>
      <c r="B152" s="148" t="str">
        <f t="shared" si="6"/>
        <v>04</v>
      </c>
      <c r="C152" s="148" t="str">
        <f t="shared" si="7"/>
        <v>05</v>
      </c>
      <c r="D152" s="7" t="s">
        <v>1305</v>
      </c>
      <c r="E152" s="246"/>
      <c r="F152" s="86">
        <f>ведомственная!G195</f>
        <v>0</v>
      </c>
      <c r="G152" s="86">
        <f>ведомственная!H195</f>
        <v>0</v>
      </c>
    </row>
    <row r="153" spans="1:7" ht="24.75" hidden="1" customHeight="1">
      <c r="A153" s="237" t="s">
        <v>1868</v>
      </c>
      <c r="B153" s="148" t="str">
        <f t="shared" si="6"/>
        <v>04</v>
      </c>
      <c r="C153" s="148" t="str">
        <f t="shared" si="7"/>
        <v>05</v>
      </c>
      <c r="D153" s="7" t="s">
        <v>1305</v>
      </c>
      <c r="E153" s="246" t="str">
        <f>"800"</f>
        <v>800</v>
      </c>
      <c r="F153" s="86">
        <f>ведомственная!G196</f>
        <v>0</v>
      </c>
      <c r="G153" s="86">
        <f>ведомственная!H196</f>
        <v>0</v>
      </c>
    </row>
    <row r="154" spans="1:7" ht="24.75" hidden="1" customHeight="1">
      <c r="A154" s="31" t="s">
        <v>1311</v>
      </c>
      <c r="B154" s="148" t="str">
        <f t="shared" si="6"/>
        <v>04</v>
      </c>
      <c r="C154" s="148" t="str">
        <f t="shared" si="7"/>
        <v>05</v>
      </c>
      <c r="D154" s="7" t="s">
        <v>56</v>
      </c>
      <c r="E154" s="246"/>
      <c r="F154" s="86">
        <f>ведомственная!G197</f>
        <v>0</v>
      </c>
      <c r="G154" s="86">
        <f>ведомственная!H197</f>
        <v>0</v>
      </c>
    </row>
    <row r="155" spans="1:7" ht="24.75" hidden="1" customHeight="1">
      <c r="A155" s="237" t="s">
        <v>1868</v>
      </c>
      <c r="B155" s="148" t="str">
        <f t="shared" si="6"/>
        <v>04</v>
      </c>
      <c r="C155" s="148" t="str">
        <f t="shared" si="7"/>
        <v>05</v>
      </c>
      <c r="D155" s="7" t="s">
        <v>56</v>
      </c>
      <c r="E155" s="246" t="str">
        <f>"800"</f>
        <v>800</v>
      </c>
      <c r="F155" s="86">
        <f>ведомственная!G198</f>
        <v>0</v>
      </c>
      <c r="G155" s="86">
        <f>ведомственная!H198</f>
        <v>0</v>
      </c>
    </row>
    <row r="156" spans="1:7" ht="39.75" hidden="1" customHeight="1">
      <c r="A156" s="31" t="s">
        <v>1770</v>
      </c>
      <c r="B156" s="148" t="str">
        <f t="shared" si="6"/>
        <v>04</v>
      </c>
      <c r="C156" s="148" t="str">
        <f t="shared" si="7"/>
        <v>05</v>
      </c>
      <c r="D156" s="7" t="s">
        <v>1115</v>
      </c>
      <c r="E156" s="246"/>
      <c r="F156" s="86">
        <f>F157</f>
        <v>0</v>
      </c>
      <c r="G156" s="86">
        <f>G157</f>
        <v>0</v>
      </c>
    </row>
    <row r="157" spans="1:7" ht="24.75" hidden="1" customHeight="1">
      <c r="A157" s="237" t="s">
        <v>1868</v>
      </c>
      <c r="B157" s="148" t="str">
        <f t="shared" si="6"/>
        <v>04</v>
      </c>
      <c r="C157" s="148" t="str">
        <f t="shared" si="7"/>
        <v>05</v>
      </c>
      <c r="D157" s="7" t="s">
        <v>1115</v>
      </c>
      <c r="E157" s="246" t="str">
        <f>"800"</f>
        <v>800</v>
      </c>
      <c r="F157" s="86">
        <f>ведомственная!G200</f>
        <v>0</v>
      </c>
      <c r="G157" s="86">
        <f>ведомственная!H200</f>
        <v>0</v>
      </c>
    </row>
    <row r="158" spans="1:7" ht="55.5" hidden="1" customHeight="1">
      <c r="A158" s="31" t="s">
        <v>1777</v>
      </c>
      <c r="B158" s="148" t="str">
        <f t="shared" si="6"/>
        <v>04</v>
      </c>
      <c r="C158" s="148" t="str">
        <f t="shared" si="7"/>
        <v>05</v>
      </c>
      <c r="D158" s="7" t="s">
        <v>57</v>
      </c>
      <c r="E158" s="246"/>
      <c r="F158" s="86">
        <f>F159</f>
        <v>0</v>
      </c>
      <c r="G158" s="86">
        <f>G159</f>
        <v>0</v>
      </c>
    </row>
    <row r="159" spans="1:7" ht="21" hidden="1" customHeight="1">
      <c r="A159" s="237" t="s">
        <v>1868</v>
      </c>
      <c r="B159" s="148" t="str">
        <f t="shared" si="6"/>
        <v>04</v>
      </c>
      <c r="C159" s="148" t="str">
        <f t="shared" si="7"/>
        <v>05</v>
      </c>
      <c r="D159" s="7" t="s">
        <v>57</v>
      </c>
      <c r="E159" s="246" t="str">
        <f>"800"</f>
        <v>800</v>
      </c>
      <c r="F159" s="86">
        <f>ведомственная!G202</f>
        <v>0</v>
      </c>
      <c r="G159" s="86">
        <f>ведомственная!H202</f>
        <v>0</v>
      </c>
    </row>
    <row r="160" spans="1:7" ht="21" hidden="1" customHeight="1">
      <c r="A160" s="5" t="s">
        <v>55</v>
      </c>
      <c r="B160" s="148" t="str">
        <f t="shared" si="6"/>
        <v>04</v>
      </c>
      <c r="C160" s="148" t="str">
        <f t="shared" si="7"/>
        <v>05</v>
      </c>
      <c r="D160" s="7" t="s">
        <v>1775</v>
      </c>
      <c r="E160" s="246"/>
      <c r="F160" s="86">
        <f>F161</f>
        <v>0</v>
      </c>
      <c r="G160" s="86">
        <f>G161</f>
        <v>0</v>
      </c>
    </row>
    <row r="161" spans="1:8" ht="21" hidden="1" customHeight="1">
      <c r="A161" s="237" t="s">
        <v>1868</v>
      </c>
      <c r="B161" s="148" t="str">
        <f t="shared" si="6"/>
        <v>04</v>
      </c>
      <c r="C161" s="148" t="str">
        <f t="shared" si="7"/>
        <v>05</v>
      </c>
      <c r="D161" s="7" t="s">
        <v>1775</v>
      </c>
      <c r="E161" s="246" t="str">
        <f>"800"</f>
        <v>800</v>
      </c>
      <c r="F161" s="86">
        <f>ведомственная!G204</f>
        <v>0</v>
      </c>
      <c r="G161" s="86">
        <f>ведомственная!H204</f>
        <v>0</v>
      </c>
    </row>
    <row r="162" spans="1:8" ht="100.5" hidden="1" customHeight="1">
      <c r="A162" s="31" t="s">
        <v>1256</v>
      </c>
      <c r="B162" s="148" t="str">
        <f t="shared" si="6"/>
        <v>04</v>
      </c>
      <c r="C162" s="148" t="str">
        <f t="shared" si="7"/>
        <v>05</v>
      </c>
      <c r="D162" s="7" t="s">
        <v>546</v>
      </c>
      <c r="E162" s="246"/>
      <c r="F162" s="86">
        <f>F163</f>
        <v>0</v>
      </c>
      <c r="G162" s="86">
        <f>G163</f>
        <v>0</v>
      </c>
    </row>
    <row r="163" spans="1:8" ht="21" hidden="1" customHeight="1">
      <c r="A163" s="237" t="s">
        <v>1868</v>
      </c>
      <c r="B163" s="148" t="str">
        <f t="shared" si="6"/>
        <v>04</v>
      </c>
      <c r="C163" s="148" t="str">
        <f t="shared" si="7"/>
        <v>05</v>
      </c>
      <c r="D163" s="7" t="s">
        <v>546</v>
      </c>
      <c r="E163" s="246" t="str">
        <f>"800"</f>
        <v>800</v>
      </c>
      <c r="F163" s="86">
        <f>ведомственная!G206</f>
        <v>0</v>
      </c>
      <c r="G163" s="86">
        <f>ведомственная!H206</f>
        <v>0</v>
      </c>
    </row>
    <row r="164" spans="1:8" ht="80.25" hidden="1" customHeight="1">
      <c r="A164" s="5" t="s">
        <v>1953</v>
      </c>
      <c r="B164" s="148" t="str">
        <f>"05"</f>
        <v>05</v>
      </c>
      <c r="C164" s="148" t="str">
        <f>"03"</f>
        <v>03</v>
      </c>
      <c r="D164" s="7"/>
      <c r="E164" s="246"/>
      <c r="F164" s="187">
        <f>F165</f>
        <v>11039.1</v>
      </c>
      <c r="G164" s="187">
        <f>G165</f>
        <v>9040.5</v>
      </c>
    </row>
    <row r="165" spans="1:8" ht="43.5" customHeight="1">
      <c r="A165" s="236" t="s">
        <v>1953</v>
      </c>
      <c r="B165" s="163" t="str">
        <f>"05"</f>
        <v>05</v>
      </c>
      <c r="C165" s="163" t="str">
        <f>"03"</f>
        <v>03</v>
      </c>
      <c r="D165" s="107"/>
      <c r="E165" s="246"/>
      <c r="F165" s="187">
        <f>F206+F214+F215</f>
        <v>11039.1</v>
      </c>
      <c r="G165" s="187">
        <f>G206+G214+G215+G216+G217</f>
        <v>9040.5</v>
      </c>
    </row>
    <row r="166" spans="1:8" ht="21" hidden="1" customHeight="1">
      <c r="A166" s="31" t="s">
        <v>1942</v>
      </c>
      <c r="B166" s="163" t="str">
        <f>"05"</f>
        <v>05</v>
      </c>
      <c r="C166" s="163" t="str">
        <f>"03"</f>
        <v>03</v>
      </c>
      <c r="D166" s="7" t="s">
        <v>1941</v>
      </c>
      <c r="E166" s="246">
        <v>200</v>
      </c>
      <c r="F166" s="86">
        <v>220</v>
      </c>
      <c r="G166" s="86">
        <v>200</v>
      </c>
    </row>
    <row r="167" spans="1:8" ht="60" hidden="1" customHeight="1">
      <c r="A167" s="31" t="s">
        <v>1861</v>
      </c>
      <c r="B167" s="163" t="str">
        <f t="shared" si="6"/>
        <v>04</v>
      </c>
      <c r="C167" s="163" t="str">
        <f>"09"</f>
        <v>09</v>
      </c>
      <c r="D167" s="246" t="s">
        <v>1706</v>
      </c>
      <c r="E167" s="246"/>
      <c r="F167" s="86">
        <f>F168+F169+F170</f>
        <v>0</v>
      </c>
      <c r="G167" s="86">
        <f>G168+G169+G170</f>
        <v>0</v>
      </c>
    </row>
    <row r="168" spans="1:8" ht="18.75" hidden="1" customHeight="1">
      <c r="A168" s="31" t="s">
        <v>1063</v>
      </c>
      <c r="B168" s="163" t="str">
        <f t="shared" si="6"/>
        <v>04</v>
      </c>
      <c r="C168" s="163" t="str">
        <f>"09"</f>
        <v>09</v>
      </c>
      <c r="D168" s="246" t="s">
        <v>1706</v>
      </c>
      <c r="E168" s="55" t="str">
        <f>"003"</f>
        <v>003</v>
      </c>
      <c r="F168" s="86">
        <f>ведомственная!G408</f>
        <v>0</v>
      </c>
      <c r="G168" s="447"/>
    </row>
    <row r="169" spans="1:8" ht="20.25" hidden="1" customHeight="1">
      <c r="A169" s="237" t="s">
        <v>1885</v>
      </c>
      <c r="B169" s="163" t="str">
        <f t="shared" si="6"/>
        <v>04</v>
      </c>
      <c r="C169" s="163" t="str">
        <f>"09"</f>
        <v>09</v>
      </c>
      <c r="D169" s="246" t="s">
        <v>1706</v>
      </c>
      <c r="E169" s="249" t="s">
        <v>1887</v>
      </c>
      <c r="F169" s="86">
        <f>ведомственная!G409</f>
        <v>0</v>
      </c>
      <c r="G169" s="86">
        <f>ведомственная!H409</f>
        <v>0</v>
      </c>
    </row>
    <row r="170" spans="1:8" ht="39.75" hidden="1" customHeight="1">
      <c r="A170" s="31" t="s">
        <v>1106</v>
      </c>
      <c r="B170" s="148" t="str">
        <f t="shared" si="6"/>
        <v>04</v>
      </c>
      <c r="C170" s="148" t="str">
        <f>"09"</f>
        <v>09</v>
      </c>
      <c r="D170" s="246" t="s">
        <v>1706</v>
      </c>
      <c r="E170" s="55" t="str">
        <f>"020"</f>
        <v>020</v>
      </c>
      <c r="F170" s="86">
        <f>ведомственная!G410</f>
        <v>0</v>
      </c>
      <c r="G170" s="447"/>
    </row>
    <row r="171" spans="1:8" ht="32.25" hidden="1" customHeight="1">
      <c r="A171" s="433" t="s">
        <v>293</v>
      </c>
      <c r="B171" s="403" t="str">
        <f t="shared" si="6"/>
        <v>04</v>
      </c>
      <c r="C171" s="403" t="str">
        <f>"12"</f>
        <v>12</v>
      </c>
      <c r="D171" s="434"/>
      <c r="E171" s="450"/>
      <c r="F171" s="86">
        <f>F172+F174</f>
        <v>0</v>
      </c>
      <c r="G171" s="86">
        <f>G172+G174</f>
        <v>0</v>
      </c>
    </row>
    <row r="172" spans="1:8" ht="39.75" hidden="1" customHeight="1">
      <c r="A172" s="451" t="s">
        <v>1845</v>
      </c>
      <c r="B172" s="403" t="str">
        <f t="shared" si="6"/>
        <v>04</v>
      </c>
      <c r="C172" s="403" t="str">
        <f>"12"</f>
        <v>12</v>
      </c>
      <c r="D172" s="434" t="s">
        <v>1914</v>
      </c>
      <c r="E172" s="434"/>
      <c r="F172" s="86">
        <f>F173</f>
        <v>0</v>
      </c>
      <c r="G172" s="86">
        <f>G173</f>
        <v>0</v>
      </c>
    </row>
    <row r="173" spans="1:8" ht="39.75" hidden="1" customHeight="1">
      <c r="A173" s="405" t="s">
        <v>1870</v>
      </c>
      <c r="B173" s="403" t="str">
        <f t="shared" si="6"/>
        <v>04</v>
      </c>
      <c r="C173" s="403" t="str">
        <f>"12"</f>
        <v>12</v>
      </c>
      <c r="D173" s="434" t="s">
        <v>1914</v>
      </c>
      <c r="E173" s="438" t="s">
        <v>1873</v>
      </c>
      <c r="F173" s="86">
        <f>ведомственная!G321+ведомственная!G73</f>
        <v>0</v>
      </c>
      <c r="G173" s="86">
        <f>ведомственная!H321+ведомственная!H73</f>
        <v>0</v>
      </c>
    </row>
    <row r="174" spans="1:8" ht="57" hidden="1" customHeight="1">
      <c r="A174" s="250" t="s">
        <v>1840</v>
      </c>
      <c r="B174" s="148" t="str">
        <f>"04"</f>
        <v>04</v>
      </c>
      <c r="C174" s="148" t="str">
        <f>"12"</f>
        <v>12</v>
      </c>
      <c r="D174" s="246" t="s">
        <v>297</v>
      </c>
      <c r="E174" s="246"/>
      <c r="F174" s="86">
        <f>F175</f>
        <v>0</v>
      </c>
      <c r="G174" s="86">
        <f>G175</f>
        <v>0</v>
      </c>
    </row>
    <row r="175" spans="1:8" ht="39.75" hidden="1" customHeight="1">
      <c r="A175" s="5" t="s">
        <v>1870</v>
      </c>
      <c r="B175" s="148" t="str">
        <f>"04"</f>
        <v>04</v>
      </c>
      <c r="C175" s="148" t="str">
        <f>"12"</f>
        <v>12</v>
      </c>
      <c r="D175" s="246" t="s">
        <v>297</v>
      </c>
      <c r="E175" s="246">
        <v>200</v>
      </c>
      <c r="F175" s="86">
        <f>ведомственная!G75</f>
        <v>0</v>
      </c>
      <c r="G175" s="86">
        <f>ведомственная!H75</f>
        <v>0</v>
      </c>
    </row>
    <row r="176" spans="1:8" s="118" customFormat="1" ht="21" hidden="1" customHeight="1">
      <c r="A176" s="167" t="s">
        <v>1765</v>
      </c>
      <c r="B176" s="251" t="s">
        <v>1761</v>
      </c>
      <c r="C176" s="251" t="s">
        <v>921</v>
      </c>
      <c r="D176" s="14"/>
      <c r="E176" s="14"/>
      <c r="F176" s="136">
        <f>F177</f>
        <v>0</v>
      </c>
      <c r="G176" s="448"/>
      <c r="H176" s="117"/>
    </row>
    <row r="177" spans="1:13" ht="79.5" hidden="1" customHeight="1">
      <c r="A177" s="5" t="s">
        <v>1760</v>
      </c>
      <c r="B177" s="54" t="s">
        <v>1761</v>
      </c>
      <c r="C177" s="54" t="s">
        <v>921</v>
      </c>
      <c r="D177" s="246" t="s">
        <v>1762</v>
      </c>
      <c r="E177" s="54"/>
      <c r="F177" s="89">
        <f>F178</f>
        <v>0</v>
      </c>
      <c r="G177" s="447"/>
    </row>
    <row r="178" spans="1:13" ht="57" hidden="1" customHeight="1">
      <c r="A178" s="38" t="s">
        <v>1764</v>
      </c>
      <c r="B178" s="54" t="s">
        <v>1761</v>
      </c>
      <c r="C178" s="54" t="s">
        <v>921</v>
      </c>
      <c r="D178" s="246" t="s">
        <v>1762</v>
      </c>
      <c r="E178" s="54" t="s">
        <v>1763</v>
      </c>
      <c r="F178" s="89">
        <f>ведомственная!G413</f>
        <v>0</v>
      </c>
      <c r="G178" s="447"/>
    </row>
    <row r="179" spans="1:13" s="118" customFormat="1" ht="21.75" hidden="1" customHeight="1">
      <c r="A179" s="167" t="s">
        <v>782</v>
      </c>
      <c r="B179" s="162" t="str">
        <f t="shared" ref="B179:B205" si="12">"07"</f>
        <v>07</v>
      </c>
      <c r="C179" s="135"/>
      <c r="D179" s="121"/>
      <c r="E179" s="14"/>
      <c r="F179" s="187">
        <f>F180+F206+F263+F279</f>
        <v>6915.7</v>
      </c>
      <c r="G179" s="187">
        <f>G180+G206+G263+G279</f>
        <v>5304.5</v>
      </c>
      <c r="H179" s="117"/>
    </row>
    <row r="180" spans="1:13" s="118" customFormat="1" ht="27.75" hidden="1" customHeight="1">
      <c r="A180" s="239" t="s">
        <v>1877</v>
      </c>
      <c r="B180" s="148" t="str">
        <f>"05"</f>
        <v>05</v>
      </c>
      <c r="C180" s="148" t="str">
        <f t="shared" ref="C180:C189" si="13">"01"</f>
        <v>01</v>
      </c>
      <c r="D180" s="121"/>
      <c r="E180" s="14"/>
      <c r="F180" s="86">
        <f>F181+F190+F193+F188+F204+F185+F200+F202+F198+F196</f>
        <v>0</v>
      </c>
      <c r="G180" s="86">
        <f>G181+G190+G193+G188+G204+G185+G200+G202+G198+G196</f>
        <v>0</v>
      </c>
      <c r="H180" s="117"/>
    </row>
    <row r="181" spans="1:13" ht="26.25" hidden="1" customHeight="1">
      <c r="A181" s="239" t="s">
        <v>1955</v>
      </c>
      <c r="B181" s="148" t="str">
        <f>"05"</f>
        <v>05</v>
      </c>
      <c r="C181" s="148" t="str">
        <f>"03"</f>
        <v>03</v>
      </c>
      <c r="D181" s="452" t="s">
        <v>1954</v>
      </c>
      <c r="E181" s="246">
        <v>200</v>
      </c>
      <c r="F181" s="86">
        <f>F182+F183+F184</f>
        <v>0</v>
      </c>
      <c r="G181" s="86">
        <f>G182+G183+G184</f>
        <v>0</v>
      </c>
    </row>
    <row r="182" spans="1:13" ht="21" hidden="1" customHeight="1">
      <c r="A182" s="31" t="s">
        <v>785</v>
      </c>
      <c r="B182" s="148" t="str">
        <f t="shared" si="12"/>
        <v>07</v>
      </c>
      <c r="C182" s="148" t="str">
        <f t="shared" si="13"/>
        <v>01</v>
      </c>
      <c r="D182" s="246" t="s">
        <v>784</v>
      </c>
      <c r="E182" s="246" t="str">
        <f>"005"</f>
        <v>005</v>
      </c>
      <c r="F182" s="86">
        <f>ведомственная!G214</f>
        <v>0</v>
      </c>
      <c r="G182" s="447"/>
    </row>
    <row r="183" spans="1:13" ht="42.75" hidden="1" customHeight="1">
      <c r="A183" s="239" t="s">
        <v>1955</v>
      </c>
      <c r="B183" s="148" t="str">
        <f>"05"</f>
        <v>05</v>
      </c>
      <c r="C183" s="148" t="str">
        <f>"03"</f>
        <v>03</v>
      </c>
      <c r="D183" s="452" t="s">
        <v>1954</v>
      </c>
      <c r="E183" s="246">
        <v>200</v>
      </c>
      <c r="F183" s="86"/>
      <c r="G183" s="86"/>
    </row>
    <row r="184" spans="1:13" ht="48" hidden="1" customHeight="1">
      <c r="A184" s="31" t="s">
        <v>456</v>
      </c>
      <c r="B184" s="148" t="str">
        <f t="shared" si="12"/>
        <v>07</v>
      </c>
      <c r="C184" s="148" t="str">
        <f t="shared" si="13"/>
        <v>01</v>
      </c>
      <c r="D184" s="246" t="s">
        <v>99</v>
      </c>
      <c r="E184" s="246">
        <v>822</v>
      </c>
      <c r="F184" s="86">
        <f>ведомственная!G216</f>
        <v>0</v>
      </c>
      <c r="G184" s="447"/>
    </row>
    <row r="185" spans="1:13" s="227" customFormat="1" ht="81" hidden="1" customHeight="1">
      <c r="A185" s="31" t="s">
        <v>1836</v>
      </c>
      <c r="B185" s="148" t="str">
        <f t="shared" si="12"/>
        <v>07</v>
      </c>
      <c r="C185" s="148" t="str">
        <f>"01"</f>
        <v>01</v>
      </c>
      <c r="D185" s="392" t="s">
        <v>1837</v>
      </c>
      <c r="E185" s="246"/>
      <c r="F185" s="86">
        <f>F186+F187</f>
        <v>0</v>
      </c>
      <c r="G185" s="86">
        <f>G186+G187</f>
        <v>0</v>
      </c>
      <c r="H185" s="228"/>
    </row>
    <row r="186" spans="1:13" s="227" customFormat="1" ht="58.5" hidden="1" customHeight="1">
      <c r="A186" s="31" t="s">
        <v>1876</v>
      </c>
      <c r="B186" s="148" t="str">
        <f t="shared" si="12"/>
        <v>07</v>
      </c>
      <c r="C186" s="148" t="str">
        <f>"01"</f>
        <v>01</v>
      </c>
      <c r="D186" s="392" t="s">
        <v>1837</v>
      </c>
      <c r="E186" s="246">
        <v>600</v>
      </c>
      <c r="F186" s="86">
        <f>ведомственная!G218</f>
        <v>0</v>
      </c>
      <c r="G186" s="86">
        <f>ведомственная!H218</f>
        <v>0</v>
      </c>
      <c r="H186" s="228"/>
    </row>
    <row r="187" spans="1:13" s="227" customFormat="1" ht="39" hidden="1" customHeight="1">
      <c r="A187" s="31" t="s">
        <v>456</v>
      </c>
      <c r="B187" s="148" t="str">
        <f t="shared" si="12"/>
        <v>07</v>
      </c>
      <c r="C187" s="148" t="str">
        <f>"01"</f>
        <v>01</v>
      </c>
      <c r="D187" s="246" t="s">
        <v>1837</v>
      </c>
      <c r="E187" s="246">
        <v>822</v>
      </c>
      <c r="F187" s="86">
        <f>ведомственная!G219</f>
        <v>0</v>
      </c>
      <c r="G187" s="449"/>
      <c r="H187" s="228"/>
    </row>
    <row r="188" spans="1:13" ht="59.25" hidden="1" customHeight="1">
      <c r="A188" s="5" t="s">
        <v>467</v>
      </c>
      <c r="B188" s="148" t="str">
        <f t="shared" si="12"/>
        <v>07</v>
      </c>
      <c r="C188" s="148" t="str">
        <f t="shared" si="13"/>
        <v>01</v>
      </c>
      <c r="D188" s="246" t="s">
        <v>468</v>
      </c>
      <c r="E188" s="54"/>
      <c r="F188" s="86">
        <f>F189</f>
        <v>0</v>
      </c>
      <c r="G188" s="447"/>
      <c r="M188" s="10" t="s">
        <v>1858</v>
      </c>
    </row>
    <row r="189" spans="1:13" ht="38.25" hidden="1" customHeight="1">
      <c r="A189" s="31" t="s">
        <v>1509</v>
      </c>
      <c r="B189" s="148" t="str">
        <f t="shared" si="12"/>
        <v>07</v>
      </c>
      <c r="C189" s="148" t="str">
        <f t="shared" si="13"/>
        <v>01</v>
      </c>
      <c r="D189" s="246" t="s">
        <v>468</v>
      </c>
      <c r="E189" s="54" t="s">
        <v>541</v>
      </c>
      <c r="F189" s="86">
        <f>ведомственная!G221</f>
        <v>0</v>
      </c>
      <c r="G189" s="447"/>
    </row>
    <row r="190" spans="1:13" s="191" customFormat="1" ht="76.5" hidden="1" customHeight="1">
      <c r="A190" s="426" t="s">
        <v>32</v>
      </c>
      <c r="B190" s="427" t="str">
        <f t="shared" si="12"/>
        <v>07</v>
      </c>
      <c r="C190" s="427" t="str">
        <f t="shared" ref="C190:C199" si="14">"01"</f>
        <v>01</v>
      </c>
      <c r="D190" s="428" t="s">
        <v>1917</v>
      </c>
      <c r="E190" s="246"/>
      <c r="F190" s="86">
        <f>F191+F192</f>
        <v>0</v>
      </c>
      <c r="G190" s="86">
        <f>G191+G192</f>
        <v>0</v>
      </c>
      <c r="H190" s="190"/>
    </row>
    <row r="191" spans="1:13" s="191" customFormat="1" ht="78.75" hidden="1" customHeight="1">
      <c r="A191" s="429" t="s">
        <v>455</v>
      </c>
      <c r="B191" s="427" t="str">
        <f t="shared" si="12"/>
        <v>07</v>
      </c>
      <c r="C191" s="427" t="str">
        <f t="shared" si="14"/>
        <v>01</v>
      </c>
      <c r="D191" s="428" t="s">
        <v>1575</v>
      </c>
      <c r="E191" s="246">
        <v>821</v>
      </c>
      <c r="F191" s="192">
        <f>ведомственная!G223</f>
        <v>0</v>
      </c>
      <c r="G191" s="86"/>
      <c r="H191" s="190"/>
    </row>
    <row r="192" spans="1:13" s="191" customFormat="1" ht="42.75" hidden="1" customHeight="1">
      <c r="A192" s="430" t="s">
        <v>1875</v>
      </c>
      <c r="B192" s="427" t="str">
        <f t="shared" si="12"/>
        <v>07</v>
      </c>
      <c r="C192" s="427" t="str">
        <f t="shared" si="14"/>
        <v>01</v>
      </c>
      <c r="D192" s="428" t="s">
        <v>1917</v>
      </c>
      <c r="E192" s="246">
        <v>600</v>
      </c>
      <c r="F192" s="192">
        <f>ведомственная!G224</f>
        <v>0</v>
      </c>
      <c r="G192" s="192">
        <f>ведомственная!H224</f>
        <v>0</v>
      </c>
      <c r="H192" s="190"/>
    </row>
    <row r="193" spans="1:8" s="191" customFormat="1" ht="57" hidden="1" customHeight="1">
      <c r="A193" s="431" t="s">
        <v>1856</v>
      </c>
      <c r="B193" s="427" t="str">
        <f t="shared" si="12"/>
        <v>07</v>
      </c>
      <c r="C193" s="427" t="str">
        <f t="shared" si="14"/>
        <v>01</v>
      </c>
      <c r="D193" s="428" t="s">
        <v>1922</v>
      </c>
      <c r="E193" s="246"/>
      <c r="F193" s="86">
        <f>F194+F195</f>
        <v>0</v>
      </c>
      <c r="G193" s="86">
        <f>G194+G195</f>
        <v>0</v>
      </c>
      <c r="H193" s="190"/>
    </row>
    <row r="194" spans="1:8" s="191" customFormat="1" ht="79.5" hidden="1" customHeight="1">
      <c r="A194" s="429" t="s">
        <v>455</v>
      </c>
      <c r="B194" s="427" t="str">
        <f t="shared" si="12"/>
        <v>07</v>
      </c>
      <c r="C194" s="427" t="str">
        <f t="shared" si="14"/>
        <v>01</v>
      </c>
      <c r="D194" s="428" t="s">
        <v>1576</v>
      </c>
      <c r="E194" s="246">
        <v>821</v>
      </c>
      <c r="F194" s="86">
        <f>ведомственная!G226</f>
        <v>0</v>
      </c>
      <c r="G194" s="86"/>
      <c r="H194" s="190"/>
    </row>
    <row r="195" spans="1:8" s="191" customFormat="1" ht="49.5" hidden="1" customHeight="1">
      <c r="A195" s="430" t="s">
        <v>1875</v>
      </c>
      <c r="B195" s="427" t="str">
        <f t="shared" si="12"/>
        <v>07</v>
      </c>
      <c r="C195" s="427" t="str">
        <f t="shared" si="14"/>
        <v>01</v>
      </c>
      <c r="D195" s="428" t="s">
        <v>1922</v>
      </c>
      <c r="E195" s="246">
        <v>600</v>
      </c>
      <c r="F195" s="86">
        <f>ведомственная!G227</f>
        <v>0</v>
      </c>
      <c r="G195" s="86">
        <f>ведомственная!H227</f>
        <v>0</v>
      </c>
      <c r="H195" s="190"/>
    </row>
    <row r="196" spans="1:8" s="191" customFormat="1" ht="96.75" hidden="1" customHeight="1">
      <c r="A196" s="432" t="s">
        <v>1839</v>
      </c>
      <c r="B196" s="427" t="str">
        <f t="shared" si="12"/>
        <v>07</v>
      </c>
      <c r="C196" s="427" t="str">
        <f t="shared" si="14"/>
        <v>01</v>
      </c>
      <c r="D196" s="428" t="s">
        <v>1919</v>
      </c>
      <c r="E196" s="214"/>
      <c r="F196" s="216">
        <f>F197</f>
        <v>0</v>
      </c>
      <c r="G196" s="216">
        <f>G197</f>
        <v>0</v>
      </c>
      <c r="H196" s="190"/>
    </row>
    <row r="197" spans="1:8" s="191" customFormat="1" ht="45" hidden="1" customHeight="1">
      <c r="A197" s="430" t="s">
        <v>1875</v>
      </c>
      <c r="B197" s="427" t="str">
        <f t="shared" si="12"/>
        <v>07</v>
      </c>
      <c r="C197" s="427" t="str">
        <f t="shared" si="14"/>
        <v>01</v>
      </c>
      <c r="D197" s="428" t="s">
        <v>1919</v>
      </c>
      <c r="E197" s="246">
        <v>600</v>
      </c>
      <c r="F197" s="216">
        <f>ведомственная!G229</f>
        <v>0</v>
      </c>
      <c r="G197" s="216">
        <f>ведомственная!H229</f>
        <v>0</v>
      </c>
      <c r="H197" s="190"/>
    </row>
    <row r="198" spans="1:8" s="191" customFormat="1" ht="77.25" hidden="1" customHeight="1">
      <c r="A198" s="230" t="s">
        <v>1838</v>
      </c>
      <c r="B198" s="148" t="str">
        <f t="shared" si="12"/>
        <v>07</v>
      </c>
      <c r="C198" s="148" t="str">
        <f t="shared" si="14"/>
        <v>01</v>
      </c>
      <c r="D198" s="214" t="s">
        <v>1857</v>
      </c>
      <c r="E198" s="214"/>
      <c r="F198" s="216">
        <f>F199</f>
        <v>0</v>
      </c>
      <c r="G198" s="86"/>
      <c r="H198" s="190"/>
    </row>
    <row r="199" spans="1:8" s="191" customFormat="1" ht="40.5" hidden="1" customHeight="1">
      <c r="A199" s="236" t="s">
        <v>1875</v>
      </c>
      <c r="B199" s="148" t="str">
        <f t="shared" si="12"/>
        <v>07</v>
      </c>
      <c r="C199" s="148" t="str">
        <f t="shared" si="14"/>
        <v>01</v>
      </c>
      <c r="D199" s="214" t="s">
        <v>1857</v>
      </c>
      <c r="E199" s="246">
        <v>600</v>
      </c>
      <c r="F199" s="216">
        <f>ведомственная!G231</f>
        <v>0</v>
      </c>
      <c r="G199" s="86"/>
      <c r="H199" s="190"/>
    </row>
    <row r="200" spans="1:8" s="191" customFormat="1" ht="64.5" hidden="1" customHeight="1">
      <c r="A200" s="31" t="s">
        <v>1855</v>
      </c>
      <c r="B200" s="148" t="str">
        <f>"07"</f>
        <v>07</v>
      </c>
      <c r="C200" s="148" t="str">
        <f t="shared" ref="C200:C205" si="15">"01"</f>
        <v>01</v>
      </c>
      <c r="D200" s="246" t="s">
        <v>1475</v>
      </c>
      <c r="E200" s="246"/>
      <c r="F200" s="88">
        <f>F201</f>
        <v>0</v>
      </c>
      <c r="G200" s="86"/>
      <c r="H200" s="190"/>
    </row>
    <row r="201" spans="1:8" s="191" customFormat="1" ht="40.5" hidden="1" customHeight="1">
      <c r="A201" s="236" t="s">
        <v>1875</v>
      </c>
      <c r="B201" s="148" t="str">
        <f>"07"</f>
        <v>07</v>
      </c>
      <c r="C201" s="148" t="str">
        <f t="shared" si="15"/>
        <v>01</v>
      </c>
      <c r="D201" s="246" t="s">
        <v>1475</v>
      </c>
      <c r="E201" s="246">
        <v>600</v>
      </c>
      <c r="F201" s="88">
        <f>ведомственная!G233</f>
        <v>0</v>
      </c>
      <c r="G201" s="86"/>
      <c r="H201" s="190"/>
    </row>
    <row r="202" spans="1:8" s="191" customFormat="1" ht="75" hidden="1" customHeight="1">
      <c r="A202" s="433" t="s">
        <v>1807</v>
      </c>
      <c r="B202" s="403" t="str">
        <f>"07"</f>
        <v>07</v>
      </c>
      <c r="C202" s="403" t="str">
        <f t="shared" si="15"/>
        <v>01</v>
      </c>
      <c r="D202" s="404" t="s">
        <v>1895</v>
      </c>
      <c r="E202" s="434"/>
      <c r="F202" s="88">
        <f>F203</f>
        <v>0</v>
      </c>
      <c r="G202" s="88">
        <f>G203</f>
        <v>0</v>
      </c>
      <c r="H202" s="190"/>
    </row>
    <row r="203" spans="1:8" s="191" customFormat="1" ht="38.25" hidden="1" customHeight="1">
      <c r="A203" s="405" t="s">
        <v>1875</v>
      </c>
      <c r="B203" s="403" t="str">
        <f>"07"</f>
        <v>07</v>
      </c>
      <c r="C203" s="403" t="str">
        <f t="shared" si="15"/>
        <v>01</v>
      </c>
      <c r="D203" s="404" t="s">
        <v>1895</v>
      </c>
      <c r="E203" s="434">
        <v>600</v>
      </c>
      <c r="F203" s="88">
        <f>ведомственная!G235</f>
        <v>0</v>
      </c>
      <c r="G203" s="88">
        <f>ведомственная!H235</f>
        <v>0</v>
      </c>
      <c r="H203" s="190"/>
    </row>
    <row r="204" spans="1:8" s="191" customFormat="1" ht="40.5" hidden="1" customHeight="1">
      <c r="A204" s="31" t="s">
        <v>1766</v>
      </c>
      <c r="B204" s="148" t="str">
        <f t="shared" si="12"/>
        <v>07</v>
      </c>
      <c r="C204" s="148" t="str">
        <f t="shared" si="15"/>
        <v>01</v>
      </c>
      <c r="D204" s="246" t="s">
        <v>1438</v>
      </c>
      <c r="E204" s="246"/>
      <c r="F204" s="86">
        <f>ведомственная!G236</f>
        <v>0</v>
      </c>
      <c r="G204" s="86"/>
      <c r="H204" s="190"/>
    </row>
    <row r="205" spans="1:8" s="191" customFormat="1" ht="40.5" hidden="1" customHeight="1">
      <c r="A205" s="236" t="s">
        <v>1875</v>
      </c>
      <c r="B205" s="148" t="str">
        <f t="shared" si="12"/>
        <v>07</v>
      </c>
      <c r="C205" s="148" t="str">
        <f t="shared" si="15"/>
        <v>01</v>
      </c>
      <c r="D205" s="246" t="s">
        <v>1438</v>
      </c>
      <c r="E205" s="246">
        <v>600</v>
      </c>
      <c r="F205" s="86">
        <f>ведомственная!G237</f>
        <v>0</v>
      </c>
      <c r="G205" s="86"/>
      <c r="H205" s="190"/>
    </row>
    <row r="206" spans="1:8" ht="41.25" customHeight="1">
      <c r="A206" s="236" t="s">
        <v>1953</v>
      </c>
      <c r="B206" s="148" t="str">
        <f>"05"</f>
        <v>05</v>
      </c>
      <c r="C206" s="148" t="str">
        <f>"03"</f>
        <v>03</v>
      </c>
      <c r="D206" s="107" t="s">
        <v>1981</v>
      </c>
      <c r="E206" s="246">
        <v>200</v>
      </c>
      <c r="F206" s="86">
        <v>6915.7</v>
      </c>
      <c r="G206" s="86">
        <v>5304.5</v>
      </c>
    </row>
    <row r="207" spans="1:8" ht="42" hidden="1" customHeight="1">
      <c r="A207" s="240" t="s">
        <v>1878</v>
      </c>
      <c r="B207" s="148" t="str">
        <f t="shared" ref="B207:B234" si="16">"07"</f>
        <v>07</v>
      </c>
      <c r="C207" s="148" t="str">
        <f t="shared" ref="C207:C262" si="17">"02"</f>
        <v>02</v>
      </c>
      <c r="D207" s="246" t="s">
        <v>784</v>
      </c>
      <c r="E207" s="246"/>
      <c r="F207" s="86">
        <f>F208+F209+F210</f>
        <v>0</v>
      </c>
      <c r="G207" s="86">
        <f>G208+G209+G210</f>
        <v>0</v>
      </c>
    </row>
    <row r="208" spans="1:8" ht="21" hidden="1" customHeight="1">
      <c r="A208" s="31" t="s">
        <v>785</v>
      </c>
      <c r="B208" s="148" t="str">
        <f t="shared" si="16"/>
        <v>07</v>
      </c>
      <c r="C208" s="148" t="str">
        <f t="shared" si="17"/>
        <v>02</v>
      </c>
      <c r="D208" s="246" t="s">
        <v>784</v>
      </c>
      <c r="E208" s="246" t="str">
        <f>"005"</f>
        <v>005</v>
      </c>
      <c r="F208" s="86">
        <f>ведомственная!G240</f>
        <v>0</v>
      </c>
      <c r="G208" s="447"/>
    </row>
    <row r="209" spans="1:7" ht="39.75" hidden="1" customHeight="1">
      <c r="A209" s="236" t="s">
        <v>1875</v>
      </c>
      <c r="B209" s="148" t="str">
        <f t="shared" si="16"/>
        <v>07</v>
      </c>
      <c r="C209" s="148" t="str">
        <f t="shared" si="17"/>
        <v>02</v>
      </c>
      <c r="D209" s="246" t="s">
        <v>784</v>
      </c>
      <c r="E209" s="246">
        <v>600</v>
      </c>
      <c r="F209" s="86">
        <f>ведомственная!G241</f>
        <v>0</v>
      </c>
      <c r="G209" s="86">
        <f>ведомственная!H241</f>
        <v>0</v>
      </c>
    </row>
    <row r="210" spans="1:7" ht="48" hidden="1" customHeight="1">
      <c r="A210" s="31" t="s">
        <v>456</v>
      </c>
      <c r="B210" s="148" t="str">
        <f t="shared" si="16"/>
        <v>07</v>
      </c>
      <c r="C210" s="148" t="str">
        <f t="shared" si="17"/>
        <v>02</v>
      </c>
      <c r="D210" s="246" t="s">
        <v>784</v>
      </c>
      <c r="E210" s="246">
        <v>822</v>
      </c>
      <c r="F210" s="86">
        <f>ведомственная!G242</f>
        <v>0</v>
      </c>
      <c r="G210" s="447"/>
    </row>
    <row r="211" spans="1:7" ht="94.5" hidden="1" customHeight="1">
      <c r="A211" s="31" t="s">
        <v>376</v>
      </c>
      <c r="B211" s="148" t="str">
        <f t="shared" si="16"/>
        <v>07</v>
      </c>
      <c r="C211" s="148" t="str">
        <f t="shared" si="17"/>
        <v>02</v>
      </c>
      <c r="D211" s="392" t="s">
        <v>740</v>
      </c>
      <c r="E211" s="246"/>
      <c r="F211" s="86">
        <f>F212+F213</f>
        <v>0</v>
      </c>
      <c r="G211" s="86">
        <f>G212+G213</f>
        <v>0</v>
      </c>
    </row>
    <row r="212" spans="1:7" ht="77.25" hidden="1" customHeight="1">
      <c r="A212" s="31" t="s">
        <v>455</v>
      </c>
      <c r="B212" s="148" t="str">
        <f t="shared" si="16"/>
        <v>07</v>
      </c>
      <c r="C212" s="148" t="str">
        <f t="shared" si="17"/>
        <v>02</v>
      </c>
      <c r="D212" s="392" t="s">
        <v>740</v>
      </c>
      <c r="E212" s="246">
        <v>821</v>
      </c>
      <c r="F212" s="86">
        <f>ведомственная!G244</f>
        <v>0</v>
      </c>
      <c r="G212" s="447"/>
    </row>
    <row r="213" spans="1:7" ht="48" hidden="1" customHeight="1">
      <c r="A213" s="236" t="s">
        <v>1875</v>
      </c>
      <c r="B213" s="148" t="str">
        <f t="shared" si="16"/>
        <v>07</v>
      </c>
      <c r="C213" s="148" t="str">
        <f t="shared" si="17"/>
        <v>02</v>
      </c>
      <c r="D213" s="392" t="s">
        <v>740</v>
      </c>
      <c r="E213" s="246">
        <v>600</v>
      </c>
      <c r="F213" s="86">
        <f>ведомственная!G245</f>
        <v>0</v>
      </c>
      <c r="G213" s="86">
        <f>ведомственная!H245</f>
        <v>0</v>
      </c>
    </row>
    <row r="214" spans="1:7" ht="48" customHeight="1">
      <c r="A214" s="236" t="s">
        <v>1975</v>
      </c>
      <c r="B214" s="148" t="str">
        <f>"05"</f>
        <v>05</v>
      </c>
      <c r="C214" s="148" t="str">
        <f>"03"</f>
        <v>03</v>
      </c>
      <c r="D214" s="107" t="s">
        <v>1982</v>
      </c>
      <c r="E214" s="463">
        <v>200</v>
      </c>
      <c r="F214" s="86">
        <v>550</v>
      </c>
      <c r="G214" s="86">
        <v>550</v>
      </c>
    </row>
    <row r="215" spans="1:7" ht="74.25" customHeight="1">
      <c r="A215" s="494" t="s">
        <v>1988</v>
      </c>
      <c r="B215" s="148" t="str">
        <f>"05"</f>
        <v>05</v>
      </c>
      <c r="C215" s="148" t="str">
        <f>"03"</f>
        <v>03</v>
      </c>
      <c r="D215" s="493" t="s">
        <v>1989</v>
      </c>
      <c r="E215" s="493">
        <v>200</v>
      </c>
      <c r="F215" s="86">
        <v>3573.4</v>
      </c>
      <c r="G215" s="86">
        <v>3186</v>
      </c>
    </row>
    <row r="216" spans="1:7" ht="75.75" hidden="1" customHeight="1">
      <c r="A216" s="494" t="s">
        <v>1988</v>
      </c>
      <c r="B216" s="148" t="str">
        <f>"05"</f>
        <v>05</v>
      </c>
      <c r="C216" s="148" t="str">
        <f>"03"</f>
        <v>03</v>
      </c>
      <c r="D216" s="493" t="s">
        <v>1990</v>
      </c>
      <c r="E216" s="493">
        <v>200</v>
      </c>
      <c r="F216" s="86"/>
      <c r="G216" s="86"/>
    </row>
    <row r="217" spans="1:7" ht="72" hidden="1" customHeight="1">
      <c r="A217" s="494" t="s">
        <v>1988</v>
      </c>
      <c r="B217" s="148" t="str">
        <f>"05"</f>
        <v>05</v>
      </c>
      <c r="C217" s="148" t="str">
        <f>"03"</f>
        <v>03</v>
      </c>
      <c r="D217" s="493" t="s">
        <v>1991</v>
      </c>
      <c r="E217" s="493">
        <v>200</v>
      </c>
      <c r="F217" s="86"/>
      <c r="G217" s="86"/>
    </row>
    <row r="218" spans="1:7" ht="39.75" customHeight="1">
      <c r="A218" s="238" t="s">
        <v>101</v>
      </c>
      <c r="B218" s="148" t="str">
        <f>"08"</f>
        <v>08</v>
      </c>
      <c r="C218" s="148" t="str">
        <f>"01"</f>
        <v>01</v>
      </c>
      <c r="D218" s="466" t="s">
        <v>1983</v>
      </c>
      <c r="E218" s="246">
        <v>540</v>
      </c>
      <c r="F218" s="187"/>
      <c r="G218" s="187"/>
    </row>
    <row r="219" spans="1:7" ht="45.75" hidden="1" customHeight="1">
      <c r="A219" s="236" t="s">
        <v>1875</v>
      </c>
      <c r="B219" s="148" t="str">
        <f t="shared" si="16"/>
        <v>07</v>
      </c>
      <c r="C219" s="148" t="str">
        <f t="shared" si="17"/>
        <v>02</v>
      </c>
      <c r="D219" s="246" t="s">
        <v>786</v>
      </c>
      <c r="E219" s="246">
        <v>600</v>
      </c>
      <c r="F219" s="86">
        <f>ведомственная!G247+ведомственная!G325</f>
        <v>0</v>
      </c>
      <c r="G219" s="86">
        <f>ведомственная!H247+ведомственная!H325</f>
        <v>0</v>
      </c>
    </row>
    <row r="220" spans="1:7" ht="42" hidden="1" customHeight="1">
      <c r="A220" s="31" t="s">
        <v>456</v>
      </c>
      <c r="B220" s="148" t="str">
        <f t="shared" si="16"/>
        <v>07</v>
      </c>
      <c r="C220" s="148" t="str">
        <f t="shared" si="17"/>
        <v>02</v>
      </c>
      <c r="D220" s="246" t="s">
        <v>786</v>
      </c>
      <c r="E220" s="246">
        <v>822</v>
      </c>
      <c r="F220" s="86">
        <f>ведомственная!G326+ведомственная!G248</f>
        <v>0</v>
      </c>
      <c r="G220" s="447"/>
    </row>
    <row r="221" spans="1:7" ht="49.5" hidden="1" customHeight="1">
      <c r="A221" s="171" t="s">
        <v>550</v>
      </c>
      <c r="B221" s="148" t="str">
        <f t="shared" si="16"/>
        <v>07</v>
      </c>
      <c r="C221" s="148" t="str">
        <f t="shared" si="17"/>
        <v>02</v>
      </c>
      <c r="D221" s="246" t="s">
        <v>552</v>
      </c>
      <c r="E221" s="246"/>
      <c r="F221" s="86">
        <f>ведомственная!G249</f>
        <v>0</v>
      </c>
      <c r="G221" s="447"/>
    </row>
    <row r="222" spans="1:7" ht="42" hidden="1" customHeight="1">
      <c r="A222" s="31" t="s">
        <v>456</v>
      </c>
      <c r="B222" s="148" t="str">
        <f t="shared" si="16"/>
        <v>07</v>
      </c>
      <c r="C222" s="148" t="str">
        <f t="shared" si="17"/>
        <v>02</v>
      </c>
      <c r="D222" s="246" t="s">
        <v>552</v>
      </c>
      <c r="E222" s="246">
        <v>822</v>
      </c>
      <c r="F222" s="86">
        <f>ведомственная!G250</f>
        <v>0</v>
      </c>
      <c r="G222" s="447"/>
    </row>
    <row r="223" spans="1:7" ht="25.5" hidden="1" customHeight="1">
      <c r="A223" s="174" t="s">
        <v>551</v>
      </c>
      <c r="B223" s="148" t="str">
        <f t="shared" si="16"/>
        <v>07</v>
      </c>
      <c r="C223" s="148" t="str">
        <f t="shared" si="17"/>
        <v>02</v>
      </c>
      <c r="D223" s="246" t="s">
        <v>553</v>
      </c>
      <c r="E223" s="246"/>
      <c r="F223" s="86">
        <f>ведомственная!G251</f>
        <v>0</v>
      </c>
      <c r="G223" s="447"/>
    </row>
    <row r="224" spans="1:7" ht="42" hidden="1" customHeight="1">
      <c r="A224" s="31" t="s">
        <v>456</v>
      </c>
      <c r="B224" s="148" t="str">
        <f t="shared" si="16"/>
        <v>07</v>
      </c>
      <c r="C224" s="148" t="str">
        <f t="shared" si="17"/>
        <v>02</v>
      </c>
      <c r="D224" s="246" t="s">
        <v>553</v>
      </c>
      <c r="E224" s="246">
        <v>822</v>
      </c>
      <c r="F224" s="86">
        <f>ведомственная!G252</f>
        <v>0</v>
      </c>
      <c r="G224" s="447"/>
    </row>
    <row r="225" spans="1:8" ht="39" hidden="1" customHeight="1">
      <c r="A225" s="31" t="s">
        <v>787</v>
      </c>
      <c r="B225" s="148" t="str">
        <f t="shared" si="16"/>
        <v>07</v>
      </c>
      <c r="C225" s="148" t="str">
        <f t="shared" si="17"/>
        <v>02</v>
      </c>
      <c r="D225" s="246" t="s">
        <v>788</v>
      </c>
      <c r="E225" s="246"/>
      <c r="F225" s="86">
        <f>F226+F227</f>
        <v>0</v>
      </c>
      <c r="G225" s="447"/>
    </row>
    <row r="226" spans="1:8" ht="75.75" hidden="1" customHeight="1">
      <c r="A226" s="31" t="s">
        <v>455</v>
      </c>
      <c r="B226" s="148" t="str">
        <f t="shared" si="16"/>
        <v>07</v>
      </c>
      <c r="C226" s="148" t="str">
        <f t="shared" si="17"/>
        <v>02</v>
      </c>
      <c r="D226" s="246" t="s">
        <v>788</v>
      </c>
      <c r="E226" s="246">
        <v>821</v>
      </c>
      <c r="F226" s="86">
        <f>ведомственная!G254</f>
        <v>0</v>
      </c>
      <c r="G226" s="447"/>
    </row>
    <row r="227" spans="1:8" ht="44.25" hidden="1" customHeight="1">
      <c r="A227" s="236" t="s">
        <v>1875</v>
      </c>
      <c r="B227" s="148" t="str">
        <f t="shared" si="16"/>
        <v>07</v>
      </c>
      <c r="C227" s="148" t="str">
        <f t="shared" si="17"/>
        <v>02</v>
      </c>
      <c r="D227" s="246" t="s">
        <v>788</v>
      </c>
      <c r="E227" s="246">
        <v>600</v>
      </c>
      <c r="F227" s="165">
        <f>ведомственная!G255</f>
        <v>0</v>
      </c>
      <c r="G227" s="447"/>
    </row>
    <row r="228" spans="1:8" ht="57" hidden="1" customHeight="1">
      <c r="A228" s="31" t="s">
        <v>1860</v>
      </c>
      <c r="B228" s="148" t="str">
        <f t="shared" si="16"/>
        <v>07</v>
      </c>
      <c r="C228" s="148" t="str">
        <f t="shared" si="17"/>
        <v>02</v>
      </c>
      <c r="D228" s="246" t="s">
        <v>1566</v>
      </c>
      <c r="E228" s="246"/>
      <c r="F228" s="86">
        <f>F229+F230</f>
        <v>0</v>
      </c>
      <c r="G228" s="86">
        <f>G229+G230</f>
        <v>0</v>
      </c>
    </row>
    <row r="229" spans="1:8" ht="75.75" hidden="1" customHeight="1">
      <c r="A229" s="31" t="s">
        <v>455</v>
      </c>
      <c r="B229" s="148" t="str">
        <f t="shared" si="16"/>
        <v>07</v>
      </c>
      <c r="C229" s="148" t="str">
        <f t="shared" si="17"/>
        <v>02</v>
      </c>
      <c r="D229" s="246" t="s">
        <v>1566</v>
      </c>
      <c r="E229" s="246">
        <v>821</v>
      </c>
      <c r="F229" s="86">
        <f>ведомственная!G257</f>
        <v>0</v>
      </c>
      <c r="G229" s="447"/>
    </row>
    <row r="230" spans="1:8" ht="43.5" hidden="1" customHeight="1">
      <c r="A230" s="236" t="s">
        <v>1875</v>
      </c>
      <c r="B230" s="148" t="str">
        <f t="shared" si="16"/>
        <v>07</v>
      </c>
      <c r="C230" s="148" t="str">
        <f t="shared" si="17"/>
        <v>02</v>
      </c>
      <c r="D230" s="246" t="s">
        <v>1566</v>
      </c>
      <c r="E230" s="246">
        <v>600</v>
      </c>
      <c r="F230" s="86">
        <f>ведомственная!G258</f>
        <v>0</v>
      </c>
      <c r="G230" s="86">
        <f>ведомственная!H258</f>
        <v>0</v>
      </c>
    </row>
    <row r="231" spans="1:8" ht="45" hidden="1" customHeight="1">
      <c r="A231" s="31" t="s">
        <v>1863</v>
      </c>
      <c r="B231" s="148" t="str">
        <f t="shared" si="16"/>
        <v>07</v>
      </c>
      <c r="C231" s="148" t="str">
        <f t="shared" si="17"/>
        <v>02</v>
      </c>
      <c r="D231" s="246" t="s">
        <v>1347</v>
      </c>
      <c r="E231" s="246"/>
      <c r="F231" s="86">
        <f>F232</f>
        <v>0</v>
      </c>
      <c r="G231" s="447"/>
    </row>
    <row r="232" spans="1:8" ht="42" hidden="1" customHeight="1">
      <c r="A232" s="236" t="s">
        <v>1875</v>
      </c>
      <c r="B232" s="148" t="str">
        <f t="shared" si="16"/>
        <v>07</v>
      </c>
      <c r="C232" s="148" t="str">
        <f t="shared" si="17"/>
        <v>02</v>
      </c>
      <c r="D232" s="246" t="s">
        <v>1347</v>
      </c>
      <c r="E232" s="246">
        <v>600</v>
      </c>
      <c r="F232" s="86">
        <f>ведомственная!G328</f>
        <v>0</v>
      </c>
      <c r="G232" s="447"/>
    </row>
    <row r="233" spans="1:8" ht="58.5" hidden="1" customHeight="1">
      <c r="A233" s="5" t="s">
        <v>467</v>
      </c>
      <c r="B233" s="148" t="str">
        <f t="shared" si="16"/>
        <v>07</v>
      </c>
      <c r="C233" s="148" t="str">
        <f t="shared" si="17"/>
        <v>02</v>
      </c>
      <c r="D233" s="246" t="s">
        <v>468</v>
      </c>
      <c r="E233" s="54"/>
      <c r="F233" s="86">
        <f>F234</f>
        <v>0</v>
      </c>
      <c r="G233" s="447"/>
    </row>
    <row r="234" spans="1:8" ht="30" hidden="1" customHeight="1">
      <c r="A234" s="31" t="s">
        <v>1509</v>
      </c>
      <c r="B234" s="148" t="str">
        <f t="shared" si="16"/>
        <v>07</v>
      </c>
      <c r="C234" s="148" t="str">
        <f t="shared" si="17"/>
        <v>02</v>
      </c>
      <c r="D234" s="246" t="s">
        <v>468</v>
      </c>
      <c r="E234" s="54" t="s">
        <v>541</v>
      </c>
      <c r="F234" s="86">
        <f>ведомственная!G260+ведомственная!G330</f>
        <v>0</v>
      </c>
      <c r="G234" s="447"/>
    </row>
    <row r="235" spans="1:8" s="194" customFormat="1" ht="64.5" hidden="1" customHeight="1">
      <c r="A235" s="432" t="s">
        <v>1843</v>
      </c>
      <c r="B235" s="427" t="str">
        <f t="shared" ref="B235:B249" si="18">"07"</f>
        <v>07</v>
      </c>
      <c r="C235" s="427" t="str">
        <f t="shared" ref="C235:C248" si="19">"02"</f>
        <v>02</v>
      </c>
      <c r="D235" s="428" t="s">
        <v>1920</v>
      </c>
      <c r="E235" s="246"/>
      <c r="F235" s="166">
        <f>F236+F237</f>
        <v>0</v>
      </c>
      <c r="G235" s="166">
        <f>G236+G237</f>
        <v>0</v>
      </c>
      <c r="H235" s="193"/>
    </row>
    <row r="236" spans="1:8" s="194" customFormat="1" ht="75.75" hidden="1" customHeight="1">
      <c r="A236" s="429" t="s">
        <v>455</v>
      </c>
      <c r="B236" s="427" t="str">
        <f t="shared" si="18"/>
        <v>07</v>
      </c>
      <c r="C236" s="427" t="str">
        <f t="shared" si="19"/>
        <v>02</v>
      </c>
      <c r="D236" s="428" t="s">
        <v>938</v>
      </c>
      <c r="E236" s="246">
        <v>821</v>
      </c>
      <c r="F236" s="166">
        <f>ведомственная!G262</f>
        <v>0</v>
      </c>
      <c r="G236" s="86"/>
      <c r="H236" s="193"/>
    </row>
    <row r="237" spans="1:8" s="194" customFormat="1" ht="49.5" hidden="1" customHeight="1">
      <c r="A237" s="430" t="s">
        <v>1875</v>
      </c>
      <c r="B237" s="427" t="str">
        <f t="shared" si="18"/>
        <v>07</v>
      </c>
      <c r="C237" s="427" t="str">
        <f t="shared" si="19"/>
        <v>02</v>
      </c>
      <c r="D237" s="428" t="s">
        <v>1920</v>
      </c>
      <c r="E237" s="246">
        <v>600</v>
      </c>
      <c r="F237" s="166">
        <f>ведомственная!G263</f>
        <v>0</v>
      </c>
      <c r="G237" s="166">
        <f>ведомственная!H263</f>
        <v>0</v>
      </c>
      <c r="H237" s="193"/>
    </row>
    <row r="238" spans="1:8" s="194" customFormat="1" ht="74.25" hidden="1" customHeight="1">
      <c r="A238" s="426" t="s">
        <v>32</v>
      </c>
      <c r="B238" s="427" t="str">
        <f t="shared" si="18"/>
        <v>07</v>
      </c>
      <c r="C238" s="427" t="str">
        <f t="shared" si="19"/>
        <v>02</v>
      </c>
      <c r="D238" s="428" t="s">
        <v>1917</v>
      </c>
      <c r="E238" s="246"/>
      <c r="F238" s="166">
        <f>F239+F240</f>
        <v>0</v>
      </c>
      <c r="G238" s="166">
        <f>G239+G240</f>
        <v>0</v>
      </c>
      <c r="H238" s="193"/>
    </row>
    <row r="239" spans="1:8" s="194" customFormat="1" ht="79.5" hidden="1" customHeight="1">
      <c r="A239" s="429" t="s">
        <v>455</v>
      </c>
      <c r="B239" s="427" t="str">
        <f t="shared" si="18"/>
        <v>07</v>
      </c>
      <c r="C239" s="427" t="str">
        <f t="shared" si="19"/>
        <v>02</v>
      </c>
      <c r="D239" s="428" t="s">
        <v>1575</v>
      </c>
      <c r="E239" s="246">
        <v>821</v>
      </c>
      <c r="F239" s="166">
        <f>ведомственная!G265</f>
        <v>0</v>
      </c>
      <c r="G239" s="86"/>
      <c r="H239" s="193"/>
    </row>
    <row r="240" spans="1:8" s="194" customFormat="1" ht="48" hidden="1" customHeight="1">
      <c r="A240" s="430" t="s">
        <v>1875</v>
      </c>
      <c r="B240" s="427" t="str">
        <f t="shared" si="18"/>
        <v>07</v>
      </c>
      <c r="C240" s="427" t="str">
        <f t="shared" si="19"/>
        <v>02</v>
      </c>
      <c r="D240" s="428" t="s">
        <v>1917</v>
      </c>
      <c r="E240" s="246">
        <v>600</v>
      </c>
      <c r="F240" s="166">
        <f>ведомственная!G266</f>
        <v>0</v>
      </c>
      <c r="G240" s="166">
        <f>ведомственная!H266</f>
        <v>0</v>
      </c>
      <c r="H240" s="193"/>
    </row>
    <row r="241" spans="1:8" s="194" customFormat="1" ht="57.75" hidden="1" customHeight="1">
      <c r="A241" s="431" t="s">
        <v>1856</v>
      </c>
      <c r="B241" s="427" t="str">
        <f t="shared" si="18"/>
        <v>07</v>
      </c>
      <c r="C241" s="427" t="str">
        <f t="shared" si="19"/>
        <v>02</v>
      </c>
      <c r="D241" s="428" t="s">
        <v>1922</v>
      </c>
      <c r="E241" s="214"/>
      <c r="F241" s="216">
        <f>F242</f>
        <v>0</v>
      </c>
      <c r="G241" s="216">
        <f>G242</f>
        <v>0</v>
      </c>
      <c r="H241" s="193"/>
    </row>
    <row r="242" spans="1:8" s="194" customFormat="1" ht="48" hidden="1" customHeight="1">
      <c r="A242" s="430" t="s">
        <v>1875</v>
      </c>
      <c r="B242" s="427" t="str">
        <f t="shared" si="18"/>
        <v>07</v>
      </c>
      <c r="C242" s="427" t="str">
        <f t="shared" si="19"/>
        <v>02</v>
      </c>
      <c r="D242" s="428" t="s">
        <v>1922</v>
      </c>
      <c r="E242" s="246">
        <v>600</v>
      </c>
      <c r="F242" s="86">
        <f>ведомственная!G268</f>
        <v>0</v>
      </c>
      <c r="G242" s="86">
        <f>ведомственная!H268</f>
        <v>0</v>
      </c>
      <c r="H242" s="193"/>
    </row>
    <row r="243" spans="1:8" s="194" customFormat="1" ht="95.25" hidden="1" customHeight="1">
      <c r="A243" s="432" t="s">
        <v>1839</v>
      </c>
      <c r="B243" s="427" t="str">
        <f t="shared" si="18"/>
        <v>07</v>
      </c>
      <c r="C243" s="427" t="str">
        <f t="shared" si="19"/>
        <v>02</v>
      </c>
      <c r="D243" s="428" t="s">
        <v>1919</v>
      </c>
      <c r="E243" s="214"/>
      <c r="F243" s="216">
        <f>F244</f>
        <v>0</v>
      </c>
      <c r="G243" s="216">
        <f>G244</f>
        <v>0</v>
      </c>
      <c r="H243" s="193"/>
    </row>
    <row r="244" spans="1:8" s="194" customFormat="1" ht="48" hidden="1" customHeight="1">
      <c r="A244" s="430" t="s">
        <v>1875</v>
      </c>
      <c r="B244" s="427" t="str">
        <f t="shared" si="18"/>
        <v>07</v>
      </c>
      <c r="C244" s="427" t="str">
        <f t="shared" si="19"/>
        <v>02</v>
      </c>
      <c r="D244" s="428" t="s">
        <v>1919</v>
      </c>
      <c r="E244" s="246">
        <v>600</v>
      </c>
      <c r="F244" s="86">
        <f>ведомственная!G270</f>
        <v>0</v>
      </c>
      <c r="G244" s="86">
        <f>ведомственная!H270</f>
        <v>0</v>
      </c>
      <c r="H244" s="193"/>
    </row>
    <row r="245" spans="1:8" s="194" customFormat="1" ht="61.5" hidden="1" customHeight="1">
      <c r="A245" s="432" t="s">
        <v>1842</v>
      </c>
      <c r="B245" s="427" t="str">
        <f t="shared" si="18"/>
        <v>07</v>
      </c>
      <c r="C245" s="427" t="str">
        <f t="shared" si="19"/>
        <v>02</v>
      </c>
      <c r="D245" s="428" t="s">
        <v>1921</v>
      </c>
      <c r="E245" s="217"/>
      <c r="F245" s="216">
        <f>F246</f>
        <v>0</v>
      </c>
      <c r="G245" s="216">
        <f>G246</f>
        <v>0</v>
      </c>
      <c r="H245" s="193"/>
    </row>
    <row r="246" spans="1:8" s="194" customFormat="1" ht="48" hidden="1" customHeight="1">
      <c r="A246" s="430" t="s">
        <v>1875</v>
      </c>
      <c r="B246" s="427" t="str">
        <f t="shared" si="18"/>
        <v>07</v>
      </c>
      <c r="C246" s="427" t="str">
        <f t="shared" si="19"/>
        <v>02</v>
      </c>
      <c r="D246" s="428" t="s">
        <v>1921</v>
      </c>
      <c r="E246" s="246">
        <v>600</v>
      </c>
      <c r="F246" s="86">
        <f>ведомственная!G272</f>
        <v>0</v>
      </c>
      <c r="G246" s="86">
        <f>ведомственная!H272</f>
        <v>0</v>
      </c>
      <c r="H246" s="193"/>
    </row>
    <row r="247" spans="1:8" s="194" customFormat="1" ht="69" hidden="1" customHeight="1">
      <c r="A247" s="137" t="s">
        <v>1851</v>
      </c>
      <c r="B247" s="148" t="str">
        <f t="shared" si="18"/>
        <v>07</v>
      </c>
      <c r="C247" s="148" t="str">
        <f t="shared" si="19"/>
        <v>02</v>
      </c>
      <c r="D247" s="246" t="s">
        <v>1253</v>
      </c>
      <c r="E247" s="54"/>
      <c r="F247" s="86">
        <f>F248+F249</f>
        <v>0</v>
      </c>
      <c r="G247" s="86"/>
      <c r="H247" s="193"/>
    </row>
    <row r="248" spans="1:8" s="194" customFormat="1" ht="36.75" hidden="1" customHeight="1">
      <c r="A248" s="5" t="s">
        <v>1870</v>
      </c>
      <c r="B248" s="148" t="str">
        <f t="shared" si="18"/>
        <v>07</v>
      </c>
      <c r="C248" s="148" t="str">
        <f t="shared" si="19"/>
        <v>02</v>
      </c>
      <c r="D248" s="246" t="s">
        <v>1253</v>
      </c>
      <c r="E248" s="54" t="s">
        <v>1873</v>
      </c>
      <c r="F248" s="86">
        <f>ведомственная!G78</f>
        <v>0</v>
      </c>
      <c r="G248" s="86"/>
      <c r="H248" s="193"/>
    </row>
    <row r="249" spans="1:8" s="194" customFormat="1" ht="42.75" hidden="1" customHeight="1">
      <c r="A249" s="236" t="s">
        <v>1875</v>
      </c>
      <c r="B249" s="148" t="str">
        <f t="shared" si="18"/>
        <v>07</v>
      </c>
      <c r="C249" s="54" t="s">
        <v>1639</v>
      </c>
      <c r="D249" s="246" t="s">
        <v>1253</v>
      </c>
      <c r="E249" s="246">
        <v>600</v>
      </c>
      <c r="F249" s="166">
        <f>ведомственная!G274</f>
        <v>0</v>
      </c>
      <c r="G249" s="86"/>
      <c r="H249" s="193"/>
    </row>
    <row r="250" spans="1:8" ht="105" hidden="1" customHeight="1">
      <c r="A250" s="429" t="s">
        <v>1396</v>
      </c>
      <c r="B250" s="427" t="str">
        <f t="shared" ref="B250:B279" si="20">"07"</f>
        <v>07</v>
      </c>
      <c r="C250" s="427" t="str">
        <f t="shared" si="17"/>
        <v>02</v>
      </c>
      <c r="D250" s="428" t="s">
        <v>1922</v>
      </c>
      <c r="E250" s="246"/>
      <c r="F250" s="86">
        <f>ведомственная!G275</f>
        <v>0</v>
      </c>
      <c r="G250" s="86">
        <f>ведомственная!H275</f>
        <v>0</v>
      </c>
    </row>
    <row r="251" spans="1:8" ht="39.75" hidden="1" customHeight="1">
      <c r="A251" s="429" t="s">
        <v>455</v>
      </c>
      <c r="B251" s="427" t="str">
        <f t="shared" si="20"/>
        <v>07</v>
      </c>
      <c r="C251" s="427" t="str">
        <f t="shared" si="17"/>
        <v>02</v>
      </c>
      <c r="D251" s="428" t="s">
        <v>1397</v>
      </c>
      <c r="E251" s="246">
        <v>821</v>
      </c>
      <c r="F251" s="86">
        <f>ведомственная!G276</f>
        <v>0</v>
      </c>
      <c r="G251" s="447"/>
    </row>
    <row r="252" spans="1:8" ht="39.75" hidden="1" customHeight="1">
      <c r="A252" s="430" t="s">
        <v>1875</v>
      </c>
      <c r="B252" s="427" t="str">
        <f t="shared" si="20"/>
        <v>07</v>
      </c>
      <c r="C252" s="427" t="str">
        <f t="shared" si="17"/>
        <v>02</v>
      </c>
      <c r="D252" s="428" t="s">
        <v>1922</v>
      </c>
      <c r="E252" s="246">
        <v>600</v>
      </c>
      <c r="F252" s="86">
        <f>ведомственная!G277</f>
        <v>0</v>
      </c>
      <c r="G252" s="86">
        <f>ведомственная!H277</f>
        <v>0</v>
      </c>
    </row>
    <row r="253" spans="1:8" ht="39.75" hidden="1" customHeight="1">
      <c r="A253" s="31" t="s">
        <v>1474</v>
      </c>
      <c r="B253" s="148" t="str">
        <f t="shared" si="20"/>
        <v>07</v>
      </c>
      <c r="C253" s="148" t="str">
        <f t="shared" si="17"/>
        <v>02</v>
      </c>
      <c r="D253" s="246" t="s">
        <v>1475</v>
      </c>
      <c r="E253" s="246"/>
      <c r="F253" s="88">
        <f>F254</f>
        <v>0</v>
      </c>
      <c r="G253" s="447"/>
    </row>
    <row r="254" spans="1:8" ht="39.75" hidden="1" customHeight="1">
      <c r="A254" s="236" t="s">
        <v>1875</v>
      </c>
      <c r="B254" s="148" t="str">
        <f t="shared" si="20"/>
        <v>07</v>
      </c>
      <c r="C254" s="148" t="str">
        <f t="shared" si="17"/>
        <v>02</v>
      </c>
      <c r="D254" s="246" t="s">
        <v>1475</v>
      </c>
      <c r="E254" s="246">
        <v>600</v>
      </c>
      <c r="F254" s="88">
        <f>ведомственная!G279</f>
        <v>0</v>
      </c>
      <c r="G254" s="447"/>
    </row>
    <row r="255" spans="1:8" ht="79.5" hidden="1" customHeight="1">
      <c r="A255" s="213" t="s">
        <v>1807</v>
      </c>
      <c r="B255" s="215" t="str">
        <f t="shared" si="20"/>
        <v>07</v>
      </c>
      <c r="C255" s="215" t="str">
        <f>"02"</f>
        <v>02</v>
      </c>
      <c r="D255" s="218" t="s">
        <v>1895</v>
      </c>
      <c r="E255" s="214"/>
      <c r="F255" s="88">
        <f>F256</f>
        <v>0</v>
      </c>
      <c r="G255" s="88">
        <f>G256</f>
        <v>0</v>
      </c>
    </row>
    <row r="256" spans="1:8" ht="39.75" hidden="1" customHeight="1">
      <c r="A256" s="236" t="s">
        <v>1875</v>
      </c>
      <c r="B256" s="215" t="str">
        <f t="shared" si="20"/>
        <v>07</v>
      </c>
      <c r="C256" s="215" t="str">
        <f>"02"</f>
        <v>02</v>
      </c>
      <c r="D256" s="218" t="s">
        <v>1895</v>
      </c>
      <c r="E256" s="246">
        <v>600</v>
      </c>
      <c r="F256" s="88">
        <f>ведомственная!G281+ведомственная!G332</f>
        <v>0</v>
      </c>
      <c r="G256" s="88">
        <f>ведомственная!H281+ведомственная!H332</f>
        <v>0</v>
      </c>
    </row>
    <row r="257" spans="1:7" ht="58.5" hidden="1" customHeight="1">
      <c r="A257" s="429" t="s">
        <v>1889</v>
      </c>
      <c r="B257" s="427" t="str">
        <f t="shared" si="20"/>
        <v>07</v>
      </c>
      <c r="C257" s="427" t="str">
        <f t="shared" ref="C257:C258" si="21">"02"</f>
        <v>02</v>
      </c>
      <c r="D257" s="428" t="s">
        <v>1923</v>
      </c>
      <c r="E257" s="246"/>
      <c r="F257" s="86">
        <f>F258</f>
        <v>0</v>
      </c>
      <c r="G257" s="86">
        <f>G258</f>
        <v>0</v>
      </c>
    </row>
    <row r="258" spans="1:7" ht="39.75" hidden="1" customHeight="1">
      <c r="A258" s="430" t="s">
        <v>1875</v>
      </c>
      <c r="B258" s="427" t="str">
        <f t="shared" si="20"/>
        <v>07</v>
      </c>
      <c r="C258" s="427" t="str">
        <f t="shared" si="21"/>
        <v>02</v>
      </c>
      <c r="D258" s="428" t="s">
        <v>1923</v>
      </c>
      <c r="E258" s="246">
        <v>600</v>
      </c>
      <c r="F258" s="86">
        <f>ведомственная!G283</f>
        <v>0</v>
      </c>
      <c r="G258" s="86">
        <f>ведомственная!H283</f>
        <v>0</v>
      </c>
    </row>
    <row r="259" spans="1:7" ht="39.75" hidden="1" customHeight="1">
      <c r="A259" s="435" t="s">
        <v>1841</v>
      </c>
      <c r="B259" s="403" t="str">
        <f t="shared" si="20"/>
        <v>07</v>
      </c>
      <c r="C259" s="403" t="str">
        <f t="shared" ref="C259:C260" si="22">"02"</f>
        <v>02</v>
      </c>
      <c r="D259" s="434" t="s">
        <v>1924</v>
      </c>
      <c r="E259" s="217"/>
      <c r="F259" s="216">
        <f>F260</f>
        <v>0</v>
      </c>
      <c r="G259" s="216">
        <f>G260</f>
        <v>0</v>
      </c>
    </row>
    <row r="260" spans="1:7" ht="37.5" hidden="1" customHeight="1">
      <c r="A260" s="405" t="s">
        <v>1875</v>
      </c>
      <c r="B260" s="403" t="str">
        <f t="shared" si="20"/>
        <v>07</v>
      </c>
      <c r="C260" s="403" t="str">
        <f t="shared" si="22"/>
        <v>02</v>
      </c>
      <c r="D260" s="434" t="s">
        <v>1924</v>
      </c>
      <c r="E260" s="246">
        <v>600</v>
      </c>
      <c r="F260" s="216">
        <f>ведомственная!G334</f>
        <v>0</v>
      </c>
      <c r="G260" s="216">
        <f>ведомственная!H334</f>
        <v>0</v>
      </c>
    </row>
    <row r="261" spans="1:7" ht="39.75" hidden="1" customHeight="1">
      <c r="A261" s="31" t="s">
        <v>1766</v>
      </c>
      <c r="B261" s="148" t="str">
        <f t="shared" si="20"/>
        <v>07</v>
      </c>
      <c r="C261" s="148" t="str">
        <f t="shared" si="17"/>
        <v>02</v>
      </c>
      <c r="D261" s="246" t="s">
        <v>1438</v>
      </c>
      <c r="E261" s="246"/>
      <c r="F261" s="86">
        <f>ведомственная!G284</f>
        <v>0</v>
      </c>
      <c r="G261" s="447"/>
    </row>
    <row r="262" spans="1:7" ht="39.75" hidden="1" customHeight="1">
      <c r="A262" s="236" t="s">
        <v>1875</v>
      </c>
      <c r="B262" s="148" t="str">
        <f t="shared" si="20"/>
        <v>07</v>
      </c>
      <c r="C262" s="148" t="str">
        <f t="shared" si="17"/>
        <v>02</v>
      </c>
      <c r="D262" s="246" t="s">
        <v>1438</v>
      </c>
      <c r="E262" s="246">
        <v>600</v>
      </c>
      <c r="F262" s="86">
        <f>ведомственная!G285</f>
        <v>0</v>
      </c>
      <c r="G262" s="447"/>
    </row>
    <row r="263" spans="1:7" ht="25.5" hidden="1" customHeight="1">
      <c r="A263" s="31" t="s">
        <v>671</v>
      </c>
      <c r="B263" s="148" t="str">
        <f t="shared" si="20"/>
        <v>07</v>
      </c>
      <c r="C263" s="148" t="str">
        <f t="shared" ref="C263:C278" si="23">"07"</f>
        <v>07</v>
      </c>
      <c r="D263" s="107"/>
      <c r="E263" s="246"/>
      <c r="F263" s="86">
        <f>F264+F266+F269+F274+F277+F272</f>
        <v>0</v>
      </c>
      <c r="G263" s="86">
        <f>G264+G266+G269+G274+G277+G272</f>
        <v>0</v>
      </c>
    </row>
    <row r="264" spans="1:7" ht="20.25" hidden="1" customHeight="1">
      <c r="A264" s="2" t="s">
        <v>741</v>
      </c>
      <c r="B264" s="148" t="str">
        <f t="shared" si="20"/>
        <v>07</v>
      </c>
      <c r="C264" s="148" t="str">
        <f t="shared" si="23"/>
        <v>07</v>
      </c>
      <c r="D264" s="1" t="s">
        <v>744</v>
      </c>
      <c r="E264" s="246"/>
      <c r="F264" s="86">
        <f>F265</f>
        <v>0</v>
      </c>
      <c r="G264" s="86">
        <f>G265</f>
        <v>0</v>
      </c>
    </row>
    <row r="265" spans="1:7" ht="40.5" hidden="1" customHeight="1">
      <c r="A265" s="5" t="s">
        <v>1870</v>
      </c>
      <c r="B265" s="148" t="str">
        <f t="shared" si="20"/>
        <v>07</v>
      </c>
      <c r="C265" s="148" t="str">
        <f t="shared" si="23"/>
        <v>07</v>
      </c>
      <c r="D265" s="1" t="s">
        <v>744</v>
      </c>
      <c r="E265" s="246" t="str">
        <f>"200"</f>
        <v>200</v>
      </c>
      <c r="F265" s="86">
        <f>ведомственная!G337</f>
        <v>0</v>
      </c>
      <c r="G265" s="391">
        <f>ведомственная!H337</f>
        <v>0</v>
      </c>
    </row>
    <row r="266" spans="1:7" ht="40.5" hidden="1" customHeight="1">
      <c r="A266" s="237" t="s">
        <v>1867</v>
      </c>
      <c r="B266" s="148" t="str">
        <f>"05"</f>
        <v>05</v>
      </c>
      <c r="C266" s="148" t="str">
        <f>"01"</f>
        <v>01</v>
      </c>
      <c r="D266" s="458" t="s">
        <v>1966</v>
      </c>
      <c r="E266" s="246">
        <v>100</v>
      </c>
      <c r="F266" s="86"/>
      <c r="G266" s="86"/>
    </row>
    <row r="267" spans="1:7" ht="24" hidden="1" customHeight="1">
      <c r="A267" s="237" t="s">
        <v>1874</v>
      </c>
      <c r="B267" s="148" t="str">
        <f t="shared" si="20"/>
        <v>07</v>
      </c>
      <c r="C267" s="148" t="str">
        <f t="shared" si="23"/>
        <v>07</v>
      </c>
      <c r="D267" s="1" t="s">
        <v>743</v>
      </c>
      <c r="E267" s="246">
        <v>300</v>
      </c>
      <c r="F267" s="86">
        <f>ведомственная!G288</f>
        <v>0</v>
      </c>
      <c r="G267" s="86">
        <f>ведомственная!H288</f>
        <v>0</v>
      </c>
    </row>
    <row r="268" spans="1:7" ht="37.5" hidden="1" customHeight="1">
      <c r="A268" s="236" t="s">
        <v>1870</v>
      </c>
      <c r="B268" s="148" t="str">
        <f>"08"</f>
        <v>08</v>
      </c>
      <c r="C268" s="148" t="str">
        <f>"01"</f>
        <v>01</v>
      </c>
      <c r="D268" s="1" t="s">
        <v>1967</v>
      </c>
      <c r="E268" s="246">
        <v>200</v>
      </c>
      <c r="F268" s="86"/>
      <c r="G268" s="86"/>
    </row>
    <row r="269" spans="1:7" ht="57.75" hidden="1" customHeight="1">
      <c r="A269" s="5" t="s">
        <v>1862</v>
      </c>
      <c r="B269" s="148" t="str">
        <f t="shared" si="20"/>
        <v>07</v>
      </c>
      <c r="C269" s="148" t="str">
        <f t="shared" si="23"/>
        <v>07</v>
      </c>
      <c r="D269" s="246" t="s">
        <v>1349</v>
      </c>
      <c r="E269" s="246"/>
      <c r="F269" s="86">
        <f>F270+F271</f>
        <v>0</v>
      </c>
      <c r="G269" s="86">
        <f>G270+G271</f>
        <v>0</v>
      </c>
    </row>
    <row r="270" spans="1:7" ht="31.5" hidden="1" customHeight="1">
      <c r="A270" s="237" t="s">
        <v>1874</v>
      </c>
      <c r="B270" s="148" t="str">
        <f t="shared" si="20"/>
        <v>07</v>
      </c>
      <c r="C270" s="148" t="str">
        <f t="shared" si="23"/>
        <v>07</v>
      </c>
      <c r="D270" s="246" t="s">
        <v>1349</v>
      </c>
      <c r="E270" s="246">
        <v>300</v>
      </c>
      <c r="F270" s="165">
        <f>ведомственная!G291</f>
        <v>0</v>
      </c>
      <c r="G270" s="165">
        <f>ведомственная!H291</f>
        <v>0</v>
      </c>
    </row>
    <row r="271" spans="1:7" ht="45" hidden="1" customHeight="1">
      <c r="A271" s="236" t="s">
        <v>1875</v>
      </c>
      <c r="B271" s="148" t="str">
        <f t="shared" si="20"/>
        <v>07</v>
      </c>
      <c r="C271" s="148" t="str">
        <f t="shared" si="23"/>
        <v>07</v>
      </c>
      <c r="D271" s="246" t="s">
        <v>1349</v>
      </c>
      <c r="E271" s="246">
        <v>600</v>
      </c>
      <c r="F271" s="165">
        <f>ведомственная!G292</f>
        <v>0</v>
      </c>
      <c r="G271" s="165">
        <f>ведомственная!H292</f>
        <v>0</v>
      </c>
    </row>
    <row r="272" spans="1:7" ht="31.5" hidden="1" customHeight="1">
      <c r="A272" s="180" t="s">
        <v>70</v>
      </c>
      <c r="B272" s="148" t="str">
        <f t="shared" si="20"/>
        <v>07</v>
      </c>
      <c r="C272" s="148" t="str">
        <f t="shared" si="23"/>
        <v>07</v>
      </c>
      <c r="D272" s="246" t="s">
        <v>1348</v>
      </c>
      <c r="E272" s="246"/>
      <c r="F272" s="165">
        <f>ведомственная!G338</f>
        <v>0</v>
      </c>
      <c r="G272" s="165">
        <f>ведомственная!H338</f>
        <v>0</v>
      </c>
    </row>
    <row r="273" spans="1:8" ht="39.75" hidden="1" customHeight="1">
      <c r="A273" s="236" t="s">
        <v>1870</v>
      </c>
      <c r="B273" s="148" t="str">
        <f t="shared" si="20"/>
        <v>07</v>
      </c>
      <c r="C273" s="148" t="str">
        <f t="shared" si="23"/>
        <v>07</v>
      </c>
      <c r="D273" s="246" t="s">
        <v>1348</v>
      </c>
      <c r="E273" s="246">
        <v>200</v>
      </c>
      <c r="F273" s="165">
        <f>ведомственная!G339</f>
        <v>0</v>
      </c>
      <c r="G273" s="165">
        <f>ведомственная!H339</f>
        <v>0</v>
      </c>
    </row>
    <row r="274" spans="1:8" s="191" customFormat="1" ht="45" hidden="1" customHeight="1">
      <c r="A274" s="436" t="s">
        <v>34</v>
      </c>
      <c r="B274" s="403" t="str">
        <f t="shared" si="20"/>
        <v>07</v>
      </c>
      <c r="C274" s="403" t="str">
        <f t="shared" si="23"/>
        <v>07</v>
      </c>
      <c r="D274" s="404" t="s">
        <v>321</v>
      </c>
      <c r="E274" s="1"/>
      <c r="F274" s="86">
        <f>F276+F275</f>
        <v>0</v>
      </c>
      <c r="G274" s="86">
        <f>G276+G275</f>
        <v>0</v>
      </c>
      <c r="H274" s="190"/>
    </row>
    <row r="275" spans="1:8" s="191" customFormat="1" ht="48" hidden="1" customHeight="1">
      <c r="A275" s="433" t="s">
        <v>456</v>
      </c>
      <c r="B275" s="403" t="str">
        <f t="shared" si="20"/>
        <v>07</v>
      </c>
      <c r="C275" s="403" t="str">
        <f t="shared" si="23"/>
        <v>07</v>
      </c>
      <c r="D275" s="404" t="s">
        <v>321</v>
      </c>
      <c r="E275" s="214">
        <v>822</v>
      </c>
      <c r="F275" s="216">
        <f>ведомственная!G296</f>
        <v>0</v>
      </c>
      <c r="G275" s="86"/>
      <c r="H275" s="190"/>
    </row>
    <row r="276" spans="1:8" s="191" customFormat="1" ht="37.5" hidden="1" customHeight="1">
      <c r="A276" s="405" t="s">
        <v>1870</v>
      </c>
      <c r="B276" s="403" t="str">
        <f t="shared" si="20"/>
        <v>07</v>
      </c>
      <c r="C276" s="403" t="str">
        <f t="shared" si="23"/>
        <v>07</v>
      </c>
      <c r="D276" s="404" t="s">
        <v>321</v>
      </c>
      <c r="E276" s="246">
        <v>200</v>
      </c>
      <c r="F276" s="86">
        <f>ведомственная!G341</f>
        <v>0</v>
      </c>
      <c r="G276" s="86">
        <f>ведомственная!H341</f>
        <v>0</v>
      </c>
      <c r="H276" s="190"/>
    </row>
    <row r="277" spans="1:8" s="191" customFormat="1" ht="76.5" hidden="1" customHeight="1">
      <c r="A277" s="437" t="s">
        <v>1847</v>
      </c>
      <c r="B277" s="403" t="str">
        <f t="shared" si="20"/>
        <v>07</v>
      </c>
      <c r="C277" s="403" t="str">
        <f t="shared" si="23"/>
        <v>07</v>
      </c>
      <c r="D277" s="404" t="s">
        <v>1925</v>
      </c>
      <c r="E277" s="246"/>
      <c r="F277" s="86">
        <f>F278</f>
        <v>0</v>
      </c>
      <c r="G277" s="86">
        <f>G278</f>
        <v>0</v>
      </c>
      <c r="H277" s="190"/>
    </row>
    <row r="278" spans="1:8" s="191" customFormat="1" ht="45" hidden="1" customHeight="1">
      <c r="A278" s="405" t="s">
        <v>1870</v>
      </c>
      <c r="B278" s="403" t="str">
        <f t="shared" si="20"/>
        <v>07</v>
      </c>
      <c r="C278" s="403" t="str">
        <f t="shared" si="23"/>
        <v>07</v>
      </c>
      <c r="D278" s="404" t="s">
        <v>1925</v>
      </c>
      <c r="E278" s="246">
        <v>200</v>
      </c>
      <c r="F278" s="86">
        <f>ведомственная!G343+ведомственная!G294</f>
        <v>0</v>
      </c>
      <c r="G278" s="86">
        <f>ведомственная!H343+ведомственная!H294</f>
        <v>0</v>
      </c>
      <c r="H278" s="190"/>
    </row>
    <row r="279" spans="1:8" ht="24" hidden="1" customHeight="1">
      <c r="A279" s="31" t="s">
        <v>672</v>
      </c>
      <c r="B279" s="148" t="str">
        <f t="shared" si="20"/>
        <v>07</v>
      </c>
      <c r="C279" s="148" t="str">
        <f>"09"</f>
        <v>09</v>
      </c>
      <c r="D279" s="107"/>
      <c r="E279" s="246"/>
      <c r="F279" s="86">
        <f>F280+F283+F286+F289+F292</f>
        <v>0</v>
      </c>
      <c r="G279" s="86">
        <f>G280+G283+G286+G289+G292</f>
        <v>0</v>
      </c>
    </row>
    <row r="280" spans="1:8" ht="20.25" hidden="1" customHeight="1">
      <c r="A280" s="31" t="s">
        <v>920</v>
      </c>
      <c r="B280" s="148" t="str">
        <f t="shared" ref="B280:B293" si="24">"07"</f>
        <v>07</v>
      </c>
      <c r="C280" s="148" t="str">
        <f t="shared" ref="C280:C293" si="25">"09"</f>
        <v>09</v>
      </c>
      <c r="D280" s="246" t="s">
        <v>543</v>
      </c>
      <c r="E280" s="246"/>
      <c r="F280" s="86">
        <f>F281+F282</f>
        <v>0</v>
      </c>
      <c r="G280" s="86">
        <f>G281+G282</f>
        <v>0</v>
      </c>
    </row>
    <row r="281" spans="1:8" ht="99" hidden="1" customHeight="1">
      <c r="A281" s="236" t="s">
        <v>1867</v>
      </c>
      <c r="B281" s="148" t="str">
        <f t="shared" si="24"/>
        <v>07</v>
      </c>
      <c r="C281" s="148" t="str">
        <f t="shared" si="25"/>
        <v>09</v>
      </c>
      <c r="D281" s="246" t="s">
        <v>543</v>
      </c>
      <c r="E281" s="246" t="str">
        <f>"100"</f>
        <v>100</v>
      </c>
      <c r="F281" s="86">
        <f>ведомственная!G299</f>
        <v>0</v>
      </c>
      <c r="G281" s="86">
        <f>ведомственная!H299</f>
        <v>0</v>
      </c>
    </row>
    <row r="282" spans="1:8" ht="39" hidden="1" customHeight="1">
      <c r="A282" s="236" t="s">
        <v>1870</v>
      </c>
      <c r="B282" s="148" t="str">
        <f t="shared" si="24"/>
        <v>07</v>
      </c>
      <c r="C282" s="148" t="str">
        <f t="shared" si="25"/>
        <v>09</v>
      </c>
      <c r="D282" s="246" t="s">
        <v>543</v>
      </c>
      <c r="E282" s="139">
        <v>200</v>
      </c>
      <c r="F282" s="86">
        <f>ведомственная!G300</f>
        <v>0</v>
      </c>
      <c r="G282" s="86">
        <f>ведомственная!H300</f>
        <v>0</v>
      </c>
    </row>
    <row r="283" spans="1:8" ht="21" hidden="1" customHeight="1">
      <c r="A283" s="168" t="s">
        <v>673</v>
      </c>
      <c r="B283" s="164" t="str">
        <f t="shared" si="24"/>
        <v>07</v>
      </c>
      <c r="C283" s="164" t="str">
        <f t="shared" si="25"/>
        <v>09</v>
      </c>
      <c r="D283" s="139" t="s">
        <v>674</v>
      </c>
      <c r="E283" s="139"/>
      <c r="F283" s="86">
        <f>F284+F285</f>
        <v>0</v>
      </c>
      <c r="G283" s="86">
        <f>G284+G285</f>
        <v>0</v>
      </c>
    </row>
    <row r="284" spans="1:8" ht="40.5" hidden="1" customHeight="1">
      <c r="A284" s="236" t="s">
        <v>1870</v>
      </c>
      <c r="B284" s="148" t="str">
        <f t="shared" si="24"/>
        <v>07</v>
      </c>
      <c r="C284" s="148" t="str">
        <f t="shared" si="25"/>
        <v>09</v>
      </c>
      <c r="D284" s="246" t="s">
        <v>674</v>
      </c>
      <c r="E284" s="246" t="str">
        <f>"200"</f>
        <v>200</v>
      </c>
      <c r="F284" s="86">
        <f>ведомственная!G302</f>
        <v>0</v>
      </c>
      <c r="G284" s="86">
        <f>ведомственная!H302</f>
        <v>0</v>
      </c>
    </row>
    <row r="285" spans="1:8" ht="40.5" hidden="1" customHeight="1">
      <c r="A285" s="31" t="s">
        <v>456</v>
      </c>
      <c r="B285" s="148" t="str">
        <f t="shared" si="24"/>
        <v>07</v>
      </c>
      <c r="C285" s="148" t="str">
        <f t="shared" si="25"/>
        <v>09</v>
      </c>
      <c r="D285" s="246" t="s">
        <v>674</v>
      </c>
      <c r="E285" s="246">
        <v>822</v>
      </c>
      <c r="F285" s="86">
        <f>ведомственная!G303</f>
        <v>0</v>
      </c>
      <c r="G285" s="447"/>
    </row>
    <row r="286" spans="1:8" ht="60.75" hidden="1" customHeight="1">
      <c r="A286" s="238" t="s">
        <v>1879</v>
      </c>
      <c r="B286" s="148" t="str">
        <f t="shared" si="24"/>
        <v>07</v>
      </c>
      <c r="C286" s="148" t="str">
        <f t="shared" si="25"/>
        <v>09</v>
      </c>
      <c r="D286" s="246" t="s">
        <v>675</v>
      </c>
      <c r="E286" s="246"/>
      <c r="F286" s="86">
        <f>F287+F288</f>
        <v>0</v>
      </c>
      <c r="G286" s="86">
        <f>G287+G288</f>
        <v>0</v>
      </c>
    </row>
    <row r="287" spans="1:8" ht="96.75" hidden="1" customHeight="1">
      <c r="A287" s="236" t="s">
        <v>1867</v>
      </c>
      <c r="B287" s="148" t="str">
        <f t="shared" si="24"/>
        <v>07</v>
      </c>
      <c r="C287" s="148" t="str">
        <f>"09"</f>
        <v>09</v>
      </c>
      <c r="D287" s="246" t="s">
        <v>675</v>
      </c>
      <c r="E287" s="54" t="s">
        <v>1891</v>
      </c>
      <c r="F287" s="86">
        <f>ведомственная!G305</f>
        <v>0</v>
      </c>
      <c r="G287" s="86">
        <f>ведомственная!H305</f>
        <v>0</v>
      </c>
    </row>
    <row r="288" spans="1:8" ht="51.75" hidden="1" customHeight="1">
      <c r="A288" s="236" t="s">
        <v>1870</v>
      </c>
      <c r="B288" s="148" t="str">
        <f t="shared" si="24"/>
        <v>07</v>
      </c>
      <c r="C288" s="148" t="str">
        <f t="shared" si="25"/>
        <v>09</v>
      </c>
      <c r="D288" s="246" t="s">
        <v>675</v>
      </c>
      <c r="E288" s="54" t="s">
        <v>1873</v>
      </c>
      <c r="F288" s="86">
        <f>ведомственная!G306</f>
        <v>0</v>
      </c>
      <c r="G288" s="86">
        <f>ведомственная!H306</f>
        <v>0</v>
      </c>
    </row>
    <row r="289" spans="1:8" ht="92.25" hidden="1" customHeight="1">
      <c r="A289" s="31" t="s">
        <v>398</v>
      </c>
      <c r="B289" s="148" t="str">
        <f t="shared" si="24"/>
        <v>07</v>
      </c>
      <c r="C289" s="148" t="str">
        <f t="shared" si="25"/>
        <v>09</v>
      </c>
      <c r="D289" s="148"/>
      <c r="E289" s="246"/>
      <c r="F289" s="86">
        <f>ведомственная!G307</f>
        <v>0</v>
      </c>
      <c r="G289" s="447"/>
    </row>
    <row r="290" spans="1:8" ht="40.5" hidden="1" customHeight="1">
      <c r="A290" s="31" t="s">
        <v>455</v>
      </c>
      <c r="B290" s="148" t="str">
        <f t="shared" si="24"/>
        <v>07</v>
      </c>
      <c r="C290" s="148" t="str">
        <f t="shared" si="25"/>
        <v>09</v>
      </c>
      <c r="D290" s="1" t="s">
        <v>356</v>
      </c>
      <c r="E290" s="1">
        <v>821</v>
      </c>
      <c r="F290" s="166">
        <f>ведомственная!G308</f>
        <v>0</v>
      </c>
      <c r="G290" s="447"/>
    </row>
    <row r="291" spans="1:8" ht="40.5" hidden="1" customHeight="1">
      <c r="A291" s="31" t="s">
        <v>456</v>
      </c>
      <c r="B291" s="148" t="str">
        <f t="shared" si="24"/>
        <v>07</v>
      </c>
      <c r="C291" s="148" t="str">
        <f t="shared" si="25"/>
        <v>09</v>
      </c>
      <c r="D291" s="1" t="s">
        <v>356</v>
      </c>
      <c r="E291" s="1">
        <v>822</v>
      </c>
      <c r="F291" s="166">
        <f>ведомственная!G309</f>
        <v>0</v>
      </c>
      <c r="G291" s="447"/>
    </row>
    <row r="292" spans="1:8" ht="40.5" hidden="1" customHeight="1">
      <c r="A292" s="435" t="s">
        <v>1841</v>
      </c>
      <c r="B292" s="403" t="str">
        <f t="shared" si="24"/>
        <v>07</v>
      </c>
      <c r="C292" s="403" t="str">
        <f t="shared" si="25"/>
        <v>09</v>
      </c>
      <c r="D292" s="434" t="s">
        <v>1924</v>
      </c>
      <c r="E292" s="434"/>
      <c r="F292" s="216">
        <f>ведомственная!G345</f>
        <v>0</v>
      </c>
      <c r="G292" s="216">
        <f>ведомственная!H345</f>
        <v>0</v>
      </c>
    </row>
    <row r="293" spans="1:8" ht="40.5" hidden="1" customHeight="1">
      <c r="A293" s="405" t="s">
        <v>1870</v>
      </c>
      <c r="B293" s="403" t="str">
        <f t="shared" si="24"/>
        <v>07</v>
      </c>
      <c r="C293" s="403" t="str">
        <f t="shared" si="25"/>
        <v>09</v>
      </c>
      <c r="D293" s="434" t="s">
        <v>1924</v>
      </c>
      <c r="E293" s="438" t="s">
        <v>1873</v>
      </c>
      <c r="F293" s="216">
        <f>ведомственная!G346</f>
        <v>0</v>
      </c>
      <c r="G293" s="216">
        <f>ведомственная!H346</f>
        <v>0</v>
      </c>
    </row>
    <row r="294" spans="1:8" s="118" customFormat="1" ht="27.75" hidden="1" customHeight="1">
      <c r="A294" s="167" t="s">
        <v>100</v>
      </c>
      <c r="B294" s="162" t="str">
        <f>"08"</f>
        <v>08</v>
      </c>
      <c r="C294" s="135"/>
      <c r="D294" s="121"/>
      <c r="E294" s="14"/>
      <c r="F294" s="187">
        <f>F295+F319</f>
        <v>0</v>
      </c>
      <c r="G294" s="187">
        <f>G295+G319</f>
        <v>0</v>
      </c>
      <c r="H294" s="117"/>
    </row>
    <row r="295" spans="1:8" ht="26.25" hidden="1" customHeight="1">
      <c r="A295" s="31" t="s">
        <v>101</v>
      </c>
      <c r="B295" s="148" t="str">
        <f>"08"</f>
        <v>08</v>
      </c>
      <c r="C295" s="148" t="str">
        <f>"01"</f>
        <v>01</v>
      </c>
      <c r="D295" s="107"/>
      <c r="E295" s="246"/>
      <c r="F295" s="86">
        <f>F296+F301+F304+F307+F311+F298+F317+F313+F315</f>
        <v>0</v>
      </c>
      <c r="G295" s="86">
        <f>G296+G301+G304+G307+G311+G298+G317+G313+G315</f>
        <v>0</v>
      </c>
    </row>
    <row r="296" spans="1:8" ht="60" hidden="1" customHeight="1">
      <c r="A296" s="31" t="s">
        <v>102</v>
      </c>
      <c r="B296" s="148" t="str">
        <f t="shared" ref="B296:B325" si="26">"08"</f>
        <v>08</v>
      </c>
      <c r="C296" s="148" t="str">
        <f t="shared" ref="C296:C316" si="27">"01"</f>
        <v>01</v>
      </c>
      <c r="D296" s="392" t="s">
        <v>103</v>
      </c>
      <c r="E296" s="246"/>
      <c r="F296" s="86">
        <f>F297</f>
        <v>0</v>
      </c>
      <c r="G296" s="86">
        <f>G297</f>
        <v>0</v>
      </c>
    </row>
    <row r="297" spans="1:8" ht="40.5" hidden="1" customHeight="1">
      <c r="A297" s="236" t="s">
        <v>1870</v>
      </c>
      <c r="B297" s="148" t="str">
        <f t="shared" si="26"/>
        <v>08</v>
      </c>
      <c r="C297" s="148" t="str">
        <f t="shared" si="27"/>
        <v>01</v>
      </c>
      <c r="D297" s="392" t="s">
        <v>103</v>
      </c>
      <c r="E297" s="54" t="s">
        <v>1873</v>
      </c>
      <c r="F297" s="86">
        <f>ведомственная!G350</f>
        <v>0</v>
      </c>
      <c r="G297" s="86">
        <f>ведомственная!H350</f>
        <v>0</v>
      </c>
    </row>
    <row r="298" spans="1:8" ht="40.5" hidden="1" customHeight="1">
      <c r="A298" s="31" t="s">
        <v>1882</v>
      </c>
      <c r="B298" s="148" t="str">
        <f t="shared" si="26"/>
        <v>08</v>
      </c>
      <c r="C298" s="148" t="str">
        <f t="shared" si="27"/>
        <v>01</v>
      </c>
      <c r="D298" s="246" t="s">
        <v>1482</v>
      </c>
      <c r="E298" s="246"/>
      <c r="F298" s="86">
        <f>F299+F300</f>
        <v>0</v>
      </c>
      <c r="G298" s="86">
        <f>G299+G300</f>
        <v>0</v>
      </c>
    </row>
    <row r="299" spans="1:8" ht="94.5" hidden="1" customHeight="1">
      <c r="A299" s="236" t="s">
        <v>1867</v>
      </c>
      <c r="B299" s="148" t="str">
        <f t="shared" si="26"/>
        <v>08</v>
      </c>
      <c r="C299" s="148" t="str">
        <f t="shared" si="27"/>
        <v>01</v>
      </c>
      <c r="D299" s="246" t="s">
        <v>1482</v>
      </c>
      <c r="E299" s="54" t="s">
        <v>1891</v>
      </c>
      <c r="F299" s="86">
        <f>ведомственная!G352</f>
        <v>0</v>
      </c>
      <c r="G299" s="86">
        <f>ведомственная!H352</f>
        <v>0</v>
      </c>
    </row>
    <row r="300" spans="1:8" ht="45.75" hidden="1" customHeight="1">
      <c r="A300" s="236" t="s">
        <v>1870</v>
      </c>
      <c r="B300" s="148" t="str">
        <f t="shared" si="26"/>
        <v>08</v>
      </c>
      <c r="C300" s="148" t="str">
        <f t="shared" si="27"/>
        <v>01</v>
      </c>
      <c r="D300" s="246" t="s">
        <v>1482</v>
      </c>
      <c r="E300" s="54" t="s">
        <v>1873</v>
      </c>
      <c r="F300" s="86">
        <f>ведомственная!G353</f>
        <v>0</v>
      </c>
      <c r="G300" s="86">
        <f>ведомственная!H353</f>
        <v>0</v>
      </c>
    </row>
    <row r="301" spans="1:8" ht="39" hidden="1" customHeight="1">
      <c r="A301" s="238" t="s">
        <v>1883</v>
      </c>
      <c r="B301" s="148" t="str">
        <f t="shared" si="26"/>
        <v>08</v>
      </c>
      <c r="C301" s="148" t="str">
        <f t="shared" si="27"/>
        <v>01</v>
      </c>
      <c r="D301" s="246" t="s">
        <v>105</v>
      </c>
      <c r="E301" s="246"/>
      <c r="F301" s="86">
        <f>F302+F303</f>
        <v>0</v>
      </c>
      <c r="G301" s="86">
        <f>G302+G303</f>
        <v>0</v>
      </c>
    </row>
    <row r="302" spans="1:8" ht="93" hidden="1" customHeight="1">
      <c r="A302" s="236" t="s">
        <v>1867</v>
      </c>
      <c r="B302" s="148" t="str">
        <f t="shared" si="26"/>
        <v>08</v>
      </c>
      <c r="C302" s="148" t="str">
        <f t="shared" si="27"/>
        <v>01</v>
      </c>
      <c r="D302" s="246" t="s">
        <v>105</v>
      </c>
      <c r="E302" s="54" t="s">
        <v>1891</v>
      </c>
      <c r="F302" s="86">
        <f>ведомственная!G355</f>
        <v>0</v>
      </c>
      <c r="G302" s="86">
        <f>ведомственная!H355</f>
        <v>0</v>
      </c>
    </row>
    <row r="303" spans="1:8" ht="42" hidden="1" customHeight="1">
      <c r="A303" s="236" t="s">
        <v>1870</v>
      </c>
      <c r="B303" s="148" t="str">
        <f t="shared" si="26"/>
        <v>08</v>
      </c>
      <c r="C303" s="148" t="str">
        <f t="shared" si="27"/>
        <v>01</v>
      </c>
      <c r="D303" s="246" t="s">
        <v>105</v>
      </c>
      <c r="E303" s="54" t="s">
        <v>1873</v>
      </c>
      <c r="F303" s="86">
        <f>ведомственная!G356</f>
        <v>0</v>
      </c>
      <c r="G303" s="86">
        <f>ведомственная!H356</f>
        <v>0</v>
      </c>
    </row>
    <row r="304" spans="1:8" ht="39.75" hidden="1" customHeight="1">
      <c r="A304" s="5" t="s">
        <v>1314</v>
      </c>
      <c r="B304" s="148" t="str">
        <f t="shared" si="26"/>
        <v>08</v>
      </c>
      <c r="C304" s="148" t="str">
        <f t="shared" si="27"/>
        <v>01</v>
      </c>
      <c r="D304" s="246" t="s">
        <v>755</v>
      </c>
      <c r="E304" s="246"/>
      <c r="F304" s="86">
        <f>F305+F306</f>
        <v>0</v>
      </c>
      <c r="G304" s="447"/>
    </row>
    <row r="305" spans="1:8" ht="100.5" hidden="1" customHeight="1">
      <c r="A305" s="236" t="s">
        <v>1867</v>
      </c>
      <c r="B305" s="148" t="str">
        <f t="shared" si="26"/>
        <v>08</v>
      </c>
      <c r="C305" s="148" t="str">
        <f t="shared" si="27"/>
        <v>01</v>
      </c>
      <c r="D305" s="246" t="s">
        <v>755</v>
      </c>
      <c r="E305" s="246">
        <v>100</v>
      </c>
      <c r="F305" s="86">
        <f>ведомственная!G358</f>
        <v>0</v>
      </c>
      <c r="G305" s="447"/>
    </row>
    <row r="306" spans="1:8" ht="38.25" hidden="1" customHeight="1">
      <c r="A306" s="236" t="s">
        <v>1870</v>
      </c>
      <c r="B306" s="148" t="str">
        <f t="shared" si="26"/>
        <v>08</v>
      </c>
      <c r="C306" s="148" t="str">
        <f t="shared" si="27"/>
        <v>01</v>
      </c>
      <c r="D306" s="246" t="s">
        <v>755</v>
      </c>
      <c r="E306" s="54" t="s">
        <v>1873</v>
      </c>
      <c r="F306" s="86">
        <f>ведомственная!G359</f>
        <v>0</v>
      </c>
      <c r="G306" s="447"/>
    </row>
    <row r="307" spans="1:8" s="191" customFormat="1" ht="39.75" hidden="1" customHeight="1">
      <c r="A307" s="433" t="s">
        <v>1863</v>
      </c>
      <c r="B307" s="403" t="str">
        <f t="shared" si="26"/>
        <v>08</v>
      </c>
      <c r="C307" s="403" t="str">
        <f t="shared" si="27"/>
        <v>01</v>
      </c>
      <c r="D307" s="434" t="s">
        <v>1926</v>
      </c>
      <c r="E307" s="246"/>
      <c r="F307" s="86">
        <f>F309+F308+F310</f>
        <v>0</v>
      </c>
      <c r="G307" s="86">
        <f>G309+G308+G310</f>
        <v>0</v>
      </c>
      <c r="H307" s="190"/>
    </row>
    <row r="308" spans="1:8" s="191" customFormat="1" ht="45" hidden="1" customHeight="1">
      <c r="A308" s="405" t="s">
        <v>1870</v>
      </c>
      <c r="B308" s="403" t="str">
        <f t="shared" si="26"/>
        <v>08</v>
      </c>
      <c r="C308" s="403" t="str">
        <f t="shared" si="27"/>
        <v>01</v>
      </c>
      <c r="D308" s="434" t="s">
        <v>1926</v>
      </c>
      <c r="E308" s="54" t="s">
        <v>1873</v>
      </c>
      <c r="F308" s="86">
        <f>ведомственная!G361</f>
        <v>0</v>
      </c>
      <c r="G308" s="86">
        <f>ведомственная!H361</f>
        <v>0</v>
      </c>
      <c r="H308" s="190"/>
    </row>
    <row r="309" spans="1:8" s="191" customFormat="1" ht="23.25" hidden="1" customHeight="1">
      <c r="A309" s="169" t="s">
        <v>1304</v>
      </c>
      <c r="B309" s="148" t="str">
        <f t="shared" si="26"/>
        <v>08</v>
      </c>
      <c r="C309" s="148" t="str">
        <f t="shared" si="27"/>
        <v>01</v>
      </c>
      <c r="D309" s="246" t="s">
        <v>1347</v>
      </c>
      <c r="E309" s="246" t="str">
        <f>"010"</f>
        <v>010</v>
      </c>
      <c r="F309" s="86">
        <f>ведомственная!G416</f>
        <v>0</v>
      </c>
      <c r="G309" s="86"/>
      <c r="H309" s="190"/>
    </row>
    <row r="310" spans="1:8" s="191" customFormat="1" ht="96.75" hidden="1" customHeight="1">
      <c r="A310" s="31" t="s">
        <v>1106</v>
      </c>
      <c r="B310" s="148" t="str">
        <f>"08"</f>
        <v>08</v>
      </c>
      <c r="C310" s="148" t="str">
        <f>"01"</f>
        <v>01</v>
      </c>
      <c r="D310" s="246" t="s">
        <v>1347</v>
      </c>
      <c r="E310" s="54" t="s">
        <v>1763</v>
      </c>
      <c r="F310" s="86">
        <f>ведомственная!G417</f>
        <v>0</v>
      </c>
      <c r="G310" s="86"/>
      <c r="H310" s="190"/>
    </row>
    <row r="311" spans="1:8" s="191" customFormat="1" ht="83.25" hidden="1" customHeight="1">
      <c r="A311" s="439" t="s">
        <v>1607</v>
      </c>
      <c r="B311" s="403" t="str">
        <f t="shared" si="26"/>
        <v>08</v>
      </c>
      <c r="C311" s="403" t="str">
        <f t="shared" si="27"/>
        <v>01</v>
      </c>
      <c r="D311" s="434" t="s">
        <v>1927</v>
      </c>
      <c r="E311" s="54"/>
      <c r="F311" s="86">
        <f>F312</f>
        <v>0</v>
      </c>
      <c r="G311" s="86">
        <f>G312</f>
        <v>0</v>
      </c>
      <c r="H311" s="190"/>
    </row>
    <row r="312" spans="1:8" s="191" customFormat="1" ht="47.25" hidden="1" customHeight="1">
      <c r="A312" s="405" t="s">
        <v>1870</v>
      </c>
      <c r="B312" s="403" t="str">
        <f t="shared" si="26"/>
        <v>08</v>
      </c>
      <c r="C312" s="403" t="str">
        <f t="shared" si="27"/>
        <v>01</v>
      </c>
      <c r="D312" s="434" t="s">
        <v>1927</v>
      </c>
      <c r="E312" s="54" t="s">
        <v>1873</v>
      </c>
      <c r="F312" s="86">
        <f>ведомственная!G365</f>
        <v>0</v>
      </c>
      <c r="G312" s="86">
        <f>ведомственная!H365</f>
        <v>0</v>
      </c>
      <c r="H312" s="190"/>
    </row>
    <row r="313" spans="1:8" s="191" customFormat="1" ht="83.25" hidden="1" customHeight="1">
      <c r="A313" s="213" t="s">
        <v>1807</v>
      </c>
      <c r="B313" s="215" t="str">
        <f t="shared" si="26"/>
        <v>08</v>
      </c>
      <c r="C313" s="215" t="str">
        <f t="shared" si="27"/>
        <v>01</v>
      </c>
      <c r="D313" s="218" t="s">
        <v>1895</v>
      </c>
      <c r="E313" s="214"/>
      <c r="F313" s="216">
        <f>F314</f>
        <v>0</v>
      </c>
      <c r="G313" s="216">
        <f>G314</f>
        <v>0</v>
      </c>
      <c r="H313" s="190"/>
    </row>
    <row r="314" spans="1:8" s="191" customFormat="1" ht="40.5" hidden="1" customHeight="1">
      <c r="A314" s="236" t="s">
        <v>1870</v>
      </c>
      <c r="B314" s="215" t="str">
        <f t="shared" si="26"/>
        <v>08</v>
      </c>
      <c r="C314" s="215" t="str">
        <f t="shared" si="27"/>
        <v>01</v>
      </c>
      <c r="D314" s="218" t="s">
        <v>1895</v>
      </c>
      <c r="E314" s="54" t="s">
        <v>1873</v>
      </c>
      <c r="F314" s="216">
        <f>ведомственная!G367</f>
        <v>0</v>
      </c>
      <c r="G314" s="216">
        <f>ведомственная!H367</f>
        <v>0</v>
      </c>
      <c r="H314" s="190"/>
    </row>
    <row r="315" spans="1:8" s="191" customFormat="1" ht="40.5" hidden="1" customHeight="1">
      <c r="A315" s="435" t="s">
        <v>1841</v>
      </c>
      <c r="B315" s="403" t="str">
        <f t="shared" si="26"/>
        <v>08</v>
      </c>
      <c r="C315" s="403" t="str">
        <f t="shared" si="27"/>
        <v>01</v>
      </c>
      <c r="D315" s="434" t="s">
        <v>1924</v>
      </c>
      <c r="E315" s="54"/>
      <c r="F315" s="86">
        <f>F316</f>
        <v>0</v>
      </c>
      <c r="G315" s="86">
        <f>G316</f>
        <v>0</v>
      </c>
      <c r="H315" s="190"/>
    </row>
    <row r="316" spans="1:8" s="191" customFormat="1" ht="40.5" hidden="1" customHeight="1">
      <c r="A316" s="405" t="s">
        <v>1870</v>
      </c>
      <c r="B316" s="403" t="str">
        <f t="shared" si="26"/>
        <v>08</v>
      </c>
      <c r="C316" s="403" t="str">
        <f t="shared" si="27"/>
        <v>01</v>
      </c>
      <c r="D316" s="434" t="s">
        <v>1924</v>
      </c>
      <c r="E316" s="54" t="s">
        <v>1873</v>
      </c>
      <c r="F316" s="86">
        <f>ведомственная!G363</f>
        <v>0</v>
      </c>
      <c r="G316" s="86">
        <f>ведомственная!H363</f>
        <v>0</v>
      </c>
      <c r="H316" s="190"/>
    </row>
    <row r="317" spans="1:8" s="191" customFormat="1" ht="45.75" hidden="1" customHeight="1">
      <c r="A317" s="31" t="s">
        <v>1766</v>
      </c>
      <c r="B317" s="148" t="str">
        <f>"08"</f>
        <v>08</v>
      </c>
      <c r="C317" s="148" t="str">
        <f>"01"</f>
        <v>01</v>
      </c>
      <c r="D317" s="246" t="s">
        <v>1438</v>
      </c>
      <c r="E317" s="246"/>
      <c r="F317" s="86">
        <f>F318</f>
        <v>0</v>
      </c>
      <c r="G317" s="447"/>
      <c r="H317" s="190"/>
    </row>
    <row r="318" spans="1:8" s="191" customFormat="1" ht="34.5" hidden="1" customHeight="1">
      <c r="A318" s="236" t="s">
        <v>1870</v>
      </c>
      <c r="B318" s="148" t="str">
        <f>"08"</f>
        <v>08</v>
      </c>
      <c r="C318" s="148" t="str">
        <f>"01"</f>
        <v>01</v>
      </c>
      <c r="D318" s="246" t="s">
        <v>1438</v>
      </c>
      <c r="E318" s="54" t="s">
        <v>1873</v>
      </c>
      <c r="F318" s="86">
        <f>ведомственная!G369</f>
        <v>0</v>
      </c>
      <c r="G318" s="447"/>
      <c r="H318" s="190"/>
    </row>
    <row r="319" spans="1:8" ht="23.25" hidden="1" customHeight="1">
      <c r="A319" s="31" t="s">
        <v>737</v>
      </c>
      <c r="B319" s="148" t="str">
        <f t="shared" si="26"/>
        <v>08</v>
      </c>
      <c r="C319" s="148" t="str">
        <f t="shared" ref="C319:C325" si="28">"04"</f>
        <v>04</v>
      </c>
      <c r="D319" s="107"/>
      <c r="E319" s="246"/>
      <c r="F319" s="86">
        <f>F320+F323</f>
        <v>0</v>
      </c>
      <c r="G319" s="86">
        <f>G320+G323</f>
        <v>0</v>
      </c>
    </row>
    <row r="320" spans="1:8" ht="21.75" hidden="1" customHeight="1">
      <c r="A320" s="31" t="s">
        <v>920</v>
      </c>
      <c r="B320" s="148" t="str">
        <f t="shared" si="26"/>
        <v>08</v>
      </c>
      <c r="C320" s="148" t="str">
        <f t="shared" si="28"/>
        <v>04</v>
      </c>
      <c r="D320" s="246" t="s">
        <v>543</v>
      </c>
      <c r="E320" s="246"/>
      <c r="F320" s="86">
        <f>F321+F322</f>
        <v>0</v>
      </c>
      <c r="G320" s="86">
        <f>G321+G322</f>
        <v>0</v>
      </c>
    </row>
    <row r="321" spans="1:9" ht="98.25" hidden="1" customHeight="1">
      <c r="A321" s="236" t="s">
        <v>1867</v>
      </c>
      <c r="B321" s="148" t="str">
        <f t="shared" si="26"/>
        <v>08</v>
      </c>
      <c r="C321" s="148" t="str">
        <f t="shared" si="28"/>
        <v>04</v>
      </c>
      <c r="D321" s="246" t="s">
        <v>543</v>
      </c>
      <c r="E321" s="246" t="str">
        <f>"100"</f>
        <v>100</v>
      </c>
      <c r="F321" s="86">
        <f>ведомственная!G372</f>
        <v>0</v>
      </c>
      <c r="G321" s="86">
        <f>ведомственная!H372</f>
        <v>0</v>
      </c>
    </row>
    <row r="322" spans="1:9" ht="42" hidden="1" customHeight="1">
      <c r="A322" s="236" t="s">
        <v>1870</v>
      </c>
      <c r="B322" s="148" t="str">
        <f t="shared" si="26"/>
        <v>08</v>
      </c>
      <c r="C322" s="148" t="str">
        <f t="shared" si="28"/>
        <v>04</v>
      </c>
      <c r="D322" s="246" t="s">
        <v>543</v>
      </c>
      <c r="E322" s="246" t="str">
        <f>"200"</f>
        <v>200</v>
      </c>
      <c r="F322" s="86">
        <f>ведомственная!G373</f>
        <v>0</v>
      </c>
      <c r="G322" s="86">
        <f>ведомственная!H373</f>
        <v>0</v>
      </c>
    </row>
    <row r="323" spans="1:9" ht="29.25" hidden="1" customHeight="1">
      <c r="A323" s="238" t="s">
        <v>1884</v>
      </c>
      <c r="B323" s="148" t="str">
        <f t="shared" si="26"/>
        <v>08</v>
      </c>
      <c r="C323" s="148" t="str">
        <f t="shared" si="28"/>
        <v>04</v>
      </c>
      <c r="D323" s="246" t="s">
        <v>675</v>
      </c>
      <c r="E323" s="246"/>
      <c r="F323" s="86">
        <f>F324+F325</f>
        <v>0</v>
      </c>
      <c r="G323" s="86">
        <f>G324+G325</f>
        <v>0</v>
      </c>
    </row>
    <row r="324" spans="1:9" ht="108" hidden="1" customHeight="1">
      <c r="A324" s="236" t="s">
        <v>1867</v>
      </c>
      <c r="B324" s="148" t="str">
        <f t="shared" si="26"/>
        <v>08</v>
      </c>
      <c r="C324" s="148" t="str">
        <f t="shared" si="28"/>
        <v>04</v>
      </c>
      <c r="D324" s="246" t="s">
        <v>675</v>
      </c>
      <c r="E324" s="54" t="s">
        <v>1891</v>
      </c>
      <c r="F324" s="86">
        <f>ведомственная!G375</f>
        <v>0</v>
      </c>
      <c r="G324" s="86">
        <f>ведомственная!H375</f>
        <v>0</v>
      </c>
    </row>
    <row r="325" spans="1:9" ht="42.75" hidden="1" customHeight="1">
      <c r="A325" s="236" t="s">
        <v>1870</v>
      </c>
      <c r="B325" s="148" t="str">
        <f t="shared" si="26"/>
        <v>08</v>
      </c>
      <c r="C325" s="148" t="str">
        <f t="shared" si="28"/>
        <v>04</v>
      </c>
      <c r="D325" s="246" t="s">
        <v>675</v>
      </c>
      <c r="E325" s="54" t="s">
        <v>1873</v>
      </c>
      <c r="F325" s="86">
        <f>ведомственная!G376</f>
        <v>0</v>
      </c>
      <c r="G325" s="86">
        <f>ведомственная!H376</f>
        <v>0</v>
      </c>
    </row>
    <row r="326" spans="1:9" s="191" customFormat="1" ht="35.25" hidden="1" customHeight="1">
      <c r="A326" s="31" t="s">
        <v>1377</v>
      </c>
      <c r="B326" s="148" t="str">
        <f>"09"</f>
        <v>09</v>
      </c>
      <c r="C326" s="161" t="str">
        <f t="shared" ref="C326:C333" si="29">"01"</f>
        <v>01</v>
      </c>
      <c r="D326" s="148"/>
      <c r="E326" s="246"/>
      <c r="F326" s="86">
        <f>F327</f>
        <v>0</v>
      </c>
      <c r="G326" s="86"/>
      <c r="H326" s="190"/>
    </row>
    <row r="327" spans="1:9" s="191" customFormat="1" ht="42.75" hidden="1" customHeight="1">
      <c r="A327" s="31" t="s">
        <v>780</v>
      </c>
      <c r="B327" s="148" t="str">
        <f>"09"</f>
        <v>09</v>
      </c>
      <c r="C327" s="161" t="str">
        <f t="shared" si="29"/>
        <v>01</v>
      </c>
      <c r="D327" s="246" t="s">
        <v>781</v>
      </c>
      <c r="E327" s="246"/>
      <c r="F327" s="86">
        <f>F328</f>
        <v>0</v>
      </c>
      <c r="G327" s="86"/>
      <c r="H327" s="190"/>
    </row>
    <row r="328" spans="1:9" s="191" customFormat="1" ht="42.75" hidden="1" customHeight="1">
      <c r="A328" s="169" t="s">
        <v>1063</v>
      </c>
      <c r="B328" s="148" t="str">
        <f>"09"</f>
        <v>09</v>
      </c>
      <c r="C328" s="161" t="str">
        <f t="shared" si="29"/>
        <v>01</v>
      </c>
      <c r="D328" s="246" t="s">
        <v>781</v>
      </c>
      <c r="E328" s="246" t="str">
        <f>"003"</f>
        <v>003</v>
      </c>
      <c r="F328" s="86">
        <f>ведомственная!G81</f>
        <v>0</v>
      </c>
      <c r="G328" s="86"/>
      <c r="H328" s="190"/>
    </row>
    <row r="329" spans="1:9" s="191" customFormat="1" ht="42.75" customHeight="1">
      <c r="A329" s="31" t="s">
        <v>1977</v>
      </c>
      <c r="B329" s="148">
        <v>11</v>
      </c>
      <c r="C329" s="148" t="str">
        <f t="shared" si="29"/>
        <v>01</v>
      </c>
      <c r="D329" s="121" t="s">
        <v>1978</v>
      </c>
      <c r="E329" s="463">
        <v>200</v>
      </c>
      <c r="F329" s="187">
        <v>100</v>
      </c>
      <c r="G329" s="187">
        <v>100</v>
      </c>
      <c r="H329" s="190"/>
    </row>
    <row r="330" spans="1:9" s="118" customFormat="1" ht="27.75" customHeight="1">
      <c r="A330" s="167" t="s">
        <v>738</v>
      </c>
      <c r="B330" s="162" t="str">
        <f>"10"</f>
        <v>10</v>
      </c>
      <c r="C330" s="148" t="str">
        <f t="shared" si="29"/>
        <v>01</v>
      </c>
      <c r="D330" s="121"/>
      <c r="E330" s="14"/>
      <c r="F330" s="187">
        <v>150</v>
      </c>
      <c r="G330" s="187">
        <v>150</v>
      </c>
      <c r="H330" s="117">
        <v>180</v>
      </c>
    </row>
    <row r="331" spans="1:9" ht="48" customHeight="1">
      <c r="A331" s="31" t="s">
        <v>739</v>
      </c>
      <c r="B331" s="148">
        <v>10</v>
      </c>
      <c r="C331" s="148" t="str">
        <f t="shared" si="29"/>
        <v>01</v>
      </c>
      <c r="D331" s="466" t="s">
        <v>1984</v>
      </c>
      <c r="E331" s="246"/>
      <c r="F331" s="86">
        <f>F332</f>
        <v>150</v>
      </c>
      <c r="G331" s="86">
        <f>G332</f>
        <v>150</v>
      </c>
    </row>
    <row r="332" spans="1:9" ht="60" customHeight="1">
      <c r="A332" s="31" t="s">
        <v>1464</v>
      </c>
      <c r="B332" s="148">
        <v>10</v>
      </c>
      <c r="C332" s="486" t="str">
        <f t="shared" si="29"/>
        <v>01</v>
      </c>
      <c r="D332" s="468" t="s">
        <v>1984</v>
      </c>
      <c r="E332" s="172">
        <v>300</v>
      </c>
      <c r="F332" s="86">
        <v>150</v>
      </c>
      <c r="G332" s="86">
        <v>150</v>
      </c>
      <c r="I332" s="469"/>
    </row>
    <row r="333" spans="1:9" ht="24" hidden="1" customHeight="1">
      <c r="A333" s="237" t="s">
        <v>1874</v>
      </c>
      <c r="B333" s="148">
        <v>10</v>
      </c>
      <c r="C333" s="486" t="str">
        <f t="shared" si="29"/>
        <v>01</v>
      </c>
      <c r="D333" s="468" t="s">
        <v>1465</v>
      </c>
      <c r="E333" s="172" t="str">
        <f>"300"</f>
        <v>300</v>
      </c>
      <c r="F333" s="86">
        <v>180</v>
      </c>
      <c r="G333" s="471">
        <v>180</v>
      </c>
    </row>
    <row r="334" spans="1:9" ht="21.75" hidden="1" customHeight="1">
      <c r="A334" s="31" t="s">
        <v>1466</v>
      </c>
      <c r="B334" s="148">
        <v>10</v>
      </c>
      <c r="C334" s="486" t="str">
        <f>"03"</f>
        <v>03</v>
      </c>
      <c r="D334" s="107"/>
      <c r="E334" s="172"/>
      <c r="F334" s="86">
        <f>F339+F343+F345+F337+F335+F341</f>
        <v>0</v>
      </c>
      <c r="G334" s="471">
        <f>G339+G343+G345+G337+G335+G341</f>
        <v>0</v>
      </c>
    </row>
    <row r="335" spans="1:9" ht="50.25" hidden="1" customHeight="1">
      <c r="A335" s="31" t="s">
        <v>1893</v>
      </c>
      <c r="B335" s="148">
        <v>10</v>
      </c>
      <c r="C335" s="486" t="str">
        <f>"03"</f>
        <v>03</v>
      </c>
      <c r="D335" s="468" t="s">
        <v>922</v>
      </c>
      <c r="E335" s="172"/>
      <c r="F335" s="86">
        <f>F336</f>
        <v>0</v>
      </c>
      <c r="G335" s="472"/>
    </row>
    <row r="336" spans="1:9" ht="33.75" hidden="1" customHeight="1">
      <c r="A336" s="237" t="s">
        <v>1874</v>
      </c>
      <c r="B336" s="148">
        <v>10</v>
      </c>
      <c r="C336" s="486" t="str">
        <f>"03"</f>
        <v>03</v>
      </c>
      <c r="D336" s="468" t="s">
        <v>922</v>
      </c>
      <c r="E336" s="172" t="str">
        <f>"300"</f>
        <v>300</v>
      </c>
      <c r="F336" s="86">
        <f>ведомственная!G89</f>
        <v>0</v>
      </c>
      <c r="G336" s="472"/>
    </row>
    <row r="337" spans="1:8" s="191" customFormat="1" ht="44.25" hidden="1" customHeight="1">
      <c r="A337" s="5" t="s">
        <v>182</v>
      </c>
      <c r="B337" s="148">
        <v>10</v>
      </c>
      <c r="C337" s="486" t="str">
        <f>"03"</f>
        <v>03</v>
      </c>
      <c r="D337" s="15" t="s">
        <v>1301</v>
      </c>
      <c r="E337" s="477"/>
      <c r="F337" s="184">
        <f>F338</f>
        <v>0</v>
      </c>
      <c r="G337" s="471"/>
      <c r="H337" s="190"/>
    </row>
    <row r="338" spans="1:8" s="191" customFormat="1" ht="25.5" hidden="1" customHeight="1">
      <c r="A338" s="239" t="s">
        <v>1874</v>
      </c>
      <c r="B338" s="148">
        <v>10</v>
      </c>
      <c r="C338" s="486" t="str">
        <f>"03"</f>
        <v>03</v>
      </c>
      <c r="D338" s="15" t="s">
        <v>1301</v>
      </c>
      <c r="E338" s="172" t="str">
        <f>"300"</f>
        <v>300</v>
      </c>
      <c r="F338" s="86">
        <f>ведомственная!G91</f>
        <v>0</v>
      </c>
      <c r="G338" s="471"/>
      <c r="H338" s="190"/>
    </row>
    <row r="339" spans="1:8" ht="41.25" hidden="1" customHeight="1">
      <c r="A339" s="31" t="s">
        <v>1608</v>
      </c>
      <c r="B339" s="148">
        <v>10</v>
      </c>
      <c r="C339" s="487" t="str">
        <f t="shared" ref="C339:C346" si="30">"03"</f>
        <v>03</v>
      </c>
      <c r="D339" s="139" t="s">
        <v>181</v>
      </c>
      <c r="E339" s="478"/>
      <c r="F339" s="86">
        <f>F340</f>
        <v>0</v>
      </c>
      <c r="G339" s="471">
        <f>G340</f>
        <v>0</v>
      </c>
    </row>
    <row r="340" spans="1:8" ht="26.25" hidden="1" customHeight="1">
      <c r="A340" s="237" t="s">
        <v>1874</v>
      </c>
      <c r="B340" s="148">
        <v>10</v>
      </c>
      <c r="C340" s="486" t="str">
        <f t="shared" si="30"/>
        <v>03</v>
      </c>
      <c r="D340" s="468" t="s">
        <v>181</v>
      </c>
      <c r="E340" s="172" t="str">
        <f>"300"</f>
        <v>300</v>
      </c>
      <c r="F340" s="86">
        <f>ведомственная!G93+ведомственная!G313</f>
        <v>0</v>
      </c>
      <c r="G340" s="471">
        <f>ведомственная!H93+ведомственная!H313</f>
        <v>0</v>
      </c>
    </row>
    <row r="341" spans="1:8" ht="26.25" hidden="1" customHeight="1">
      <c r="A341" s="5" t="s">
        <v>1102</v>
      </c>
      <c r="B341" s="148">
        <v>10</v>
      </c>
      <c r="C341" s="486" t="str">
        <f>"03"</f>
        <v>03</v>
      </c>
      <c r="D341" s="15" t="s">
        <v>1103</v>
      </c>
      <c r="E341" s="479"/>
      <c r="F341" s="86">
        <f>F342</f>
        <v>0</v>
      </c>
      <c r="G341" s="472"/>
    </row>
    <row r="342" spans="1:8" ht="24" hidden="1" customHeight="1">
      <c r="A342" s="237" t="s">
        <v>1874</v>
      </c>
      <c r="B342" s="148">
        <v>10</v>
      </c>
      <c r="C342" s="486" t="str">
        <f>"03"</f>
        <v>03</v>
      </c>
      <c r="D342" s="15" t="s">
        <v>1103</v>
      </c>
      <c r="E342" s="172" t="str">
        <f>"300"</f>
        <v>300</v>
      </c>
      <c r="F342" s="86">
        <f>ведомственная!G95</f>
        <v>0</v>
      </c>
      <c r="G342" s="472"/>
    </row>
    <row r="343" spans="1:8" ht="40.5" hidden="1" customHeight="1">
      <c r="A343" s="31" t="s">
        <v>1892</v>
      </c>
      <c r="B343" s="148">
        <v>10</v>
      </c>
      <c r="C343" s="486" t="str">
        <f t="shared" si="30"/>
        <v>03</v>
      </c>
      <c r="D343" s="468" t="s">
        <v>781</v>
      </c>
      <c r="E343" s="172"/>
      <c r="F343" s="86">
        <f>F344</f>
        <v>0</v>
      </c>
      <c r="G343" s="472"/>
    </row>
    <row r="344" spans="1:8" ht="21.75" hidden="1" customHeight="1">
      <c r="A344" s="237" t="s">
        <v>1874</v>
      </c>
      <c r="B344" s="148">
        <v>10</v>
      </c>
      <c r="C344" s="486" t="str">
        <f t="shared" si="30"/>
        <v>03</v>
      </c>
      <c r="D344" s="468" t="s">
        <v>781</v>
      </c>
      <c r="E344" s="172" t="str">
        <f>"300"</f>
        <v>300</v>
      </c>
      <c r="F344" s="86">
        <f>ведомственная!G97</f>
        <v>0</v>
      </c>
      <c r="G344" s="472"/>
    </row>
    <row r="345" spans="1:8" ht="58.5" hidden="1" customHeight="1">
      <c r="A345" s="440" t="s">
        <v>1957</v>
      </c>
      <c r="B345" s="403">
        <v>10</v>
      </c>
      <c r="C345" s="488" t="str">
        <f t="shared" si="30"/>
        <v>03</v>
      </c>
      <c r="D345" s="434" t="s">
        <v>1916</v>
      </c>
      <c r="E345" s="480"/>
      <c r="F345" s="86"/>
      <c r="G345" s="471"/>
    </row>
    <row r="346" spans="1:8" ht="26.25" hidden="1" customHeight="1">
      <c r="A346" s="441" t="s">
        <v>1874</v>
      </c>
      <c r="B346" s="403">
        <v>10</v>
      </c>
      <c r="C346" s="488" t="str">
        <f t="shared" si="30"/>
        <v>03</v>
      </c>
      <c r="D346" s="434" t="s">
        <v>1916</v>
      </c>
      <c r="E346" s="480" t="str">
        <f>"300"</f>
        <v>300</v>
      </c>
      <c r="F346" s="86">
        <f>ведомственная!G99</f>
        <v>0</v>
      </c>
      <c r="G346" s="471">
        <f>ведомственная!H99</f>
        <v>0</v>
      </c>
    </row>
    <row r="347" spans="1:8" ht="19.5" hidden="1" customHeight="1">
      <c r="A347" s="31" t="s">
        <v>1027</v>
      </c>
      <c r="B347" s="148">
        <v>10</v>
      </c>
      <c r="C347" s="486" t="str">
        <f>"04"</f>
        <v>04</v>
      </c>
      <c r="D347" s="107"/>
      <c r="E347" s="172"/>
      <c r="F347" s="86">
        <f>F348</f>
        <v>0</v>
      </c>
      <c r="G347" s="471">
        <f>G348</f>
        <v>0</v>
      </c>
    </row>
    <row r="348" spans="1:8" ht="95.25" hidden="1" customHeight="1">
      <c r="A348" s="31" t="s">
        <v>1894</v>
      </c>
      <c r="B348" s="148">
        <v>10</v>
      </c>
      <c r="C348" s="486" t="str">
        <f>"04"</f>
        <v>04</v>
      </c>
      <c r="D348" s="468" t="s">
        <v>1028</v>
      </c>
      <c r="E348" s="172"/>
      <c r="F348" s="86">
        <f>F349</f>
        <v>0</v>
      </c>
      <c r="G348" s="471">
        <f>G349</f>
        <v>0</v>
      </c>
    </row>
    <row r="349" spans="1:8" ht="27.75" hidden="1" customHeight="1">
      <c r="A349" s="237" t="s">
        <v>1874</v>
      </c>
      <c r="B349" s="148">
        <v>10</v>
      </c>
      <c r="C349" s="486" t="str">
        <f>"04"</f>
        <v>04</v>
      </c>
      <c r="D349" s="468" t="s">
        <v>1028</v>
      </c>
      <c r="E349" s="172" t="str">
        <f>"300"</f>
        <v>300</v>
      </c>
      <c r="F349" s="86">
        <f>ведомственная!G316</f>
        <v>0</v>
      </c>
      <c r="G349" s="471">
        <f>ведомственная!H316</f>
        <v>0</v>
      </c>
    </row>
    <row r="350" spans="1:8" s="118" customFormat="1" ht="24" hidden="1" customHeight="1">
      <c r="A350" s="167" t="s">
        <v>1029</v>
      </c>
      <c r="B350" s="162">
        <v>11</v>
      </c>
      <c r="C350" s="489"/>
      <c r="D350" s="121"/>
      <c r="E350" s="175"/>
      <c r="F350" s="187">
        <f>F351</f>
        <v>0</v>
      </c>
      <c r="G350" s="473">
        <f>G351</f>
        <v>0</v>
      </c>
      <c r="H350" s="117"/>
    </row>
    <row r="351" spans="1:8" ht="23.25" hidden="1" customHeight="1">
      <c r="A351" s="31" t="s">
        <v>1030</v>
      </c>
      <c r="B351" s="148">
        <v>11</v>
      </c>
      <c r="C351" s="486" t="str">
        <f>"01"</f>
        <v>01</v>
      </c>
      <c r="D351" s="107"/>
      <c r="E351" s="172"/>
      <c r="F351" s="86">
        <f>F352+F354</f>
        <v>0</v>
      </c>
      <c r="G351" s="471">
        <f>G352+G354</f>
        <v>0</v>
      </c>
    </row>
    <row r="352" spans="1:8" ht="38.25" hidden="1" customHeight="1">
      <c r="A352" s="31" t="s">
        <v>1107</v>
      </c>
      <c r="B352" s="148">
        <v>11</v>
      </c>
      <c r="C352" s="486" t="str">
        <f t="shared" ref="C352:C363" si="31">"01"</f>
        <v>01</v>
      </c>
      <c r="D352" s="468" t="s">
        <v>1031</v>
      </c>
      <c r="E352" s="172"/>
      <c r="F352" s="86">
        <f>F353</f>
        <v>0</v>
      </c>
      <c r="G352" s="471">
        <f>G353</f>
        <v>0</v>
      </c>
    </row>
    <row r="353" spans="1:8" ht="40.5" hidden="1" customHeight="1">
      <c r="A353" s="219" t="s">
        <v>1870</v>
      </c>
      <c r="B353" s="148">
        <v>11</v>
      </c>
      <c r="C353" s="486" t="str">
        <f t="shared" si="31"/>
        <v>01</v>
      </c>
      <c r="D353" s="468" t="s">
        <v>1031</v>
      </c>
      <c r="E353" s="172" t="str">
        <f>"200"</f>
        <v>200</v>
      </c>
      <c r="F353" s="86">
        <f>ведомственная!G380+ведомственная!G103</f>
        <v>0</v>
      </c>
      <c r="G353" s="471">
        <f>ведомственная!H380+ведомственная!H103</f>
        <v>0</v>
      </c>
    </row>
    <row r="354" spans="1:8" ht="42.75" hidden="1" customHeight="1">
      <c r="A354" s="442" t="s">
        <v>989</v>
      </c>
      <c r="B354" s="403">
        <v>11</v>
      </c>
      <c r="C354" s="488" t="str">
        <f t="shared" si="31"/>
        <v>01</v>
      </c>
      <c r="D354" s="434" t="s">
        <v>1928</v>
      </c>
      <c r="E354" s="481"/>
      <c r="F354" s="86">
        <f>F355</f>
        <v>0</v>
      </c>
      <c r="G354" s="471">
        <f>G355</f>
        <v>0</v>
      </c>
    </row>
    <row r="355" spans="1:8" ht="40.5" hidden="1" customHeight="1">
      <c r="A355" s="405" t="s">
        <v>1870</v>
      </c>
      <c r="B355" s="403">
        <v>11</v>
      </c>
      <c r="C355" s="488" t="str">
        <f t="shared" si="31"/>
        <v>01</v>
      </c>
      <c r="D355" s="434" t="s">
        <v>1928</v>
      </c>
      <c r="E355" s="481" t="s">
        <v>1873</v>
      </c>
      <c r="F355" s="86">
        <f>ведомственная!G382</f>
        <v>0</v>
      </c>
      <c r="G355" s="471">
        <f>ведомственная!H382</f>
        <v>0</v>
      </c>
    </row>
    <row r="356" spans="1:8" s="118" customFormat="1" ht="34.5" hidden="1" customHeight="1">
      <c r="A356" s="167" t="s">
        <v>763</v>
      </c>
      <c r="B356" s="162">
        <v>13</v>
      </c>
      <c r="C356" s="486" t="str">
        <f t="shared" si="31"/>
        <v>01</v>
      </c>
      <c r="D356" s="121"/>
      <c r="E356" s="175"/>
      <c r="F356" s="187">
        <f t="shared" ref="F356:G358" si="32">F357</f>
        <v>0</v>
      </c>
      <c r="G356" s="473">
        <f t="shared" si="32"/>
        <v>0</v>
      </c>
      <c r="H356" s="117"/>
    </row>
    <row r="357" spans="1:8" ht="34.5" hidden="1" customHeight="1">
      <c r="A357" s="31" t="s">
        <v>764</v>
      </c>
      <c r="B357" s="148">
        <v>13</v>
      </c>
      <c r="C357" s="486" t="str">
        <f t="shared" si="31"/>
        <v>01</v>
      </c>
      <c r="D357" s="107"/>
      <c r="E357" s="172"/>
      <c r="F357" s="86">
        <f t="shared" si="32"/>
        <v>0</v>
      </c>
      <c r="G357" s="471">
        <f t="shared" si="32"/>
        <v>0</v>
      </c>
    </row>
    <row r="358" spans="1:8" ht="26.25" hidden="1" customHeight="1">
      <c r="A358" s="2" t="s">
        <v>183</v>
      </c>
      <c r="B358" s="148">
        <v>13</v>
      </c>
      <c r="C358" s="486" t="str">
        <f t="shared" si="31"/>
        <v>01</v>
      </c>
      <c r="D358" s="468" t="s">
        <v>983</v>
      </c>
      <c r="E358" s="172"/>
      <c r="F358" s="86">
        <f t="shared" si="32"/>
        <v>0</v>
      </c>
      <c r="G358" s="471">
        <f t="shared" si="32"/>
        <v>0</v>
      </c>
    </row>
    <row r="359" spans="1:8" ht="38.25" hidden="1" customHeight="1">
      <c r="A359" s="238" t="s">
        <v>1886</v>
      </c>
      <c r="B359" s="148">
        <v>13</v>
      </c>
      <c r="C359" s="486" t="str">
        <f t="shared" si="31"/>
        <v>01</v>
      </c>
      <c r="D359" s="468" t="s">
        <v>983</v>
      </c>
      <c r="E359" s="172" t="str">
        <f>"700"</f>
        <v>700</v>
      </c>
      <c r="F359" s="86">
        <f>ведомственная!G421</f>
        <v>0</v>
      </c>
      <c r="G359" s="471">
        <f>ведомственная!H421</f>
        <v>0</v>
      </c>
    </row>
    <row r="360" spans="1:8" s="118" customFormat="1" ht="54" hidden="1" customHeight="1">
      <c r="A360" s="167" t="s">
        <v>352</v>
      </c>
      <c r="B360" s="162">
        <v>14</v>
      </c>
      <c r="C360" s="489"/>
      <c r="D360" s="121"/>
      <c r="E360" s="175"/>
      <c r="F360" s="187">
        <f>F361+F364+F367</f>
        <v>0</v>
      </c>
      <c r="G360" s="473">
        <f>G361+G364+G367</f>
        <v>0</v>
      </c>
      <c r="H360" s="117"/>
    </row>
    <row r="361" spans="1:8" ht="40.5" hidden="1" customHeight="1">
      <c r="A361" s="31" t="s">
        <v>1183</v>
      </c>
      <c r="B361" s="148">
        <v>14</v>
      </c>
      <c r="C361" s="486" t="str">
        <f t="shared" si="31"/>
        <v>01</v>
      </c>
      <c r="D361" s="107"/>
      <c r="E361" s="172"/>
      <c r="F361" s="86">
        <f>F362</f>
        <v>0</v>
      </c>
      <c r="G361" s="471">
        <f>G362</f>
        <v>0</v>
      </c>
    </row>
    <row r="362" spans="1:8" ht="40.5" hidden="1" customHeight="1">
      <c r="A362" s="31" t="s">
        <v>1184</v>
      </c>
      <c r="B362" s="148">
        <v>14</v>
      </c>
      <c r="C362" s="486" t="str">
        <f t="shared" si="31"/>
        <v>01</v>
      </c>
      <c r="D362" s="468" t="s">
        <v>984</v>
      </c>
      <c r="E362" s="172"/>
      <c r="F362" s="86">
        <f>F363</f>
        <v>0</v>
      </c>
      <c r="G362" s="471">
        <f>G363</f>
        <v>0</v>
      </c>
    </row>
    <row r="363" spans="1:8" ht="22.5" hidden="1" customHeight="1">
      <c r="A363" s="239" t="s">
        <v>1885</v>
      </c>
      <c r="B363" s="148">
        <v>14</v>
      </c>
      <c r="C363" s="486" t="str">
        <f t="shared" si="31"/>
        <v>01</v>
      </c>
      <c r="D363" s="468" t="s">
        <v>984</v>
      </c>
      <c r="E363" s="172" t="str">
        <f>"500"</f>
        <v>500</v>
      </c>
      <c r="F363" s="86">
        <f>ведомственная!G425</f>
        <v>0</v>
      </c>
      <c r="G363" s="471">
        <f>ведомственная!H425</f>
        <v>0</v>
      </c>
    </row>
    <row r="364" spans="1:8" ht="19.5" hidden="1" customHeight="1">
      <c r="A364" s="31" t="s">
        <v>1185</v>
      </c>
      <c r="B364" s="148">
        <v>14</v>
      </c>
      <c r="C364" s="486" t="str">
        <f>"02"</f>
        <v>02</v>
      </c>
      <c r="D364" s="107"/>
      <c r="E364" s="172"/>
      <c r="F364" s="86">
        <f>F365</f>
        <v>0</v>
      </c>
      <c r="G364" s="471">
        <f>G365</f>
        <v>0</v>
      </c>
    </row>
    <row r="365" spans="1:8" ht="40.5" hidden="1" customHeight="1">
      <c r="A365" s="31" t="s">
        <v>828</v>
      </c>
      <c r="B365" s="148">
        <v>14</v>
      </c>
      <c r="C365" s="486" t="str">
        <f>"02"</f>
        <v>02</v>
      </c>
      <c r="D365" s="468" t="s">
        <v>829</v>
      </c>
      <c r="E365" s="482"/>
      <c r="F365" s="86">
        <f>F366</f>
        <v>0</v>
      </c>
      <c r="G365" s="471">
        <f>G366</f>
        <v>0</v>
      </c>
    </row>
    <row r="366" spans="1:8" ht="21.75" hidden="1" customHeight="1">
      <c r="A366" s="239" t="s">
        <v>1885</v>
      </c>
      <c r="B366" s="148">
        <v>14</v>
      </c>
      <c r="C366" s="486" t="str">
        <f>"02"</f>
        <v>02</v>
      </c>
      <c r="D366" s="468" t="s">
        <v>829</v>
      </c>
      <c r="E366" s="482" t="str">
        <f>"500"</f>
        <v>500</v>
      </c>
      <c r="F366" s="86">
        <f>ведомственная!G428</f>
        <v>0</v>
      </c>
      <c r="G366" s="471">
        <f>ведомственная!H428</f>
        <v>0</v>
      </c>
    </row>
    <row r="367" spans="1:8" ht="22.5" hidden="1" customHeight="1">
      <c r="A367" s="31" t="s">
        <v>830</v>
      </c>
      <c r="B367" s="148">
        <v>14</v>
      </c>
      <c r="C367" s="486" t="str">
        <f t="shared" ref="C367:C373" si="33">"03"</f>
        <v>03</v>
      </c>
      <c r="D367" s="107"/>
      <c r="E367" s="482"/>
      <c r="F367" s="86">
        <f>F370+F368+F372</f>
        <v>0</v>
      </c>
      <c r="G367" s="471">
        <f>G370+G368+G372</f>
        <v>0</v>
      </c>
    </row>
    <row r="368" spans="1:8" ht="55.5" hidden="1" customHeight="1">
      <c r="A368" s="5" t="s">
        <v>1298</v>
      </c>
      <c r="B368" s="148">
        <v>14</v>
      </c>
      <c r="C368" s="486" t="str">
        <f t="shared" si="33"/>
        <v>03</v>
      </c>
      <c r="D368" s="52" t="s">
        <v>1302</v>
      </c>
      <c r="E368" s="482"/>
      <c r="F368" s="86">
        <f>F369</f>
        <v>0</v>
      </c>
      <c r="G368" s="471">
        <f>G369</f>
        <v>0</v>
      </c>
    </row>
    <row r="369" spans="1:10" ht="26.25" hidden="1" customHeight="1">
      <c r="A369" s="31" t="s">
        <v>104</v>
      </c>
      <c r="B369" s="148">
        <v>14</v>
      </c>
      <c r="C369" s="486" t="str">
        <f t="shared" si="33"/>
        <v>03</v>
      </c>
      <c r="D369" s="52" t="s">
        <v>1302</v>
      </c>
      <c r="E369" s="483" t="s">
        <v>756</v>
      </c>
      <c r="F369" s="86">
        <f>ведомственная!G431</f>
        <v>0</v>
      </c>
      <c r="G369" s="471">
        <f>ведомственная!H431</f>
        <v>0</v>
      </c>
    </row>
    <row r="370" spans="1:10" ht="111" hidden="1" customHeight="1">
      <c r="A370" s="5" t="s">
        <v>1303</v>
      </c>
      <c r="B370" s="148">
        <v>14</v>
      </c>
      <c r="C370" s="486" t="str">
        <f t="shared" si="33"/>
        <v>03</v>
      </c>
      <c r="D370" s="52" t="s">
        <v>755</v>
      </c>
      <c r="E370" s="483"/>
      <c r="F370" s="86">
        <f>F371</f>
        <v>0</v>
      </c>
      <c r="G370" s="471">
        <f>G371</f>
        <v>0</v>
      </c>
    </row>
    <row r="371" spans="1:10" ht="21.75" hidden="1" customHeight="1">
      <c r="A371" s="239" t="s">
        <v>1885</v>
      </c>
      <c r="B371" s="148">
        <v>14</v>
      </c>
      <c r="C371" s="486" t="str">
        <f t="shared" si="33"/>
        <v>03</v>
      </c>
      <c r="D371" s="52" t="s">
        <v>755</v>
      </c>
      <c r="E371" s="482" t="str">
        <f>"500"</f>
        <v>500</v>
      </c>
      <c r="F371" s="86">
        <f>ведомственная!G433</f>
        <v>0</v>
      </c>
      <c r="G371" s="471">
        <f>ведомственная!H433</f>
        <v>0</v>
      </c>
    </row>
    <row r="372" spans="1:10" ht="56.25" hidden="1" customHeight="1">
      <c r="A372" s="5" t="s">
        <v>855</v>
      </c>
      <c r="B372" s="148">
        <v>14</v>
      </c>
      <c r="C372" s="486" t="str">
        <f t="shared" si="33"/>
        <v>03</v>
      </c>
      <c r="D372" s="52" t="s">
        <v>1438</v>
      </c>
      <c r="E372" s="483"/>
      <c r="F372" s="165">
        <f>ведомственная!G434</f>
        <v>0</v>
      </c>
      <c r="G372" s="474">
        <f>ведомственная!H434</f>
        <v>0</v>
      </c>
    </row>
    <row r="373" spans="1:10" ht="23.25" hidden="1" customHeight="1">
      <c r="A373" s="239" t="s">
        <v>1885</v>
      </c>
      <c r="B373" s="148">
        <v>14</v>
      </c>
      <c r="C373" s="486" t="str">
        <f t="shared" si="33"/>
        <v>03</v>
      </c>
      <c r="D373" s="52" t="s">
        <v>1438</v>
      </c>
      <c r="E373" s="482" t="str">
        <f>"500"</f>
        <v>500</v>
      </c>
      <c r="F373" s="165">
        <f>ведомственная!G435</f>
        <v>0</v>
      </c>
      <c r="G373" s="474">
        <f>ведомственная!H435</f>
        <v>0</v>
      </c>
    </row>
    <row r="374" spans="1:10" s="118" customFormat="1" ht="23.25" hidden="1" customHeight="1">
      <c r="A374" s="384" t="s">
        <v>1902</v>
      </c>
      <c r="B374" s="385"/>
      <c r="C374" s="387"/>
      <c r="D374" s="386"/>
      <c r="E374" s="484"/>
      <c r="F374" s="187"/>
      <c r="G374" s="473"/>
      <c r="H374" s="388"/>
      <c r="I374" s="389"/>
    </row>
    <row r="375" spans="1:10" ht="23.25" hidden="1" customHeight="1">
      <c r="A375" s="170" t="s">
        <v>1903</v>
      </c>
      <c r="B375" s="358"/>
      <c r="C375" s="364"/>
      <c r="D375" s="359"/>
      <c r="E375" s="485"/>
      <c r="F375" s="86">
        <f t="shared" ref="F375:G376" si="34">F376</f>
        <v>0</v>
      </c>
      <c r="G375" s="471">
        <f t="shared" si="34"/>
        <v>0</v>
      </c>
      <c r="H375" s="365"/>
      <c r="I375" s="191"/>
    </row>
    <row r="376" spans="1:10" ht="23.25" hidden="1" customHeight="1">
      <c r="A376" s="170" t="s">
        <v>1903</v>
      </c>
      <c r="B376" s="358"/>
      <c r="C376" s="364"/>
      <c r="D376" s="358"/>
      <c r="E376" s="485"/>
      <c r="F376" s="86"/>
      <c r="G376" s="471">
        <f t="shared" si="34"/>
        <v>0</v>
      </c>
      <c r="H376" s="365"/>
      <c r="I376" s="191"/>
    </row>
    <row r="377" spans="1:10" ht="23.25" hidden="1" customHeight="1">
      <c r="A377" s="170" t="s">
        <v>1903</v>
      </c>
      <c r="B377" s="358"/>
      <c r="C377" s="364"/>
      <c r="D377" s="358"/>
      <c r="E377" s="470"/>
      <c r="F377" s="89"/>
      <c r="G377" s="475"/>
      <c r="H377" s="366"/>
      <c r="I377" s="191"/>
    </row>
    <row r="378" spans="1:10" ht="39.75" customHeight="1">
      <c r="A378" s="501" t="s">
        <v>2006</v>
      </c>
      <c r="B378" s="504" t="s">
        <v>2008</v>
      </c>
      <c r="C378" s="470"/>
      <c r="D378" s="358"/>
      <c r="E378" s="476"/>
      <c r="F378" s="507">
        <v>1</v>
      </c>
      <c r="G378" s="506">
        <v>1</v>
      </c>
      <c r="H378" s="366"/>
      <c r="I378" s="191"/>
    </row>
    <row r="379" spans="1:10" ht="53.25" customHeight="1">
      <c r="A379" s="500" t="s">
        <v>2005</v>
      </c>
      <c r="B379" s="504" t="s">
        <v>2008</v>
      </c>
      <c r="C379" s="503">
        <v>1</v>
      </c>
      <c r="D379" s="493" t="s">
        <v>2007</v>
      </c>
      <c r="E379" s="502">
        <v>700</v>
      </c>
      <c r="F379" s="502">
        <v>1</v>
      </c>
      <c r="G379" s="505">
        <v>1</v>
      </c>
      <c r="H379" s="366"/>
      <c r="I379" s="191"/>
    </row>
    <row r="380" spans="1:10" ht="23.25" customHeight="1">
      <c r="A380" s="490" t="s">
        <v>1903</v>
      </c>
      <c r="B380" s="358">
        <v>99</v>
      </c>
      <c r="C380" s="358">
        <v>99</v>
      </c>
      <c r="D380" s="358"/>
      <c r="E380" s="358"/>
      <c r="F380" s="491">
        <v>518.79999999999995</v>
      </c>
      <c r="G380" s="496">
        <v>959.9</v>
      </c>
      <c r="H380" s="366"/>
      <c r="I380" s="191"/>
      <c r="J380" s="10" t="s">
        <v>2014</v>
      </c>
    </row>
    <row r="381" spans="1:10" ht="23.25" customHeight="1">
      <c r="A381" s="490" t="s">
        <v>1903</v>
      </c>
      <c r="B381" s="148">
        <v>99</v>
      </c>
      <c r="C381" s="148">
        <v>99</v>
      </c>
      <c r="D381" s="358" t="s">
        <v>1986</v>
      </c>
      <c r="E381" s="468">
        <v>999</v>
      </c>
      <c r="F381" s="492">
        <v>518.4</v>
      </c>
      <c r="G381" s="497" t="s">
        <v>2019</v>
      </c>
    </row>
    <row r="382" spans="1:10" ht="23.25" customHeight="1">
      <c r="A382" s="360"/>
      <c r="B382" s="361"/>
      <c r="C382" s="361"/>
      <c r="D382" s="362"/>
      <c r="E382" s="197"/>
      <c r="F382" s="363"/>
    </row>
    <row r="383" spans="1:10" ht="44.25" customHeight="1">
      <c r="A383" s="38" t="s">
        <v>1471</v>
      </c>
    </row>
    <row r="384" spans="1:10" ht="27.75" customHeight="1"/>
    <row r="385" ht="27.75" customHeight="1"/>
    <row r="386" ht="27.75" customHeight="1"/>
    <row r="387" ht="27.75" customHeight="1"/>
    <row r="388" ht="27.75" customHeight="1"/>
    <row r="389" ht="27.75" customHeight="1"/>
    <row r="390" ht="27.75" customHeight="1"/>
    <row r="391" ht="27.75" customHeight="1"/>
    <row r="392" ht="27.75" customHeight="1"/>
    <row r="393" ht="27.75" customHeight="1"/>
    <row r="394" ht="27.75" customHeight="1"/>
    <row r="395" ht="27.75" customHeight="1"/>
    <row r="396" ht="27.75" customHeight="1"/>
    <row r="397" ht="27.75" customHeight="1"/>
    <row r="398" ht="27.75" customHeight="1"/>
    <row r="399" ht="27.75" customHeight="1"/>
    <row r="400" ht="27.75" customHeight="1"/>
    <row r="401" ht="27.75" customHeight="1"/>
    <row r="402" ht="27.75" customHeight="1"/>
    <row r="403" ht="27.75" customHeight="1"/>
    <row r="404" ht="27.75" customHeight="1"/>
    <row r="405" ht="27.75" customHeight="1"/>
    <row r="406" ht="27.75" customHeight="1"/>
    <row r="407" ht="27.75" customHeight="1"/>
    <row r="408" ht="27.75" customHeight="1"/>
    <row r="409" ht="27.75" customHeight="1"/>
    <row r="410" ht="27.75" customHeight="1"/>
    <row r="411" ht="27.75" customHeight="1"/>
    <row r="412" ht="27.75" customHeight="1"/>
    <row r="413" ht="27.75" customHeight="1"/>
    <row r="414" ht="27.75" customHeight="1"/>
    <row r="415" ht="27.75" customHeight="1"/>
    <row r="416" ht="27.75" customHeight="1"/>
    <row r="417" ht="27.75" customHeight="1"/>
    <row r="418" ht="27.75" customHeight="1"/>
    <row r="419" ht="27.75" customHeight="1"/>
    <row r="420" ht="27.75" customHeight="1"/>
    <row r="421" ht="27.75" customHeight="1"/>
    <row r="422" ht="27.75" customHeight="1"/>
    <row r="423" ht="27.75" customHeight="1"/>
    <row r="424" ht="27.75" customHeight="1"/>
    <row r="425" ht="27.75" customHeight="1"/>
    <row r="426" ht="27.75" customHeight="1"/>
    <row r="427" ht="27.75" customHeight="1"/>
    <row r="428" ht="27.75" customHeight="1"/>
    <row r="429" ht="27.75" customHeight="1"/>
    <row r="430" ht="27.75" customHeight="1"/>
    <row r="431" ht="27.75" customHeight="1"/>
    <row r="432" ht="27.75" customHeight="1"/>
    <row r="433" ht="27.75" customHeight="1"/>
    <row r="434" ht="27.75" customHeight="1"/>
    <row r="435" ht="27.75" customHeight="1"/>
    <row r="436" ht="27.75" customHeight="1"/>
    <row r="437" ht="27.75" customHeight="1"/>
    <row r="438" ht="27.75" customHeight="1"/>
    <row r="439" ht="27.75" customHeight="1"/>
    <row r="440" ht="27.75" customHeight="1"/>
    <row r="441" ht="27.75" customHeight="1"/>
    <row r="442" ht="27.75" customHeight="1"/>
    <row r="443" ht="27.75" customHeight="1"/>
    <row r="444" ht="27.75" customHeight="1"/>
    <row r="445" ht="27.75" customHeight="1"/>
    <row r="446" ht="27.75" customHeight="1"/>
    <row r="447" ht="27.75" customHeight="1"/>
    <row r="448" ht="27.75" customHeight="1"/>
    <row r="449" ht="27.75" customHeight="1"/>
    <row r="450" ht="27.75" customHeight="1"/>
    <row r="451" ht="27.75" customHeight="1"/>
    <row r="452" ht="27.75" customHeight="1"/>
    <row r="453" ht="27.75" customHeight="1"/>
    <row r="454" ht="27.75" customHeight="1"/>
    <row r="455" ht="27.75" customHeight="1"/>
    <row r="456" ht="27.75" customHeight="1"/>
    <row r="457" ht="27.75" customHeight="1"/>
    <row r="458" ht="27.75" customHeight="1"/>
    <row r="459" ht="27.75" customHeight="1"/>
    <row r="460" ht="27.75" customHeight="1"/>
    <row r="461" ht="27.75" customHeight="1"/>
    <row r="462" ht="27.75" customHeight="1"/>
    <row r="463" ht="27.75" customHeight="1"/>
    <row r="464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</sheetData>
  <sheetProtection formatRows="0"/>
  <mergeCells count="4">
    <mergeCell ref="A6:F6"/>
    <mergeCell ref="D1:E1"/>
    <mergeCell ref="D2:F2"/>
    <mergeCell ref="D4:E4"/>
  </mergeCells>
  <phoneticPr fontId="4" type="noConversion"/>
  <pageMargins left="0.75" right="0.75" top="1" bottom="1" header="0.5" footer="0.5"/>
  <pageSetup paperSize="9" scale="63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5" enableFormatConditionsCalculation="0"/>
  <dimension ref="A1:D36"/>
  <sheetViews>
    <sheetView topLeftCell="A14" zoomScale="75" zoomScaleNormal="75" workbookViewId="0">
      <selection activeCell="I22" sqref="I22"/>
    </sheetView>
  </sheetViews>
  <sheetFormatPr defaultRowHeight="27" customHeight="1"/>
  <cols>
    <col min="1" max="1" width="66.42578125" style="11" customWidth="1"/>
    <col min="2" max="2" width="29.28515625" style="11" customWidth="1"/>
    <col min="3" max="3" width="12.140625" style="11" customWidth="1"/>
    <col min="4" max="4" width="13.42578125" style="11" customWidth="1"/>
    <col min="5" max="16384" width="9.140625" style="11"/>
  </cols>
  <sheetData>
    <row r="1" spans="1:4" ht="21" customHeight="1">
      <c r="B1" s="40"/>
      <c r="C1" s="40" t="s">
        <v>1899</v>
      </c>
    </row>
    <row r="2" spans="1:4" ht="52.5" customHeight="1">
      <c r="B2" s="37"/>
      <c r="C2" s="525" t="s">
        <v>1929</v>
      </c>
      <c r="D2" s="525"/>
    </row>
    <row r="3" spans="1:4" ht="18.75" customHeight="1">
      <c r="B3" s="58"/>
      <c r="C3" s="58" t="s">
        <v>1997</v>
      </c>
      <c r="D3" s="40"/>
    </row>
    <row r="4" spans="1:4" ht="19.5" customHeight="1"/>
    <row r="5" spans="1:4" ht="52.5" customHeight="1">
      <c r="A5" s="520" t="s">
        <v>2013</v>
      </c>
      <c r="B5" s="520"/>
      <c r="C5" s="520"/>
    </row>
    <row r="6" spans="1:4" ht="33" customHeight="1">
      <c r="A6" s="41"/>
      <c r="B6" s="41"/>
      <c r="C6" s="11" t="s">
        <v>1630</v>
      </c>
    </row>
    <row r="7" spans="1:4" ht="117.75" customHeight="1">
      <c r="A7" s="43" t="s">
        <v>998</v>
      </c>
      <c r="B7" s="43" t="s">
        <v>518</v>
      </c>
      <c r="C7" s="258" t="s">
        <v>1993</v>
      </c>
      <c r="D7" s="493" t="s">
        <v>2010</v>
      </c>
    </row>
    <row r="8" spans="1:4" ht="41.25" customHeight="1">
      <c r="A8" s="39" t="s">
        <v>481</v>
      </c>
      <c r="B8" s="39"/>
      <c r="C8" s="87">
        <v>953.7</v>
      </c>
      <c r="D8" s="87">
        <v>953.7</v>
      </c>
    </row>
    <row r="9" spans="1:4" ht="41.25" customHeight="1">
      <c r="A9" s="90" t="s">
        <v>1598</v>
      </c>
      <c r="B9" s="92" t="s">
        <v>1599</v>
      </c>
      <c r="C9" s="87">
        <v>953.7</v>
      </c>
      <c r="D9" s="87">
        <v>953.7</v>
      </c>
    </row>
    <row r="10" spans="1:4" ht="41.25" customHeight="1">
      <c r="A10" s="39" t="s">
        <v>312</v>
      </c>
      <c r="B10" s="44" t="s">
        <v>1399</v>
      </c>
      <c r="C10" s="87">
        <v>953.7</v>
      </c>
      <c r="D10" s="87">
        <v>953.7</v>
      </c>
    </row>
    <row r="11" spans="1:4" ht="42.75" customHeight="1">
      <c r="A11" s="39" t="s">
        <v>1597</v>
      </c>
      <c r="B11" s="44" t="s">
        <v>999</v>
      </c>
      <c r="C11" s="87"/>
      <c r="D11" s="39"/>
    </row>
    <row r="12" spans="1:4" s="19" customFormat="1" ht="39" hidden="1" customHeight="1">
      <c r="A12" s="96" t="s">
        <v>309</v>
      </c>
      <c r="B12" s="94" t="s">
        <v>310</v>
      </c>
      <c r="C12" s="86">
        <f>C13</f>
        <v>0</v>
      </c>
      <c r="D12" s="5"/>
    </row>
    <row r="13" spans="1:4" ht="60" hidden="1" customHeight="1">
      <c r="A13" s="37" t="s">
        <v>311</v>
      </c>
      <c r="B13" s="93" t="s">
        <v>1147</v>
      </c>
      <c r="C13" s="87">
        <v>0</v>
      </c>
      <c r="D13" s="39"/>
    </row>
    <row r="14" spans="1:4" ht="60" customHeight="1">
      <c r="A14" s="90" t="s">
        <v>1600</v>
      </c>
      <c r="B14" s="92" t="s">
        <v>1601</v>
      </c>
      <c r="C14" s="87">
        <f>C15+C17</f>
        <v>0</v>
      </c>
      <c r="D14" s="87">
        <f>D15+D17</f>
        <v>0</v>
      </c>
    </row>
    <row r="15" spans="1:4" ht="59.25" hidden="1" customHeight="1">
      <c r="A15" s="39" t="s">
        <v>1603</v>
      </c>
      <c r="B15" s="44" t="s">
        <v>1602</v>
      </c>
      <c r="C15" s="87">
        <f>C16</f>
        <v>0</v>
      </c>
      <c r="D15" s="39"/>
    </row>
    <row r="16" spans="1:4" ht="63.75" hidden="1" customHeight="1">
      <c r="A16" s="39" t="s">
        <v>1126</v>
      </c>
      <c r="B16" s="44" t="s">
        <v>1486</v>
      </c>
      <c r="C16" s="87"/>
      <c r="D16" s="39"/>
    </row>
    <row r="17" spans="1:4" ht="59.25" customHeight="1">
      <c r="A17" s="90" t="s">
        <v>345</v>
      </c>
      <c r="B17" s="44" t="s">
        <v>12</v>
      </c>
      <c r="C17" s="87">
        <f>C18</f>
        <v>0</v>
      </c>
      <c r="D17" s="87">
        <f>D18</f>
        <v>0</v>
      </c>
    </row>
    <row r="18" spans="1:4" ht="60.75" customHeight="1">
      <c r="A18" s="90" t="s">
        <v>346</v>
      </c>
      <c r="B18" s="44" t="s">
        <v>11</v>
      </c>
      <c r="C18" s="86"/>
      <c r="D18" s="86"/>
    </row>
    <row r="19" spans="1:4" ht="21.75" customHeight="1">
      <c r="A19" s="91" t="s">
        <v>1148</v>
      </c>
      <c r="B19" s="95" t="s">
        <v>1485</v>
      </c>
      <c r="C19" s="87">
        <f>C20+C23</f>
        <v>0</v>
      </c>
      <c r="D19" s="87">
        <f>D20+D23</f>
        <v>0</v>
      </c>
    </row>
    <row r="20" spans="1:4" ht="18" customHeight="1">
      <c r="A20" s="39" t="s">
        <v>1149</v>
      </c>
      <c r="B20" s="44" t="s">
        <v>1150</v>
      </c>
      <c r="C20" s="87"/>
      <c r="D20" s="39"/>
    </row>
    <row r="21" spans="1:4" ht="39.75" customHeight="1">
      <c r="A21" s="39" t="s">
        <v>1151</v>
      </c>
      <c r="B21" s="44" t="s">
        <v>1152</v>
      </c>
      <c r="C21" s="86">
        <v>-20735.2</v>
      </c>
      <c r="D21" s="86">
        <v>-20735.2</v>
      </c>
    </row>
    <row r="22" spans="1:4" ht="37.5" customHeight="1">
      <c r="A22" s="39" t="s">
        <v>1153</v>
      </c>
      <c r="B22" s="44" t="s">
        <v>1154</v>
      </c>
      <c r="C22" s="86">
        <v>-20735.2</v>
      </c>
      <c r="D22" s="86">
        <v>-20735.2</v>
      </c>
    </row>
    <row r="23" spans="1:4" ht="19.5" customHeight="1">
      <c r="A23" s="39" t="s">
        <v>1155</v>
      </c>
      <c r="B23" s="45" t="s">
        <v>1156</v>
      </c>
      <c r="C23" s="87"/>
      <c r="D23" s="245"/>
    </row>
    <row r="24" spans="1:4" ht="37.5" customHeight="1">
      <c r="A24" s="39" t="s">
        <v>1157</v>
      </c>
      <c r="B24" s="45" t="s">
        <v>1158</v>
      </c>
      <c r="C24" s="86">
        <v>20735.2</v>
      </c>
      <c r="D24" s="86">
        <v>20735.2</v>
      </c>
    </row>
    <row r="25" spans="1:4" ht="37.5" customHeight="1">
      <c r="A25" s="39" t="s">
        <v>1159</v>
      </c>
      <c r="B25" s="45" t="s">
        <v>1160</v>
      </c>
      <c r="C25" s="86">
        <v>20735.2</v>
      </c>
      <c r="D25" s="86">
        <v>20735.2</v>
      </c>
    </row>
    <row r="26" spans="1:4" ht="39" hidden="1" customHeight="1">
      <c r="A26" s="12" t="s">
        <v>1161</v>
      </c>
      <c r="B26" s="45" t="s">
        <v>1162</v>
      </c>
      <c r="C26" s="257"/>
      <c r="D26" s="37"/>
    </row>
    <row r="27" spans="1:4" ht="127.5" hidden="1" customHeight="1">
      <c r="A27" s="46" t="s">
        <v>347</v>
      </c>
      <c r="B27" s="56" t="s">
        <v>348</v>
      </c>
      <c r="C27" s="42"/>
      <c r="D27" s="37"/>
    </row>
    <row r="28" spans="1:4" s="19" customFormat="1" ht="60.75" hidden="1" customHeight="1">
      <c r="A28" s="5" t="s">
        <v>349</v>
      </c>
      <c r="B28" s="56" t="s">
        <v>517</v>
      </c>
      <c r="C28" s="140">
        <v>0</v>
      </c>
      <c r="D28" s="38"/>
    </row>
    <row r="29" spans="1:4" ht="27" customHeight="1">
      <c r="A29" s="48" t="s">
        <v>1471</v>
      </c>
      <c r="B29" s="47"/>
      <c r="C29" s="47"/>
      <c r="D29" s="37"/>
    </row>
    <row r="30" spans="1:4" ht="27" customHeight="1">
      <c r="B30" s="49"/>
      <c r="C30" s="49"/>
      <c r="D30" s="49"/>
    </row>
    <row r="31" spans="1:4" ht="27" customHeight="1">
      <c r="A31" s="50"/>
      <c r="B31" s="50"/>
      <c r="C31" s="50"/>
      <c r="D31" s="50"/>
    </row>
    <row r="32" spans="1:4" ht="27" customHeight="1">
      <c r="B32" s="50"/>
      <c r="C32" s="50"/>
    </row>
    <row r="33" spans="2:3" ht="27" customHeight="1">
      <c r="B33" s="50"/>
      <c r="C33" s="50"/>
    </row>
    <row r="34" spans="2:3" ht="27" customHeight="1">
      <c r="B34" s="50"/>
      <c r="C34" s="50"/>
    </row>
    <row r="35" spans="2:3" ht="27" customHeight="1">
      <c r="B35" s="50"/>
      <c r="C35" s="50"/>
    </row>
    <row r="36" spans="2:3" ht="27" customHeight="1">
      <c r="B36" s="50"/>
      <c r="C36" s="50"/>
    </row>
  </sheetData>
  <mergeCells count="2">
    <mergeCell ref="A5:C5"/>
    <mergeCell ref="C2:D2"/>
  </mergeCells>
  <phoneticPr fontId="4" type="noConversion"/>
  <pageMargins left="0.75" right="0.75" top="1" bottom="1" header="0.5" footer="0.5"/>
  <pageSetup paperSize="9" scale="70" fitToHeight="0" orientation="portrait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6">
    <tabColor rgb="FFFF0000"/>
  </sheetPr>
  <dimension ref="A1:I819"/>
  <sheetViews>
    <sheetView view="pageBreakPreview" topLeftCell="A104" zoomScale="60" zoomScaleNormal="75" workbookViewId="0">
      <selection activeCell="G445" sqref="G445"/>
    </sheetView>
  </sheetViews>
  <sheetFormatPr defaultRowHeight="18.75"/>
  <cols>
    <col min="1" max="1" width="69.42578125" style="17" customWidth="1"/>
    <col min="2" max="2" width="30.28515625" style="18" customWidth="1"/>
    <col min="3" max="4" width="16.42578125" style="18" customWidth="1"/>
    <col min="5" max="5" width="11.5703125" style="18" customWidth="1"/>
    <col min="6" max="6" width="15.140625" style="18" customWidth="1"/>
    <col min="7" max="7" width="9.140625" style="18" customWidth="1"/>
    <col min="8" max="16384" width="9.140625" style="18"/>
  </cols>
  <sheetData>
    <row r="1" spans="1:4" ht="1.5" customHeight="1"/>
    <row r="2" spans="1:4">
      <c r="B2" s="514" t="s">
        <v>1896</v>
      </c>
      <c r="C2" s="514"/>
    </row>
    <row r="3" spans="1:4" ht="37.5" customHeight="1">
      <c r="B3" s="522" t="s">
        <v>1929</v>
      </c>
      <c r="C3" s="522"/>
    </row>
    <row r="4" spans="1:4" ht="17.25" customHeight="1">
      <c r="B4" s="465" t="s">
        <v>1808</v>
      </c>
      <c r="C4" s="20"/>
    </row>
    <row r="5" spans="1:4" ht="22.5" customHeight="1"/>
    <row r="7" spans="1:4" ht="23.25" customHeight="1">
      <c r="A7" s="526" t="s">
        <v>2011</v>
      </c>
      <c r="B7" s="526"/>
      <c r="C7" s="526"/>
    </row>
    <row r="8" spans="1:4" ht="31.5" customHeight="1">
      <c r="A8" s="21"/>
      <c r="B8" s="134"/>
      <c r="C8" s="252" t="s">
        <v>833</v>
      </c>
    </row>
    <row r="9" spans="1:4" ht="40.5" customHeight="1">
      <c r="A9" s="7" t="s">
        <v>1170</v>
      </c>
      <c r="B9" s="3" t="s">
        <v>1473</v>
      </c>
      <c r="C9" s="493" t="s">
        <v>1994</v>
      </c>
      <c r="D9" s="493" t="s">
        <v>2012</v>
      </c>
    </row>
    <row r="10" spans="1:4" ht="15" hidden="1" customHeight="1">
      <c r="A10" s="23" t="s">
        <v>628</v>
      </c>
      <c r="B10" s="22" t="s">
        <v>629</v>
      </c>
      <c r="C10" s="24">
        <f>C11+C739+C801</f>
        <v>19799.8</v>
      </c>
      <c r="D10" s="253"/>
    </row>
    <row r="11" spans="1:4" ht="24" customHeight="1">
      <c r="A11" s="19" t="s">
        <v>1796</v>
      </c>
      <c r="B11" s="22"/>
      <c r="C11" s="82">
        <f>C24+C25+C89+C92+C100+C102+C104+C307+C445+C669+C738</f>
        <v>9555.2999999999993</v>
      </c>
      <c r="D11" s="82">
        <v>9324.5</v>
      </c>
    </row>
    <row r="12" spans="1:4" ht="17.25" customHeight="1">
      <c r="A12" s="23" t="s">
        <v>630</v>
      </c>
      <c r="B12" s="22" t="s">
        <v>954</v>
      </c>
      <c r="C12" s="82">
        <f>C23</f>
        <v>5219</v>
      </c>
      <c r="D12" s="82">
        <v>4864.5</v>
      </c>
    </row>
    <row r="13" spans="1:4" hidden="1">
      <c r="A13" s="23" t="s">
        <v>631</v>
      </c>
      <c r="B13" s="22" t="s">
        <v>632</v>
      </c>
      <c r="C13" s="82">
        <f>C14+C17+C18+C19+C20+C21+C22</f>
        <v>0</v>
      </c>
      <c r="D13" s="253"/>
    </row>
    <row r="14" spans="1:4" ht="56.25" hidden="1">
      <c r="A14" s="23" t="s">
        <v>633</v>
      </c>
      <c r="B14" s="22" t="s">
        <v>1703</v>
      </c>
      <c r="C14" s="82">
        <f>C15+C16+C17+C18+C19+C20+C21+C22</f>
        <v>0</v>
      </c>
      <c r="D14" s="253"/>
    </row>
    <row r="15" spans="1:4" ht="37.5" hidden="1">
      <c r="A15" s="23" t="s">
        <v>1543</v>
      </c>
      <c r="B15" s="22" t="s">
        <v>1544</v>
      </c>
      <c r="C15" s="83"/>
      <c r="D15" s="253"/>
    </row>
    <row r="16" spans="1:4" ht="37.5" hidden="1">
      <c r="A16" s="23" t="s">
        <v>1545</v>
      </c>
      <c r="B16" s="22" t="s">
        <v>1546</v>
      </c>
      <c r="C16" s="83"/>
      <c r="D16" s="253"/>
    </row>
    <row r="17" spans="1:7" ht="112.5" hidden="1">
      <c r="A17" s="23" t="s">
        <v>0</v>
      </c>
      <c r="B17" s="22" t="s">
        <v>1</v>
      </c>
      <c r="C17" s="83"/>
      <c r="D17" s="253"/>
    </row>
    <row r="18" spans="1:7" ht="112.5" hidden="1">
      <c r="A18" s="23" t="s">
        <v>760</v>
      </c>
      <c r="B18" s="22" t="s">
        <v>761</v>
      </c>
      <c r="C18" s="83"/>
      <c r="D18" s="253"/>
    </row>
    <row r="19" spans="1:7" ht="56.25" hidden="1">
      <c r="A19" s="23" t="s">
        <v>479</v>
      </c>
      <c r="B19" s="22" t="s">
        <v>480</v>
      </c>
      <c r="C19" s="83"/>
      <c r="D19" s="253"/>
    </row>
    <row r="20" spans="1:7" ht="56.25" hidden="1">
      <c r="A20" s="23" t="s">
        <v>994</v>
      </c>
      <c r="B20" s="22" t="s">
        <v>511</v>
      </c>
      <c r="C20" s="83"/>
      <c r="D20" s="253"/>
    </row>
    <row r="21" spans="1:7" ht="56.25" hidden="1">
      <c r="A21" s="23" t="s">
        <v>1613</v>
      </c>
      <c r="B21" s="22" t="s">
        <v>46</v>
      </c>
      <c r="C21" s="83"/>
      <c r="D21" s="253"/>
    </row>
    <row r="22" spans="1:7" ht="56.25" hidden="1">
      <c r="A22" s="23" t="s">
        <v>47</v>
      </c>
      <c r="B22" s="22" t="s">
        <v>48</v>
      </c>
      <c r="C22" s="83"/>
      <c r="D22" s="253"/>
    </row>
    <row r="23" spans="1:7" ht="21" customHeight="1">
      <c r="A23" s="23" t="s">
        <v>49</v>
      </c>
      <c r="B23" s="22" t="s">
        <v>955</v>
      </c>
      <c r="C23" s="84">
        <f>C24+C25+C89</f>
        <v>5219</v>
      </c>
      <c r="D23" s="84">
        <f>D24+D25+D89</f>
        <v>5321</v>
      </c>
      <c r="F23" s="18">
        <v>68697</v>
      </c>
      <c r="G23" s="18">
        <v>76000</v>
      </c>
    </row>
    <row r="24" spans="1:7" ht="76.5" customHeight="1">
      <c r="A24" s="23" t="s">
        <v>653</v>
      </c>
      <c r="B24" s="22" t="s">
        <v>1146</v>
      </c>
      <c r="C24" s="82">
        <v>5200</v>
      </c>
      <c r="D24" s="82">
        <v>5300</v>
      </c>
    </row>
    <row r="25" spans="1:7" ht="99.75" customHeight="1">
      <c r="A25" s="23" t="s">
        <v>908</v>
      </c>
      <c r="B25" s="22" t="s">
        <v>956</v>
      </c>
      <c r="C25" s="83">
        <v>12</v>
      </c>
      <c r="D25" s="253">
        <v>13</v>
      </c>
    </row>
    <row r="26" spans="1:7" ht="46.5" hidden="1" customHeight="1">
      <c r="A26" s="23" t="s">
        <v>1119</v>
      </c>
      <c r="B26" s="22" t="s">
        <v>1120</v>
      </c>
      <c r="C26" s="83"/>
      <c r="D26" s="253"/>
    </row>
    <row r="27" spans="1:7" ht="65.25" hidden="1" customHeight="1">
      <c r="A27" s="23" t="s">
        <v>1121</v>
      </c>
      <c r="B27" s="22" t="s">
        <v>1122</v>
      </c>
      <c r="C27" s="83"/>
      <c r="D27" s="253"/>
    </row>
    <row r="28" spans="1:7" ht="81.75" hidden="1" customHeight="1">
      <c r="A28" s="23" t="s">
        <v>504</v>
      </c>
      <c r="B28" s="22" t="s">
        <v>505</v>
      </c>
      <c r="C28" s="83"/>
      <c r="D28" s="253"/>
    </row>
    <row r="29" spans="1:7" hidden="1">
      <c r="A29" s="23" t="s">
        <v>506</v>
      </c>
      <c r="B29" s="22" t="s">
        <v>507</v>
      </c>
      <c r="C29" s="82">
        <f>C30+C35</f>
        <v>0</v>
      </c>
      <c r="D29" s="253"/>
    </row>
    <row r="30" spans="1:7" hidden="1">
      <c r="A30" s="23" t="s">
        <v>508</v>
      </c>
      <c r="B30" s="22" t="s">
        <v>509</v>
      </c>
      <c r="C30" s="82">
        <f>C31+C32+C33+C34</f>
        <v>0</v>
      </c>
      <c r="D30" s="253"/>
    </row>
    <row r="31" spans="1:7" ht="37.5" hidden="1">
      <c r="A31" s="23" t="s">
        <v>510</v>
      </c>
      <c r="B31" s="22" t="s">
        <v>160</v>
      </c>
      <c r="C31" s="83"/>
      <c r="D31" s="253"/>
    </row>
    <row r="32" spans="1:7" ht="37.5" hidden="1">
      <c r="A32" s="23" t="s">
        <v>161</v>
      </c>
      <c r="B32" s="22" t="s">
        <v>162</v>
      </c>
      <c r="C32" s="83"/>
      <c r="D32" s="253"/>
    </row>
    <row r="33" spans="1:4" ht="37.5" hidden="1">
      <c r="A33" s="23" t="s">
        <v>163</v>
      </c>
      <c r="B33" s="22" t="s">
        <v>164</v>
      </c>
      <c r="C33" s="83"/>
      <c r="D33" s="253"/>
    </row>
    <row r="34" spans="1:4" ht="56.25" hidden="1">
      <c r="A34" s="23" t="s">
        <v>165</v>
      </c>
      <c r="B34" s="22" t="s">
        <v>166</v>
      </c>
      <c r="C34" s="83"/>
      <c r="D34" s="253"/>
    </row>
    <row r="35" spans="1:4" hidden="1">
      <c r="A35" s="23" t="s">
        <v>167</v>
      </c>
      <c r="B35" s="22" t="s">
        <v>168</v>
      </c>
      <c r="C35" s="82">
        <f>C36+C37+C38+C39+C40+C41+C42+C43</f>
        <v>0</v>
      </c>
      <c r="D35" s="253"/>
    </row>
    <row r="36" spans="1:4" ht="75" hidden="1">
      <c r="A36" s="23" t="s">
        <v>169</v>
      </c>
      <c r="B36" s="22" t="s">
        <v>170</v>
      </c>
      <c r="C36" s="83"/>
      <c r="D36" s="253"/>
    </row>
    <row r="37" spans="1:4" ht="75" hidden="1">
      <c r="A37" s="23" t="s">
        <v>1208</v>
      </c>
      <c r="B37" s="22" t="s">
        <v>1209</v>
      </c>
      <c r="C37" s="83"/>
      <c r="D37" s="253"/>
    </row>
    <row r="38" spans="1:4" ht="56.25" hidden="1">
      <c r="A38" s="23" t="s">
        <v>1659</v>
      </c>
      <c r="B38" s="22" t="s">
        <v>1660</v>
      </c>
      <c r="C38" s="83"/>
      <c r="D38" s="253"/>
    </row>
    <row r="39" spans="1:4" ht="75" hidden="1">
      <c r="A39" s="23" t="s">
        <v>408</v>
      </c>
      <c r="B39" s="22" t="s">
        <v>409</v>
      </c>
      <c r="C39" s="83"/>
      <c r="D39" s="253"/>
    </row>
    <row r="40" spans="1:4" ht="56.25" hidden="1">
      <c r="A40" s="23" t="s">
        <v>410</v>
      </c>
      <c r="B40" s="22" t="s">
        <v>411</v>
      </c>
      <c r="C40" s="83"/>
      <c r="D40" s="253"/>
    </row>
    <row r="41" spans="1:4" ht="93.75" hidden="1">
      <c r="A41" s="23" t="s">
        <v>1696</v>
      </c>
      <c r="B41" s="22" t="s">
        <v>1697</v>
      </c>
      <c r="C41" s="83"/>
      <c r="D41" s="253"/>
    </row>
    <row r="42" spans="1:4" ht="56.25" hidden="1">
      <c r="A42" s="23" t="s">
        <v>438</v>
      </c>
      <c r="B42" s="22" t="s">
        <v>439</v>
      </c>
      <c r="C42" s="83"/>
      <c r="D42" s="253"/>
    </row>
    <row r="43" spans="1:4" ht="75" hidden="1">
      <c r="A43" s="23" t="s">
        <v>440</v>
      </c>
      <c r="B43" s="22" t="s">
        <v>441</v>
      </c>
      <c r="C43" s="83"/>
      <c r="D43" s="253"/>
    </row>
    <row r="44" spans="1:4" ht="56.25" hidden="1">
      <c r="A44" s="23" t="s">
        <v>939</v>
      </c>
      <c r="B44" s="22" t="s">
        <v>940</v>
      </c>
      <c r="C44" s="82">
        <f>C45+C46+C52+C64</f>
        <v>0</v>
      </c>
      <c r="D44" s="253"/>
    </row>
    <row r="45" spans="1:4" ht="56.25" hidden="1">
      <c r="A45" s="23" t="s">
        <v>941</v>
      </c>
      <c r="B45" s="22" t="s">
        <v>942</v>
      </c>
      <c r="C45" s="83"/>
      <c r="D45" s="253"/>
    </row>
    <row r="46" spans="1:4" ht="37.5" hidden="1">
      <c r="A46" s="23" t="s">
        <v>943</v>
      </c>
      <c r="B46" s="22" t="s">
        <v>944</v>
      </c>
      <c r="C46" s="82">
        <f>C47</f>
        <v>0</v>
      </c>
      <c r="D46" s="253"/>
    </row>
    <row r="47" spans="1:4" ht="56.25" hidden="1">
      <c r="A47" s="23" t="s">
        <v>625</v>
      </c>
      <c r="B47" s="22" t="s">
        <v>626</v>
      </c>
      <c r="C47" s="82">
        <f>C48+C49+C50+C51</f>
        <v>0</v>
      </c>
      <c r="D47" s="253"/>
    </row>
    <row r="48" spans="1:4" ht="56.25" hidden="1">
      <c r="A48" s="23" t="s">
        <v>1513</v>
      </c>
      <c r="B48" s="22" t="s">
        <v>1514</v>
      </c>
      <c r="C48" s="83"/>
      <c r="D48" s="253"/>
    </row>
    <row r="49" spans="1:4" ht="56.25" hidden="1">
      <c r="A49" s="23" t="s">
        <v>514</v>
      </c>
      <c r="B49" s="22" t="s">
        <v>515</v>
      </c>
      <c r="C49" s="83"/>
      <c r="D49" s="253"/>
    </row>
    <row r="50" spans="1:4" ht="37.5" hidden="1">
      <c r="A50" s="23" t="s">
        <v>1273</v>
      </c>
      <c r="B50" s="22" t="s">
        <v>1274</v>
      </c>
      <c r="C50" s="83"/>
      <c r="D50" s="253"/>
    </row>
    <row r="51" spans="1:4" ht="37.5" hidden="1">
      <c r="A51" s="23" t="s">
        <v>1275</v>
      </c>
      <c r="B51" s="22" t="s">
        <v>1276</v>
      </c>
      <c r="C51" s="83"/>
      <c r="D51" s="253"/>
    </row>
    <row r="52" spans="1:4" ht="37.5" hidden="1">
      <c r="A52" s="23" t="s">
        <v>222</v>
      </c>
      <c r="B52" s="22" t="s">
        <v>223</v>
      </c>
      <c r="C52" s="82">
        <f>C53+C54+C55+C56+C57+C58+C59+C60+C61+C62+C63</f>
        <v>0</v>
      </c>
      <c r="D52" s="253"/>
    </row>
    <row r="53" spans="1:4" ht="37.5" hidden="1">
      <c r="A53" s="23" t="s">
        <v>224</v>
      </c>
      <c r="B53" s="22" t="s">
        <v>225</v>
      </c>
      <c r="C53" s="83"/>
      <c r="D53" s="253"/>
    </row>
    <row r="54" spans="1:4" ht="37.5" hidden="1">
      <c r="A54" s="23" t="s">
        <v>226</v>
      </c>
      <c r="B54" s="22" t="s">
        <v>227</v>
      </c>
      <c r="C54" s="83"/>
      <c r="D54" s="253"/>
    </row>
    <row r="55" spans="1:4" ht="112.5" hidden="1">
      <c r="A55" s="23" t="s">
        <v>137</v>
      </c>
      <c r="B55" s="22" t="s">
        <v>1446</v>
      </c>
      <c r="C55" s="83"/>
      <c r="D55" s="253"/>
    </row>
    <row r="56" spans="1:4" ht="37.5" hidden="1">
      <c r="A56" s="23" t="s">
        <v>974</v>
      </c>
      <c r="B56" s="22" t="s">
        <v>975</v>
      </c>
      <c r="C56" s="83"/>
      <c r="D56" s="253"/>
    </row>
    <row r="57" spans="1:4" ht="37.5" hidden="1">
      <c r="A57" s="23" t="s">
        <v>512</v>
      </c>
      <c r="B57" s="22" t="s">
        <v>513</v>
      </c>
      <c r="C57" s="83"/>
      <c r="D57" s="253"/>
    </row>
    <row r="58" spans="1:4" ht="56.25" hidden="1">
      <c r="A58" s="23" t="s">
        <v>82</v>
      </c>
      <c r="B58" s="22" t="s">
        <v>83</v>
      </c>
      <c r="C58" s="83"/>
      <c r="D58" s="253"/>
    </row>
    <row r="59" spans="1:4" ht="37.5" hidden="1">
      <c r="A59" s="23" t="s">
        <v>84</v>
      </c>
      <c r="B59" s="22" t="s">
        <v>85</v>
      </c>
      <c r="C59" s="83"/>
      <c r="D59" s="253"/>
    </row>
    <row r="60" spans="1:4" ht="37.5" hidden="1">
      <c r="A60" s="23" t="s">
        <v>1059</v>
      </c>
      <c r="B60" s="22" t="s">
        <v>1060</v>
      </c>
      <c r="C60" s="83"/>
      <c r="D60" s="253"/>
    </row>
    <row r="61" spans="1:4" ht="75" hidden="1">
      <c r="A61" s="23" t="s">
        <v>1215</v>
      </c>
      <c r="B61" s="22" t="s">
        <v>1216</v>
      </c>
      <c r="C61" s="83"/>
      <c r="D61" s="253"/>
    </row>
    <row r="62" spans="1:4" ht="75" hidden="1">
      <c r="A62" s="23" t="s">
        <v>1217</v>
      </c>
      <c r="B62" s="22" t="s">
        <v>1218</v>
      </c>
      <c r="C62" s="83"/>
      <c r="D62" s="253"/>
    </row>
    <row r="63" spans="1:4" ht="75" hidden="1">
      <c r="A63" s="23" t="s">
        <v>1219</v>
      </c>
      <c r="B63" s="22" t="s">
        <v>1220</v>
      </c>
      <c r="C63" s="83"/>
      <c r="D63" s="253"/>
    </row>
    <row r="64" spans="1:4" ht="75" hidden="1">
      <c r="A64" s="23" t="s">
        <v>1221</v>
      </c>
      <c r="B64" s="22" t="s">
        <v>1222</v>
      </c>
      <c r="C64" s="82">
        <f>C65+C66+C67+C68+C69+C70+C71+C72+C73</f>
        <v>0</v>
      </c>
      <c r="D64" s="253"/>
    </row>
    <row r="65" spans="1:4" ht="93.75" hidden="1">
      <c r="A65" s="23" t="s">
        <v>1379</v>
      </c>
      <c r="B65" s="22" t="s">
        <v>1380</v>
      </c>
      <c r="C65" s="83"/>
      <c r="D65" s="253"/>
    </row>
    <row r="66" spans="1:4" ht="75" hidden="1">
      <c r="A66" s="23" t="s">
        <v>1381</v>
      </c>
      <c r="B66" s="22" t="s">
        <v>1382</v>
      </c>
      <c r="C66" s="83"/>
      <c r="D66" s="253"/>
    </row>
    <row r="67" spans="1:4" ht="75" hidden="1">
      <c r="A67" s="23" t="s">
        <v>658</v>
      </c>
      <c r="B67" s="22" t="s">
        <v>659</v>
      </c>
      <c r="C67" s="83"/>
      <c r="D67" s="253"/>
    </row>
    <row r="68" spans="1:4" ht="56.25" hidden="1">
      <c r="A68" s="23" t="s">
        <v>660</v>
      </c>
      <c r="B68" s="22" t="s">
        <v>661</v>
      </c>
      <c r="C68" s="83"/>
      <c r="D68" s="253"/>
    </row>
    <row r="69" spans="1:4" ht="93.75" hidden="1">
      <c r="A69" s="23" t="s">
        <v>676</v>
      </c>
      <c r="B69" s="22" t="s">
        <v>677</v>
      </c>
      <c r="C69" s="83"/>
      <c r="D69" s="253"/>
    </row>
    <row r="70" spans="1:4" ht="75" hidden="1">
      <c r="A70" s="23" t="s">
        <v>678</v>
      </c>
      <c r="B70" s="22" t="s">
        <v>679</v>
      </c>
      <c r="C70" s="83"/>
      <c r="D70" s="253"/>
    </row>
    <row r="71" spans="1:4" ht="75" hidden="1">
      <c r="A71" s="23" t="s">
        <v>680</v>
      </c>
      <c r="B71" s="22" t="s">
        <v>681</v>
      </c>
      <c r="C71" s="83"/>
      <c r="D71" s="253"/>
    </row>
    <row r="72" spans="1:4" ht="93.75" hidden="1">
      <c r="A72" s="23" t="s">
        <v>682</v>
      </c>
      <c r="B72" s="22" t="s">
        <v>683</v>
      </c>
      <c r="C72" s="83"/>
      <c r="D72" s="253"/>
    </row>
    <row r="73" spans="1:4" ht="93.75" hidden="1">
      <c r="A73" s="23" t="s">
        <v>684</v>
      </c>
      <c r="B73" s="22" t="s">
        <v>685</v>
      </c>
      <c r="C73" s="83"/>
      <c r="D73" s="253"/>
    </row>
    <row r="74" spans="1:4" ht="37.5" hidden="1">
      <c r="A74" s="23" t="s">
        <v>686</v>
      </c>
      <c r="B74" s="22" t="s">
        <v>1436</v>
      </c>
      <c r="C74" s="82">
        <f>C75+C76</f>
        <v>0</v>
      </c>
      <c r="D74" s="253"/>
    </row>
    <row r="75" spans="1:4" ht="37.5" hidden="1">
      <c r="A75" s="23" t="s">
        <v>1581</v>
      </c>
      <c r="B75" s="22" t="s">
        <v>1582</v>
      </c>
      <c r="C75" s="83"/>
      <c r="D75" s="253"/>
    </row>
    <row r="76" spans="1:4" ht="37.5" hidden="1">
      <c r="A76" s="23" t="s">
        <v>1583</v>
      </c>
      <c r="B76" s="22" t="s">
        <v>1584</v>
      </c>
      <c r="C76" s="82">
        <f>C77+C78+C79+C80+C81+C82+C83+C84+C85+C86+C87+C88</f>
        <v>0</v>
      </c>
      <c r="D76" s="253"/>
    </row>
    <row r="77" spans="1:4" ht="37.5" hidden="1">
      <c r="A77" s="23" t="s">
        <v>1585</v>
      </c>
      <c r="B77" s="22" t="s">
        <v>1586</v>
      </c>
      <c r="C77" s="83"/>
      <c r="D77" s="253"/>
    </row>
    <row r="78" spans="1:4" ht="37.5" hidden="1">
      <c r="A78" s="23" t="s">
        <v>1587</v>
      </c>
      <c r="B78" s="22" t="s">
        <v>116</v>
      </c>
      <c r="C78" s="83"/>
      <c r="D78" s="253"/>
    </row>
    <row r="79" spans="1:4" ht="37.5" hidden="1">
      <c r="A79" s="23" t="s">
        <v>117</v>
      </c>
      <c r="B79" s="22" t="s">
        <v>118</v>
      </c>
      <c r="C79" s="83"/>
      <c r="D79" s="253"/>
    </row>
    <row r="80" spans="1:4" ht="37.5" hidden="1">
      <c r="A80" s="23" t="s">
        <v>119</v>
      </c>
      <c r="B80" s="22" t="s">
        <v>120</v>
      </c>
      <c r="C80" s="83"/>
      <c r="D80" s="253"/>
    </row>
    <row r="81" spans="1:4" ht="37.5" hidden="1">
      <c r="A81" s="23" t="s">
        <v>121</v>
      </c>
      <c r="B81" s="22" t="s">
        <v>122</v>
      </c>
      <c r="C81" s="83"/>
      <c r="D81" s="253"/>
    </row>
    <row r="82" spans="1:4" ht="37.5" hidden="1">
      <c r="A82" s="23" t="s">
        <v>123</v>
      </c>
      <c r="B82" s="22" t="s">
        <v>124</v>
      </c>
      <c r="C82" s="83"/>
      <c r="D82" s="253"/>
    </row>
    <row r="83" spans="1:4" ht="56.25" hidden="1">
      <c r="A83" s="23" t="s">
        <v>1439</v>
      </c>
      <c r="B83" s="22" t="s">
        <v>1332</v>
      </c>
      <c r="C83" s="83"/>
      <c r="D83" s="253"/>
    </row>
    <row r="84" spans="1:4" ht="37.5" hidden="1">
      <c r="A84" s="23" t="s">
        <v>1333</v>
      </c>
      <c r="B84" s="22" t="s">
        <v>1334</v>
      </c>
      <c r="C84" s="83"/>
      <c r="D84" s="253"/>
    </row>
    <row r="85" spans="1:4" ht="37.5" hidden="1">
      <c r="A85" s="23" t="s">
        <v>1335</v>
      </c>
      <c r="B85" s="22" t="s">
        <v>1336</v>
      </c>
      <c r="C85" s="83"/>
      <c r="D85" s="253"/>
    </row>
    <row r="86" spans="1:4" ht="56.25" hidden="1">
      <c r="A86" s="23" t="s">
        <v>244</v>
      </c>
      <c r="B86" s="22" t="s">
        <v>245</v>
      </c>
      <c r="C86" s="83"/>
      <c r="D86" s="253"/>
    </row>
    <row r="87" spans="1:4" ht="75" hidden="1">
      <c r="A87" s="23" t="s">
        <v>246</v>
      </c>
      <c r="B87" s="22" t="s">
        <v>247</v>
      </c>
      <c r="C87" s="83"/>
      <c r="D87" s="253"/>
    </row>
    <row r="88" spans="1:4" ht="40.5" hidden="1" customHeight="1">
      <c r="A88" s="23" t="s">
        <v>501</v>
      </c>
      <c r="B88" s="22" t="s">
        <v>285</v>
      </c>
      <c r="C88" s="83"/>
      <c r="D88" s="253"/>
    </row>
    <row r="89" spans="1:4" ht="55.5" customHeight="1">
      <c r="A89" s="23" t="s">
        <v>286</v>
      </c>
      <c r="B89" s="22" t="s">
        <v>957</v>
      </c>
      <c r="C89" s="83">
        <v>7</v>
      </c>
      <c r="D89" s="253">
        <v>8</v>
      </c>
    </row>
    <row r="90" spans="1:4" ht="71.25" hidden="1" customHeight="1">
      <c r="A90" s="23" t="s">
        <v>287</v>
      </c>
      <c r="B90" s="22" t="s">
        <v>1122</v>
      </c>
      <c r="C90" s="83"/>
      <c r="D90" s="253"/>
    </row>
    <row r="91" spans="1:4" ht="116.25" hidden="1" customHeight="1">
      <c r="A91" s="23" t="s">
        <v>270</v>
      </c>
      <c r="B91" s="22" t="s">
        <v>271</v>
      </c>
      <c r="C91" s="83"/>
      <c r="D91" s="253"/>
    </row>
    <row r="92" spans="1:4">
      <c r="A92" s="23" t="s">
        <v>288</v>
      </c>
      <c r="B92" s="22" t="s">
        <v>958</v>
      </c>
      <c r="C92" s="84">
        <f>C98</f>
        <v>410</v>
      </c>
      <c r="D92" s="84">
        <f>D98</f>
        <v>420</v>
      </c>
    </row>
    <row r="93" spans="1:4" ht="37.5" hidden="1">
      <c r="A93" s="23" t="s">
        <v>289</v>
      </c>
      <c r="B93" s="22" t="s">
        <v>290</v>
      </c>
      <c r="C93" s="82"/>
      <c r="D93" s="253"/>
    </row>
    <row r="94" spans="1:4" ht="56.25" hidden="1">
      <c r="A94" s="23" t="s">
        <v>291</v>
      </c>
      <c r="B94" s="22" t="s">
        <v>292</v>
      </c>
      <c r="C94" s="83"/>
      <c r="D94" s="253"/>
    </row>
    <row r="95" spans="1:4" ht="56.25" hidden="1">
      <c r="A95" s="23" t="s">
        <v>457</v>
      </c>
      <c r="B95" s="22" t="s">
        <v>458</v>
      </c>
      <c r="C95" s="83"/>
      <c r="D95" s="253"/>
    </row>
    <row r="96" spans="1:4" ht="37.5" hidden="1">
      <c r="A96" s="23" t="s">
        <v>459</v>
      </c>
      <c r="B96" s="22" t="s">
        <v>1440</v>
      </c>
      <c r="C96" s="83"/>
      <c r="D96" s="253"/>
    </row>
    <row r="97" spans="1:4" ht="56.25" hidden="1">
      <c r="A97" s="23" t="s">
        <v>1441</v>
      </c>
      <c r="B97" s="22" t="s">
        <v>1442</v>
      </c>
      <c r="C97" s="83"/>
      <c r="D97" s="253"/>
    </row>
    <row r="98" spans="1:4" ht="37.5">
      <c r="A98" s="23" t="s">
        <v>1910</v>
      </c>
      <c r="B98" s="22" t="s">
        <v>1936</v>
      </c>
      <c r="C98" s="83">
        <v>410</v>
      </c>
      <c r="D98" s="253">
        <v>420</v>
      </c>
    </row>
    <row r="99" spans="1:4" ht="37.5">
      <c r="A99" s="23" t="s">
        <v>1911</v>
      </c>
      <c r="B99" s="22" t="s">
        <v>1930</v>
      </c>
      <c r="C99" s="85">
        <f>C100+C102+C104</f>
        <v>3760</v>
      </c>
      <c r="D99" s="461">
        <f>D100+D102+D104</f>
        <v>3770</v>
      </c>
    </row>
    <row r="100" spans="1:4" ht="37.5">
      <c r="A100" s="23" t="s">
        <v>388</v>
      </c>
      <c r="B100" s="22" t="s">
        <v>1931</v>
      </c>
      <c r="C100" s="83">
        <v>560</v>
      </c>
      <c r="D100" s="253">
        <v>570</v>
      </c>
    </row>
    <row r="101" spans="1:4">
      <c r="A101" s="23" t="s">
        <v>1692</v>
      </c>
      <c r="B101" s="22" t="s">
        <v>1932</v>
      </c>
      <c r="C101" s="83"/>
      <c r="D101" s="253"/>
    </row>
    <row r="102" spans="1:4" ht="36" customHeight="1">
      <c r="A102" s="23" t="s">
        <v>1933</v>
      </c>
      <c r="B102" s="22" t="s">
        <v>1961</v>
      </c>
      <c r="C102" s="83">
        <v>1000</v>
      </c>
      <c r="D102" s="253">
        <v>1000</v>
      </c>
    </row>
    <row r="103" spans="1:4" ht="36" hidden="1" customHeight="1">
      <c r="A103" s="23" t="s">
        <v>272</v>
      </c>
      <c r="B103" s="22" t="s">
        <v>273</v>
      </c>
      <c r="C103" s="83"/>
      <c r="D103" s="253"/>
    </row>
    <row r="104" spans="1:4" ht="36" customHeight="1">
      <c r="A104" s="23" t="s">
        <v>1933</v>
      </c>
      <c r="B104" s="22" t="s">
        <v>1962</v>
      </c>
      <c r="C104" s="83">
        <v>2200</v>
      </c>
      <c r="D104" s="253">
        <v>2200</v>
      </c>
    </row>
    <row r="105" spans="1:4" ht="21" hidden="1" customHeight="1">
      <c r="A105" s="23" t="s">
        <v>1933</v>
      </c>
      <c r="B105" s="22" t="s">
        <v>1934</v>
      </c>
      <c r="C105" s="83"/>
      <c r="D105" s="83"/>
    </row>
    <row r="106" spans="1:4" hidden="1">
      <c r="A106" s="23" t="s">
        <v>378</v>
      </c>
      <c r="B106" s="22" t="s">
        <v>379</v>
      </c>
      <c r="C106" s="82"/>
      <c r="D106" s="253"/>
    </row>
    <row r="107" spans="1:4" hidden="1">
      <c r="A107" s="23" t="s">
        <v>380</v>
      </c>
      <c r="B107" s="22" t="s">
        <v>381</v>
      </c>
      <c r="C107" s="82"/>
      <c r="D107" s="253"/>
    </row>
    <row r="108" spans="1:4" ht="37.5" hidden="1">
      <c r="A108" s="23" t="s">
        <v>382</v>
      </c>
      <c r="B108" s="22" t="s">
        <v>383</v>
      </c>
      <c r="C108" s="83"/>
      <c r="D108" s="253"/>
    </row>
    <row r="109" spans="1:4" ht="37.5" hidden="1">
      <c r="A109" s="23" t="s">
        <v>384</v>
      </c>
      <c r="B109" s="22" t="s">
        <v>385</v>
      </c>
      <c r="C109" s="83"/>
      <c r="D109" s="253"/>
    </row>
    <row r="110" spans="1:4" ht="37.5" hidden="1">
      <c r="A110" s="23" t="s">
        <v>386</v>
      </c>
      <c r="B110" s="22" t="s">
        <v>387</v>
      </c>
      <c r="C110" s="83"/>
      <c r="D110" s="253"/>
    </row>
    <row r="111" spans="1:4" ht="37.5" hidden="1">
      <c r="A111" s="23" t="s">
        <v>388</v>
      </c>
      <c r="B111" s="22" t="s">
        <v>389</v>
      </c>
      <c r="C111" s="83"/>
      <c r="D111" s="253"/>
    </row>
    <row r="112" spans="1:4" hidden="1">
      <c r="A112" s="23" t="s">
        <v>390</v>
      </c>
      <c r="B112" s="22" t="s">
        <v>391</v>
      </c>
      <c r="C112" s="82"/>
      <c r="D112" s="253"/>
    </row>
    <row r="113" spans="1:4" ht="37.5" hidden="1">
      <c r="A113" s="23" t="s">
        <v>392</v>
      </c>
      <c r="B113" s="22" t="s">
        <v>393</v>
      </c>
      <c r="C113" s="83"/>
      <c r="D113" s="253"/>
    </row>
    <row r="114" spans="1:4" ht="37.5" hidden="1">
      <c r="A114" s="23" t="s">
        <v>1682</v>
      </c>
      <c r="B114" s="22" t="s">
        <v>1683</v>
      </c>
      <c r="C114" s="83"/>
      <c r="D114" s="253"/>
    </row>
    <row r="115" spans="1:4" hidden="1">
      <c r="A115" s="23" t="s">
        <v>1684</v>
      </c>
      <c r="B115" s="22" t="s">
        <v>1685</v>
      </c>
      <c r="C115" s="82"/>
      <c r="D115" s="253"/>
    </row>
    <row r="116" spans="1:4" hidden="1">
      <c r="A116" s="23" t="s">
        <v>1686</v>
      </c>
      <c r="B116" s="22" t="s">
        <v>1687</v>
      </c>
      <c r="C116" s="83"/>
      <c r="D116" s="253"/>
    </row>
    <row r="117" spans="1:4" hidden="1">
      <c r="A117" s="23" t="s">
        <v>1688</v>
      </c>
      <c r="B117" s="22" t="s">
        <v>1689</v>
      </c>
      <c r="C117" s="83"/>
      <c r="D117" s="253"/>
    </row>
    <row r="118" spans="1:4" hidden="1">
      <c r="A118" s="23" t="s">
        <v>1690</v>
      </c>
      <c r="B118" s="22" t="s">
        <v>1691</v>
      </c>
      <c r="C118" s="83"/>
      <c r="D118" s="253"/>
    </row>
    <row r="119" spans="1:4" hidden="1">
      <c r="A119" s="23" t="s">
        <v>1692</v>
      </c>
      <c r="B119" s="22" t="s">
        <v>1693</v>
      </c>
      <c r="C119" s="82"/>
      <c r="D119" s="253"/>
    </row>
    <row r="120" spans="1:4" ht="56.25" hidden="1">
      <c r="A120" s="23" t="s">
        <v>36</v>
      </c>
      <c r="B120" s="22" t="s">
        <v>37</v>
      </c>
      <c r="C120" s="82"/>
      <c r="D120" s="253"/>
    </row>
    <row r="121" spans="1:4" ht="75" hidden="1">
      <c r="A121" s="23" t="s">
        <v>38</v>
      </c>
      <c r="B121" s="22" t="s">
        <v>39</v>
      </c>
      <c r="C121" s="83"/>
      <c r="D121" s="253"/>
    </row>
    <row r="122" spans="1:4" ht="75" hidden="1">
      <c r="A122" s="23" t="s">
        <v>235</v>
      </c>
      <c r="B122" s="22" t="s">
        <v>236</v>
      </c>
      <c r="C122" s="83"/>
      <c r="D122" s="253"/>
    </row>
    <row r="123" spans="1:4" ht="75" hidden="1">
      <c r="A123" s="23" t="s">
        <v>156</v>
      </c>
      <c r="B123" s="22" t="s">
        <v>157</v>
      </c>
      <c r="C123" s="83"/>
      <c r="D123" s="253"/>
    </row>
    <row r="124" spans="1:4" ht="75" hidden="1">
      <c r="A124" s="23" t="s">
        <v>158</v>
      </c>
      <c r="B124" s="22" t="s">
        <v>159</v>
      </c>
      <c r="C124" s="83"/>
      <c r="D124" s="253"/>
    </row>
    <row r="125" spans="1:4" ht="56.25" hidden="1">
      <c r="A125" s="23" t="s">
        <v>1680</v>
      </c>
      <c r="B125" s="22" t="s">
        <v>1681</v>
      </c>
      <c r="C125" s="82"/>
      <c r="D125" s="253"/>
    </row>
    <row r="126" spans="1:4" ht="75" hidden="1">
      <c r="A126" s="23" t="s">
        <v>58</v>
      </c>
      <c r="B126" s="22" t="s">
        <v>59</v>
      </c>
      <c r="C126" s="83"/>
      <c r="D126" s="253"/>
    </row>
    <row r="127" spans="1:4" ht="75" hidden="1">
      <c r="A127" s="23" t="s">
        <v>60</v>
      </c>
      <c r="B127" s="22" t="s">
        <v>61</v>
      </c>
      <c r="C127" s="83"/>
      <c r="D127" s="253"/>
    </row>
    <row r="128" spans="1:4" ht="75" hidden="1">
      <c r="A128" s="23" t="s">
        <v>62</v>
      </c>
      <c r="B128" s="22" t="s">
        <v>63</v>
      </c>
      <c r="C128" s="83"/>
      <c r="D128" s="253"/>
    </row>
    <row r="129" spans="1:4" ht="75" hidden="1">
      <c r="A129" s="23" t="s">
        <v>547</v>
      </c>
      <c r="B129" s="22" t="s">
        <v>548</v>
      </c>
      <c r="C129" s="83"/>
      <c r="D129" s="253"/>
    </row>
    <row r="130" spans="1:4" ht="37.5" hidden="1">
      <c r="A130" s="23" t="s">
        <v>594</v>
      </c>
      <c r="B130" s="22" t="s">
        <v>595</v>
      </c>
      <c r="C130" s="82"/>
      <c r="D130" s="253"/>
    </row>
    <row r="131" spans="1:4" ht="37.5" hidden="1">
      <c r="A131" s="23" t="s">
        <v>596</v>
      </c>
      <c r="B131" s="22" t="s">
        <v>597</v>
      </c>
      <c r="C131" s="83"/>
      <c r="D131" s="253"/>
    </row>
    <row r="132" spans="1:4" ht="37.5" hidden="1">
      <c r="A132" s="23" t="s">
        <v>598</v>
      </c>
      <c r="B132" s="22" t="s">
        <v>599</v>
      </c>
      <c r="C132" s="83"/>
      <c r="D132" s="253"/>
    </row>
    <row r="133" spans="1:4" ht="37.5" hidden="1">
      <c r="A133" s="23" t="s">
        <v>1104</v>
      </c>
      <c r="B133" s="22" t="s">
        <v>1105</v>
      </c>
      <c r="C133" s="82"/>
      <c r="D133" s="253"/>
    </row>
    <row r="134" spans="1:4" hidden="1">
      <c r="A134" s="23" t="s">
        <v>1447</v>
      </c>
      <c r="B134" s="22" t="s">
        <v>1448</v>
      </c>
      <c r="C134" s="82"/>
      <c r="D134" s="253"/>
    </row>
    <row r="135" spans="1:4" ht="37.5" hidden="1">
      <c r="A135" s="23" t="s">
        <v>654</v>
      </c>
      <c r="B135" s="22" t="s">
        <v>655</v>
      </c>
      <c r="C135" s="82"/>
      <c r="D135" s="253"/>
    </row>
    <row r="136" spans="1:4" hidden="1">
      <c r="A136" s="23" t="s">
        <v>656</v>
      </c>
      <c r="B136" s="22" t="s">
        <v>657</v>
      </c>
      <c r="C136" s="83"/>
      <c r="D136" s="253"/>
    </row>
    <row r="137" spans="1:4" ht="37.5" hidden="1">
      <c r="A137" s="23" t="s">
        <v>17</v>
      </c>
      <c r="B137" s="22" t="s">
        <v>18</v>
      </c>
      <c r="C137" s="83"/>
      <c r="D137" s="253"/>
    </row>
    <row r="138" spans="1:4" ht="37.5" hidden="1">
      <c r="A138" s="23" t="s">
        <v>19</v>
      </c>
      <c r="B138" s="22" t="s">
        <v>20</v>
      </c>
      <c r="C138" s="83"/>
      <c r="D138" s="253"/>
    </row>
    <row r="139" spans="1:4" ht="37.5" hidden="1">
      <c r="A139" s="23" t="s">
        <v>21</v>
      </c>
      <c r="B139" s="22" t="s">
        <v>22</v>
      </c>
      <c r="C139" s="83"/>
      <c r="D139" s="253"/>
    </row>
    <row r="140" spans="1:4" hidden="1">
      <c r="A140" s="23" t="s">
        <v>23</v>
      </c>
      <c r="B140" s="22" t="s">
        <v>24</v>
      </c>
      <c r="C140" s="83"/>
      <c r="D140" s="253"/>
    </row>
    <row r="141" spans="1:4" ht="93.75" hidden="1">
      <c r="A141" s="23" t="s">
        <v>1590</v>
      </c>
      <c r="B141" s="22" t="s">
        <v>1591</v>
      </c>
      <c r="C141" s="83"/>
      <c r="D141" s="253"/>
    </row>
    <row r="142" spans="1:4" ht="56.25" hidden="1">
      <c r="A142" s="23" t="s">
        <v>689</v>
      </c>
      <c r="B142" s="22" t="s">
        <v>690</v>
      </c>
      <c r="C142" s="82"/>
      <c r="D142" s="253"/>
    </row>
    <row r="143" spans="1:4" ht="75" hidden="1">
      <c r="A143" s="23" t="s">
        <v>1061</v>
      </c>
      <c r="B143" s="22" t="s">
        <v>1062</v>
      </c>
      <c r="C143" s="83"/>
      <c r="D143" s="253"/>
    </row>
    <row r="144" spans="1:4" ht="75" hidden="1">
      <c r="A144" s="23" t="s">
        <v>894</v>
      </c>
      <c r="B144" s="22" t="s">
        <v>895</v>
      </c>
      <c r="C144" s="83"/>
      <c r="D144" s="253"/>
    </row>
    <row r="145" spans="1:4" ht="112.5" hidden="1">
      <c r="A145" s="23" t="s">
        <v>896</v>
      </c>
      <c r="B145" s="22" t="s">
        <v>897</v>
      </c>
      <c r="C145" s="83"/>
      <c r="D145" s="253"/>
    </row>
    <row r="146" spans="1:4" hidden="1">
      <c r="A146" s="23" t="s">
        <v>898</v>
      </c>
      <c r="B146" s="22" t="s">
        <v>899</v>
      </c>
      <c r="C146" s="83"/>
      <c r="D146" s="253"/>
    </row>
    <row r="147" spans="1:4" ht="37.5" hidden="1">
      <c r="A147" s="23" t="s">
        <v>900</v>
      </c>
      <c r="B147" s="22" t="s">
        <v>901</v>
      </c>
      <c r="C147" s="82"/>
      <c r="D147" s="253"/>
    </row>
    <row r="148" spans="1:4" hidden="1">
      <c r="A148" s="23" t="s">
        <v>902</v>
      </c>
      <c r="B148" s="22" t="s">
        <v>903</v>
      </c>
      <c r="C148" s="83"/>
      <c r="D148" s="253"/>
    </row>
    <row r="149" spans="1:4" ht="37.5" hidden="1">
      <c r="A149" s="23" t="s">
        <v>1210</v>
      </c>
      <c r="B149" s="22" t="s">
        <v>1211</v>
      </c>
      <c r="C149" s="83"/>
      <c r="D149" s="253"/>
    </row>
    <row r="150" spans="1:4" ht="37.5" hidden="1">
      <c r="A150" s="23" t="s">
        <v>1212</v>
      </c>
      <c r="B150" s="22" t="s">
        <v>1213</v>
      </c>
      <c r="C150" s="83"/>
      <c r="D150" s="253"/>
    </row>
    <row r="151" spans="1:4" ht="56.25" hidden="1">
      <c r="A151" s="23" t="s">
        <v>1933</v>
      </c>
      <c r="B151" s="22" t="s">
        <v>1935</v>
      </c>
      <c r="C151" s="83"/>
      <c r="D151" s="253"/>
    </row>
    <row r="152" spans="1:4" ht="37.5" hidden="1">
      <c r="A152" s="23" t="s">
        <v>909</v>
      </c>
      <c r="B152" s="22" t="s">
        <v>910</v>
      </c>
      <c r="C152" s="83"/>
      <c r="D152" s="253"/>
    </row>
    <row r="153" spans="1:4" hidden="1">
      <c r="A153" s="23" t="s">
        <v>1214</v>
      </c>
      <c r="B153" s="22" t="s">
        <v>1388</v>
      </c>
      <c r="C153" s="82"/>
      <c r="D153" s="82"/>
    </row>
    <row r="154" spans="1:4" ht="46.5" hidden="1" customHeight="1">
      <c r="A154" s="23" t="s">
        <v>1329</v>
      </c>
      <c r="B154" s="22" t="s">
        <v>1389</v>
      </c>
      <c r="C154" s="82"/>
      <c r="D154" s="82"/>
    </row>
    <row r="155" spans="1:4" ht="105" hidden="1" customHeight="1">
      <c r="A155" s="23" t="s">
        <v>1330</v>
      </c>
      <c r="B155" s="22" t="s">
        <v>1390</v>
      </c>
      <c r="C155" s="83"/>
      <c r="D155" s="253"/>
    </row>
    <row r="156" spans="1:4" ht="60" hidden="1" customHeight="1">
      <c r="A156" s="23" t="s">
        <v>993</v>
      </c>
      <c r="B156" s="22" t="s">
        <v>1391</v>
      </c>
      <c r="C156" s="82"/>
      <c r="D156" s="253"/>
    </row>
    <row r="157" spans="1:4" ht="80.25" hidden="1" customHeight="1">
      <c r="A157" s="23" t="s">
        <v>237</v>
      </c>
      <c r="B157" s="22" t="s">
        <v>1802</v>
      </c>
      <c r="C157" s="83"/>
      <c r="D157" s="253"/>
    </row>
    <row r="158" spans="1:4" ht="56.25" hidden="1">
      <c r="A158" s="23" t="s">
        <v>238</v>
      </c>
      <c r="B158" s="22" t="s">
        <v>239</v>
      </c>
      <c r="C158" s="82">
        <f>C159+C160+C164+C166+C175+C178+C181+C185+C191+C197+C201+C207</f>
        <v>0</v>
      </c>
      <c r="D158" s="253"/>
    </row>
    <row r="159" spans="1:4" ht="37.5" hidden="1">
      <c r="A159" s="23" t="s">
        <v>240</v>
      </c>
      <c r="B159" s="22" t="s">
        <v>665</v>
      </c>
      <c r="C159" s="83"/>
      <c r="D159" s="253"/>
    </row>
    <row r="160" spans="1:4" hidden="1">
      <c r="A160" s="23" t="s">
        <v>666</v>
      </c>
      <c r="B160" s="22" t="s">
        <v>418</v>
      </c>
      <c r="C160" s="82">
        <f>C161+C162+C163</f>
        <v>0</v>
      </c>
      <c r="D160" s="253"/>
    </row>
    <row r="161" spans="1:4" hidden="1">
      <c r="A161" s="23" t="s">
        <v>419</v>
      </c>
      <c r="B161" s="22" t="s">
        <v>420</v>
      </c>
      <c r="C161" s="83"/>
      <c r="D161" s="253"/>
    </row>
    <row r="162" spans="1:4" hidden="1">
      <c r="A162" s="23" t="s">
        <v>421</v>
      </c>
      <c r="B162" s="22" t="s">
        <v>422</v>
      </c>
      <c r="C162" s="83"/>
      <c r="D162" s="253"/>
    </row>
    <row r="163" spans="1:4" hidden="1">
      <c r="A163" s="23" t="s">
        <v>423</v>
      </c>
      <c r="B163" s="22" t="s">
        <v>424</v>
      </c>
      <c r="C163" s="83"/>
      <c r="D163" s="253"/>
    </row>
    <row r="164" spans="1:4" hidden="1">
      <c r="A164" s="23" t="s">
        <v>425</v>
      </c>
      <c r="B164" s="22" t="s">
        <v>426</v>
      </c>
      <c r="C164" s="82">
        <f>C165</f>
        <v>0</v>
      </c>
      <c r="D164" s="253"/>
    </row>
    <row r="165" spans="1:4" hidden="1">
      <c r="A165" s="23" t="s">
        <v>427</v>
      </c>
      <c r="B165" s="22" t="s">
        <v>428</v>
      </c>
      <c r="C165" s="83"/>
      <c r="D165" s="253"/>
    </row>
    <row r="166" spans="1:4" hidden="1">
      <c r="A166" s="23" t="s">
        <v>429</v>
      </c>
      <c r="B166" s="22" t="s">
        <v>430</v>
      </c>
      <c r="C166" s="82">
        <f>C167+C168+C169+C170+C171+C172+C173+C174</f>
        <v>0</v>
      </c>
      <c r="D166" s="253"/>
    </row>
    <row r="167" spans="1:4" ht="37.5" hidden="1">
      <c r="A167" s="23" t="s">
        <v>1724</v>
      </c>
      <c r="B167" s="22" t="s">
        <v>1725</v>
      </c>
      <c r="C167" s="83"/>
      <c r="D167" s="253"/>
    </row>
    <row r="168" spans="1:4" hidden="1">
      <c r="A168" s="23" t="s">
        <v>1726</v>
      </c>
      <c r="B168" s="22" t="s">
        <v>1727</v>
      </c>
      <c r="C168" s="83"/>
      <c r="D168" s="253"/>
    </row>
    <row r="169" spans="1:4" hidden="1">
      <c r="A169" s="23" t="s">
        <v>1728</v>
      </c>
      <c r="B169" s="22" t="s">
        <v>1729</v>
      </c>
      <c r="C169" s="83"/>
      <c r="D169" s="253"/>
    </row>
    <row r="170" spans="1:4" ht="56.25" hidden="1">
      <c r="A170" s="23" t="s">
        <v>1730</v>
      </c>
      <c r="B170" s="22" t="s">
        <v>1731</v>
      </c>
      <c r="C170" s="83"/>
      <c r="D170" s="253"/>
    </row>
    <row r="171" spans="1:4" hidden="1">
      <c r="A171" s="23" t="s">
        <v>1424</v>
      </c>
      <c r="B171" s="22" t="s">
        <v>1425</v>
      </c>
      <c r="C171" s="83"/>
      <c r="D171" s="253"/>
    </row>
    <row r="172" spans="1:4" ht="37.5" hidden="1">
      <c r="A172" s="23" t="s">
        <v>1426</v>
      </c>
      <c r="B172" s="22" t="s">
        <v>662</v>
      </c>
      <c r="C172" s="83"/>
      <c r="D172" s="253"/>
    </row>
    <row r="173" spans="1:4" ht="37.5" hidden="1">
      <c r="A173" s="23" t="s">
        <v>663</v>
      </c>
      <c r="B173" s="22" t="s">
        <v>664</v>
      </c>
      <c r="C173" s="83"/>
      <c r="D173" s="253"/>
    </row>
    <row r="174" spans="1:4" ht="37.5" hidden="1">
      <c r="A174" s="23" t="s">
        <v>1797</v>
      </c>
      <c r="B174" s="22" t="s">
        <v>1798</v>
      </c>
      <c r="C174" s="83"/>
      <c r="D174" s="253"/>
    </row>
    <row r="175" spans="1:4" ht="37.5" hidden="1">
      <c r="A175" s="23" t="s">
        <v>1799</v>
      </c>
      <c r="B175" s="22" t="s">
        <v>1800</v>
      </c>
      <c r="C175" s="82">
        <f>C176+C177</f>
        <v>0</v>
      </c>
      <c r="D175" s="253"/>
    </row>
    <row r="176" spans="1:4" ht="37.5" hidden="1">
      <c r="A176" s="23" t="s">
        <v>1801</v>
      </c>
      <c r="B176" s="22" t="s">
        <v>704</v>
      </c>
      <c r="C176" s="83"/>
      <c r="D176" s="253"/>
    </row>
    <row r="177" spans="1:4" ht="37.5" hidden="1">
      <c r="A177" s="23" t="s">
        <v>705</v>
      </c>
      <c r="B177" s="22" t="s">
        <v>706</v>
      </c>
      <c r="C177" s="83"/>
      <c r="D177" s="253"/>
    </row>
    <row r="178" spans="1:4" ht="37.5" hidden="1">
      <c r="A178" s="23" t="s">
        <v>707</v>
      </c>
      <c r="B178" s="22" t="s">
        <v>708</v>
      </c>
      <c r="C178" s="82">
        <f>C179+C180</f>
        <v>0</v>
      </c>
      <c r="D178" s="253"/>
    </row>
    <row r="179" spans="1:4" hidden="1">
      <c r="A179" s="23" t="s">
        <v>1428</v>
      </c>
      <c r="B179" s="22" t="s">
        <v>1429</v>
      </c>
      <c r="C179" s="83"/>
      <c r="D179" s="253"/>
    </row>
    <row r="180" spans="1:4" hidden="1">
      <c r="A180" s="23" t="s">
        <v>1430</v>
      </c>
      <c r="B180" s="22" t="s">
        <v>1431</v>
      </c>
      <c r="C180" s="83"/>
      <c r="D180" s="253"/>
    </row>
    <row r="181" spans="1:4" ht="37.5" hidden="1">
      <c r="A181" s="23" t="s">
        <v>1432</v>
      </c>
      <c r="B181" s="22" t="s">
        <v>1433</v>
      </c>
      <c r="C181" s="82">
        <f>C182+C183+C184</f>
        <v>0</v>
      </c>
      <c r="D181" s="253"/>
    </row>
    <row r="182" spans="1:4" ht="37.5" hidden="1">
      <c r="A182" s="23" t="s">
        <v>1434</v>
      </c>
      <c r="B182" s="22" t="s">
        <v>1435</v>
      </c>
      <c r="C182" s="83"/>
      <c r="D182" s="253"/>
    </row>
    <row r="183" spans="1:4" ht="93.75" hidden="1">
      <c r="A183" s="23" t="s">
        <v>757</v>
      </c>
      <c r="B183" s="22" t="s">
        <v>758</v>
      </c>
      <c r="C183" s="83"/>
      <c r="D183" s="253"/>
    </row>
    <row r="184" spans="1:4" ht="93.75" hidden="1">
      <c r="A184" s="23" t="s">
        <v>248</v>
      </c>
      <c r="B184" s="22" t="s">
        <v>249</v>
      </c>
      <c r="C184" s="83"/>
      <c r="D184" s="253"/>
    </row>
    <row r="185" spans="1:4" hidden="1">
      <c r="A185" s="23" t="s">
        <v>250</v>
      </c>
      <c r="B185" s="22" t="s">
        <v>251</v>
      </c>
      <c r="C185" s="82">
        <f>C186+C187+C188+C189+C190</f>
        <v>0</v>
      </c>
      <c r="D185" s="253"/>
    </row>
    <row r="186" spans="1:4" hidden="1">
      <c r="A186" s="23" t="s">
        <v>252</v>
      </c>
      <c r="B186" s="22" t="s">
        <v>1331</v>
      </c>
      <c r="C186" s="83"/>
      <c r="D186" s="253"/>
    </row>
    <row r="187" spans="1:4" ht="37.5" hidden="1">
      <c r="A187" s="23" t="s">
        <v>442</v>
      </c>
      <c r="B187" s="22" t="s">
        <v>443</v>
      </c>
      <c r="C187" s="83"/>
      <c r="D187" s="253"/>
    </row>
    <row r="188" spans="1:4" hidden="1">
      <c r="A188" s="23" t="s">
        <v>444</v>
      </c>
      <c r="B188" s="22" t="s">
        <v>445</v>
      </c>
      <c r="C188" s="83"/>
      <c r="D188" s="253"/>
    </row>
    <row r="189" spans="1:4" ht="37.5" hidden="1">
      <c r="A189" s="23" t="s">
        <v>446</v>
      </c>
      <c r="B189" s="22" t="s">
        <v>447</v>
      </c>
      <c r="C189" s="83"/>
      <c r="D189" s="253"/>
    </row>
    <row r="190" spans="1:4" ht="37.5" hidden="1">
      <c r="A190" s="23" t="s">
        <v>448</v>
      </c>
      <c r="B190" s="22" t="s">
        <v>779</v>
      </c>
      <c r="C190" s="83"/>
      <c r="D190" s="253"/>
    </row>
    <row r="191" spans="1:4" ht="37.5" hidden="1">
      <c r="A191" s="23" t="s">
        <v>990</v>
      </c>
      <c r="B191" s="22" t="s">
        <v>302</v>
      </c>
      <c r="C191" s="82">
        <f>C192+C194+C193+C195+C196</f>
        <v>0</v>
      </c>
      <c r="D191" s="253"/>
    </row>
    <row r="192" spans="1:4" hidden="1">
      <c r="A192" s="23" t="s">
        <v>303</v>
      </c>
      <c r="B192" s="22" t="s">
        <v>304</v>
      </c>
      <c r="C192" s="83"/>
      <c r="D192" s="253"/>
    </row>
    <row r="193" spans="1:4" hidden="1">
      <c r="A193" s="23" t="s">
        <v>305</v>
      </c>
      <c r="B193" s="22" t="s">
        <v>306</v>
      </c>
      <c r="C193" s="83"/>
      <c r="D193" s="253"/>
    </row>
    <row r="194" spans="1:4" ht="56.25" hidden="1">
      <c r="A194" s="23" t="s">
        <v>307</v>
      </c>
      <c r="B194" s="22" t="s">
        <v>308</v>
      </c>
      <c r="C194" s="83"/>
      <c r="D194" s="253"/>
    </row>
    <row r="195" spans="1:4" ht="56.25" hidden="1">
      <c r="A195" s="23" t="s">
        <v>73</v>
      </c>
      <c r="B195" s="22" t="s">
        <v>74</v>
      </c>
      <c r="C195" s="83"/>
      <c r="D195" s="253"/>
    </row>
    <row r="196" spans="1:4" hidden="1">
      <c r="A196" s="23" t="s">
        <v>75</v>
      </c>
      <c r="B196" s="22" t="s">
        <v>76</v>
      </c>
      <c r="C196" s="83"/>
      <c r="D196" s="253"/>
    </row>
    <row r="197" spans="1:4" ht="37.5" hidden="1">
      <c r="A197" s="23" t="s">
        <v>460</v>
      </c>
      <c r="B197" s="22" t="s">
        <v>870</v>
      </c>
      <c r="C197" s="82">
        <f>C198+C199+C200</f>
        <v>0</v>
      </c>
      <c r="D197" s="253"/>
    </row>
    <row r="198" spans="1:4" hidden="1">
      <c r="A198" s="23" t="s">
        <v>871</v>
      </c>
      <c r="B198" s="22" t="s">
        <v>872</v>
      </c>
      <c r="C198" s="83"/>
      <c r="D198" s="253"/>
    </row>
    <row r="199" spans="1:4" ht="37.5" hidden="1">
      <c r="A199" s="23" t="s">
        <v>873</v>
      </c>
      <c r="B199" s="22" t="s">
        <v>874</v>
      </c>
      <c r="C199" s="83"/>
      <c r="D199" s="253"/>
    </row>
    <row r="200" spans="1:4" hidden="1">
      <c r="A200" s="23" t="s">
        <v>75</v>
      </c>
      <c r="B200" s="22" t="s">
        <v>875</v>
      </c>
      <c r="C200" s="83"/>
      <c r="D200" s="253"/>
    </row>
    <row r="201" spans="1:4" ht="37.5" hidden="1">
      <c r="A201" s="23" t="s">
        <v>876</v>
      </c>
      <c r="B201" s="22" t="s">
        <v>877</v>
      </c>
      <c r="C201" s="82">
        <f>C202+C203+C204+C205+C206</f>
        <v>0</v>
      </c>
      <c r="D201" s="253"/>
    </row>
    <row r="202" spans="1:4" hidden="1">
      <c r="A202" s="23" t="s">
        <v>878</v>
      </c>
      <c r="B202" s="22" t="s">
        <v>879</v>
      </c>
      <c r="C202" s="83"/>
      <c r="D202" s="253"/>
    </row>
    <row r="203" spans="1:4" hidden="1">
      <c r="A203" s="23" t="s">
        <v>880</v>
      </c>
      <c r="B203" s="22" t="s">
        <v>881</v>
      </c>
      <c r="C203" s="83"/>
      <c r="D203" s="253"/>
    </row>
    <row r="204" spans="1:4" ht="75" hidden="1">
      <c r="A204" s="23" t="s">
        <v>1094</v>
      </c>
      <c r="B204" s="22" t="s">
        <v>1095</v>
      </c>
      <c r="C204" s="83"/>
      <c r="D204" s="253"/>
    </row>
    <row r="205" spans="1:4" ht="37.5" hidden="1">
      <c r="A205" s="23" t="s">
        <v>1096</v>
      </c>
      <c r="B205" s="22" t="s">
        <v>367</v>
      </c>
      <c r="C205" s="83"/>
      <c r="D205" s="253"/>
    </row>
    <row r="206" spans="1:4" hidden="1">
      <c r="A206" s="23" t="s">
        <v>368</v>
      </c>
      <c r="B206" s="22" t="s">
        <v>369</v>
      </c>
      <c r="C206" s="83"/>
      <c r="D206" s="253"/>
    </row>
    <row r="207" spans="1:4" hidden="1">
      <c r="A207" s="23" t="s">
        <v>370</v>
      </c>
      <c r="B207" s="22" t="s">
        <v>371</v>
      </c>
      <c r="C207" s="82">
        <f>C208+C209+C210+C211+C212</f>
        <v>0</v>
      </c>
      <c r="D207" s="253"/>
    </row>
    <row r="208" spans="1:4" ht="37.5" hidden="1">
      <c r="A208" s="23" t="s">
        <v>1732</v>
      </c>
      <c r="B208" s="22" t="s">
        <v>1733</v>
      </c>
      <c r="C208" s="83"/>
      <c r="D208" s="253"/>
    </row>
    <row r="209" spans="1:4" ht="37.5" hidden="1">
      <c r="A209" s="23" t="s">
        <v>1734</v>
      </c>
      <c r="B209" s="22" t="s">
        <v>1735</v>
      </c>
      <c r="C209" s="83"/>
      <c r="D209" s="253"/>
    </row>
    <row r="210" spans="1:4" ht="37.5" hidden="1">
      <c r="A210" s="23" t="s">
        <v>1736</v>
      </c>
      <c r="B210" s="22" t="s">
        <v>1737</v>
      </c>
      <c r="C210" s="83"/>
      <c r="D210" s="253"/>
    </row>
    <row r="211" spans="1:4" ht="56.25" hidden="1">
      <c r="A211" s="23" t="s">
        <v>1738</v>
      </c>
      <c r="B211" s="22" t="s">
        <v>1739</v>
      </c>
      <c r="C211" s="83"/>
      <c r="D211" s="253"/>
    </row>
    <row r="212" spans="1:4" ht="93.75" hidden="1">
      <c r="A212" s="23" t="s">
        <v>1740</v>
      </c>
      <c r="B212" s="22" t="s">
        <v>1741</v>
      </c>
      <c r="C212" s="83"/>
      <c r="D212" s="253"/>
    </row>
    <row r="213" spans="1:4" ht="37.5" hidden="1">
      <c r="A213" s="23" t="s">
        <v>1742</v>
      </c>
      <c r="B213" s="22" t="s">
        <v>1743</v>
      </c>
      <c r="C213" s="82">
        <f>C214+C221+C222+C223+C224+C225+C226</f>
        <v>0</v>
      </c>
      <c r="D213" s="253"/>
    </row>
    <row r="214" spans="1:4" hidden="1">
      <c r="A214" s="23" t="s">
        <v>1744</v>
      </c>
      <c r="B214" s="22" t="s">
        <v>1745</v>
      </c>
      <c r="C214" s="82">
        <f>C215+C216</f>
        <v>0</v>
      </c>
      <c r="D214" s="253"/>
    </row>
    <row r="215" spans="1:4" hidden="1">
      <c r="A215" s="23" t="s">
        <v>1746</v>
      </c>
      <c r="B215" s="22" t="s">
        <v>946</v>
      </c>
      <c r="C215" s="83"/>
      <c r="D215" s="253"/>
    </row>
    <row r="216" spans="1:4" hidden="1">
      <c r="A216" s="23" t="s">
        <v>947</v>
      </c>
      <c r="B216" s="22" t="s">
        <v>948</v>
      </c>
      <c r="C216" s="82">
        <f>C217+C218+C219+C220</f>
        <v>0</v>
      </c>
      <c r="D216" s="253"/>
    </row>
    <row r="217" spans="1:4" hidden="1">
      <c r="A217" s="23" t="s">
        <v>949</v>
      </c>
      <c r="B217" s="22" t="s">
        <v>950</v>
      </c>
      <c r="C217" s="83"/>
      <c r="D217" s="253"/>
    </row>
    <row r="218" spans="1:4" hidden="1">
      <c r="A218" s="23" t="s">
        <v>951</v>
      </c>
      <c r="B218" s="22" t="s">
        <v>952</v>
      </c>
      <c r="C218" s="83"/>
      <c r="D218" s="253"/>
    </row>
    <row r="219" spans="1:4" ht="37.5" hidden="1">
      <c r="A219" s="23" t="s">
        <v>1547</v>
      </c>
      <c r="B219" s="22" t="s">
        <v>1548</v>
      </c>
      <c r="C219" s="83"/>
      <c r="D219" s="253"/>
    </row>
    <row r="220" spans="1:4" hidden="1">
      <c r="A220" s="23" t="s">
        <v>1549</v>
      </c>
      <c r="B220" s="22" t="s">
        <v>1550</v>
      </c>
      <c r="C220" s="83"/>
      <c r="D220" s="253"/>
    </row>
    <row r="221" spans="1:4" hidden="1">
      <c r="A221" s="23" t="s">
        <v>1551</v>
      </c>
      <c r="B221" s="22" t="s">
        <v>1552</v>
      </c>
      <c r="C221" s="83"/>
      <c r="D221" s="253"/>
    </row>
    <row r="222" spans="1:4" ht="56.25" hidden="1">
      <c r="A222" s="23" t="s">
        <v>1553</v>
      </c>
      <c r="B222" s="22" t="s">
        <v>1554</v>
      </c>
      <c r="C222" s="83"/>
      <c r="D222" s="253"/>
    </row>
    <row r="223" spans="1:4" ht="75" hidden="1">
      <c r="A223" s="23" t="s">
        <v>646</v>
      </c>
      <c r="B223" s="22" t="s">
        <v>647</v>
      </c>
      <c r="C223" s="83"/>
      <c r="D223" s="253"/>
    </row>
    <row r="224" spans="1:4" hidden="1">
      <c r="A224" s="23" t="s">
        <v>648</v>
      </c>
      <c r="B224" s="22" t="s">
        <v>649</v>
      </c>
      <c r="C224" s="83"/>
      <c r="D224" s="253"/>
    </row>
    <row r="225" spans="1:4" ht="75" hidden="1">
      <c r="A225" s="23" t="s">
        <v>650</v>
      </c>
      <c r="B225" s="22" t="s">
        <v>651</v>
      </c>
      <c r="C225" s="83"/>
      <c r="D225" s="253"/>
    </row>
    <row r="226" spans="1:4" ht="30.75" hidden="1" customHeight="1">
      <c r="A226" s="23" t="s">
        <v>652</v>
      </c>
      <c r="B226" s="22" t="s">
        <v>1362</v>
      </c>
      <c r="C226" s="83"/>
      <c r="D226" s="253"/>
    </row>
    <row r="227" spans="1:4" ht="58.5" hidden="1" customHeight="1">
      <c r="A227" s="23" t="s">
        <v>238</v>
      </c>
      <c r="B227" s="22" t="s">
        <v>239</v>
      </c>
      <c r="C227" s="83">
        <f>C228</f>
        <v>0</v>
      </c>
      <c r="D227" s="253"/>
    </row>
    <row r="228" spans="1:4" ht="30.75" hidden="1" customHeight="1">
      <c r="A228" s="23" t="s">
        <v>1363</v>
      </c>
      <c r="B228" s="22" t="s">
        <v>1364</v>
      </c>
      <c r="C228" s="83"/>
      <c r="D228" s="253"/>
    </row>
    <row r="229" spans="1:4" ht="30.75" hidden="1" customHeight="1">
      <c r="A229" s="23" t="s">
        <v>1365</v>
      </c>
      <c r="B229" s="22" t="s">
        <v>1366</v>
      </c>
      <c r="C229" s="83"/>
      <c r="D229" s="253"/>
    </row>
    <row r="230" spans="1:4" ht="57" hidden="1" customHeight="1">
      <c r="A230" s="23" t="s">
        <v>238</v>
      </c>
      <c r="B230" s="22" t="s">
        <v>462</v>
      </c>
      <c r="C230" s="142">
        <f>C231</f>
        <v>0</v>
      </c>
      <c r="D230" s="253"/>
    </row>
    <row r="231" spans="1:4" ht="38.25" hidden="1" customHeight="1">
      <c r="A231" s="23" t="s">
        <v>876</v>
      </c>
      <c r="B231" s="22" t="s">
        <v>463</v>
      </c>
      <c r="C231" s="142">
        <f>C232</f>
        <v>0</v>
      </c>
      <c r="D231" s="253"/>
    </row>
    <row r="232" spans="1:4" ht="38.25" hidden="1" customHeight="1">
      <c r="A232" s="23" t="s">
        <v>1365</v>
      </c>
      <c r="B232" s="22" t="s">
        <v>464</v>
      </c>
      <c r="C232" s="83"/>
      <c r="D232" s="253"/>
    </row>
    <row r="233" spans="1:4" ht="59.25" hidden="1" customHeight="1">
      <c r="A233" s="23" t="s">
        <v>238</v>
      </c>
      <c r="B233" s="22" t="s">
        <v>462</v>
      </c>
      <c r="C233" s="83"/>
      <c r="D233" s="253"/>
    </row>
    <row r="234" spans="1:4" ht="27" hidden="1" customHeight="1">
      <c r="A234" s="23" t="s">
        <v>274</v>
      </c>
      <c r="B234" s="22" t="s">
        <v>275</v>
      </c>
      <c r="C234" s="83"/>
      <c r="D234" s="253"/>
    </row>
    <row r="235" spans="1:4" ht="38.25" hidden="1" customHeight="1">
      <c r="A235" s="23" t="s">
        <v>1365</v>
      </c>
      <c r="B235" s="22" t="s">
        <v>276</v>
      </c>
      <c r="C235" s="83"/>
      <c r="D235" s="253"/>
    </row>
    <row r="236" spans="1:4" ht="56.25" hidden="1">
      <c r="A236" s="23" t="s">
        <v>50</v>
      </c>
      <c r="B236" s="22" t="s">
        <v>1803</v>
      </c>
      <c r="C236" s="82"/>
      <c r="D236" s="82"/>
    </row>
    <row r="237" spans="1:4" ht="56.25" hidden="1">
      <c r="A237" s="23" t="s">
        <v>51</v>
      </c>
      <c r="B237" s="22" t="s">
        <v>52</v>
      </c>
      <c r="C237" s="82"/>
      <c r="D237" s="253"/>
    </row>
    <row r="238" spans="1:4" ht="56.25" hidden="1">
      <c r="A238" s="23" t="s">
        <v>1676</v>
      </c>
      <c r="B238" s="22" t="s">
        <v>1677</v>
      </c>
      <c r="C238" s="83"/>
      <c r="D238" s="253"/>
    </row>
    <row r="239" spans="1:4" ht="56.25" hidden="1">
      <c r="A239" s="23" t="s">
        <v>1678</v>
      </c>
      <c r="B239" s="22" t="s">
        <v>1679</v>
      </c>
      <c r="C239" s="83"/>
      <c r="D239" s="253"/>
    </row>
    <row r="240" spans="1:4" ht="56.25" hidden="1">
      <c r="A240" s="23" t="s">
        <v>617</v>
      </c>
      <c r="B240" s="22" t="s">
        <v>618</v>
      </c>
      <c r="C240" s="83"/>
      <c r="D240" s="253"/>
    </row>
    <row r="241" spans="1:4" ht="56.25" hidden="1">
      <c r="A241" s="23" t="s">
        <v>149</v>
      </c>
      <c r="B241" s="22" t="s">
        <v>150</v>
      </c>
      <c r="C241" s="83"/>
      <c r="D241" s="253"/>
    </row>
    <row r="242" spans="1:4" ht="56.25" hidden="1">
      <c r="A242" s="23" t="s">
        <v>151</v>
      </c>
      <c r="B242" s="22" t="s">
        <v>152</v>
      </c>
      <c r="C242" s="83"/>
      <c r="D242" s="253"/>
    </row>
    <row r="243" spans="1:4" ht="56.25" hidden="1">
      <c r="A243" s="23" t="s">
        <v>1085</v>
      </c>
      <c r="B243" s="22" t="s">
        <v>1086</v>
      </c>
      <c r="C243" s="83"/>
      <c r="D243" s="253"/>
    </row>
    <row r="244" spans="1:4" hidden="1">
      <c r="A244" s="23" t="s">
        <v>1405</v>
      </c>
      <c r="B244" s="22" t="s">
        <v>1406</v>
      </c>
      <c r="C244" s="82"/>
      <c r="D244" s="253"/>
    </row>
    <row r="245" spans="1:4" hidden="1">
      <c r="A245" s="23" t="s">
        <v>1407</v>
      </c>
      <c r="B245" s="22" t="s">
        <v>1408</v>
      </c>
      <c r="C245" s="82"/>
      <c r="D245" s="253"/>
    </row>
    <row r="246" spans="1:4" ht="37.5" hidden="1">
      <c r="A246" s="23" t="s">
        <v>1409</v>
      </c>
      <c r="B246" s="22" t="s">
        <v>1410</v>
      </c>
      <c r="C246" s="83"/>
      <c r="D246" s="253"/>
    </row>
    <row r="247" spans="1:4" ht="56.25" hidden="1">
      <c r="A247" s="23" t="s">
        <v>904</v>
      </c>
      <c r="B247" s="22" t="s">
        <v>905</v>
      </c>
      <c r="C247" s="83"/>
      <c r="D247" s="253"/>
    </row>
    <row r="248" spans="1:4" ht="37.5" hidden="1">
      <c r="A248" s="23" t="s">
        <v>906</v>
      </c>
      <c r="B248" s="22" t="s">
        <v>907</v>
      </c>
      <c r="C248" s="83"/>
      <c r="D248" s="253"/>
    </row>
    <row r="249" spans="1:4" ht="37.5" hidden="1">
      <c r="A249" s="23" t="s">
        <v>494</v>
      </c>
      <c r="B249" s="22" t="s">
        <v>495</v>
      </c>
      <c r="C249" s="83"/>
      <c r="D249" s="253"/>
    </row>
    <row r="250" spans="1:4" ht="37.5" hidden="1">
      <c r="A250" s="23" t="s">
        <v>496</v>
      </c>
      <c r="B250" s="22" t="s">
        <v>1367</v>
      </c>
      <c r="C250" s="83"/>
      <c r="D250" s="253"/>
    </row>
    <row r="251" spans="1:4" ht="37.5" hidden="1">
      <c r="A251" s="23" t="s">
        <v>1368</v>
      </c>
      <c r="B251" s="22" t="s">
        <v>926</v>
      </c>
      <c r="C251" s="83"/>
      <c r="D251" s="253"/>
    </row>
    <row r="252" spans="1:4" ht="37.5" hidden="1">
      <c r="A252" s="23" t="s">
        <v>927</v>
      </c>
      <c r="B252" s="22" t="s">
        <v>928</v>
      </c>
      <c r="C252" s="83"/>
      <c r="D252" s="253"/>
    </row>
    <row r="253" spans="1:4" ht="75" hidden="1">
      <c r="A253" s="23" t="s">
        <v>929</v>
      </c>
      <c r="B253" s="22" t="s">
        <v>930</v>
      </c>
      <c r="C253" s="83"/>
      <c r="D253" s="253"/>
    </row>
    <row r="254" spans="1:4" ht="75" hidden="1">
      <c r="A254" s="23" t="s">
        <v>931</v>
      </c>
      <c r="B254" s="22" t="s">
        <v>932</v>
      </c>
      <c r="C254" s="83"/>
      <c r="D254" s="253"/>
    </row>
    <row r="255" spans="1:4" ht="37.5" hidden="1">
      <c r="A255" s="23" t="s">
        <v>933</v>
      </c>
      <c r="B255" s="22" t="s">
        <v>934</v>
      </c>
      <c r="C255" s="82"/>
      <c r="D255" s="253"/>
    </row>
    <row r="256" spans="1:4" ht="75" hidden="1">
      <c r="A256" s="23" t="s">
        <v>232</v>
      </c>
      <c r="B256" s="22" t="s">
        <v>233</v>
      </c>
      <c r="C256" s="83"/>
      <c r="D256" s="253"/>
    </row>
    <row r="257" spans="1:4" ht="112.5" hidden="1">
      <c r="A257" s="23" t="s">
        <v>234</v>
      </c>
      <c r="B257" s="22" t="s">
        <v>859</v>
      </c>
      <c r="C257" s="83"/>
      <c r="D257" s="253"/>
    </row>
    <row r="258" spans="1:4" ht="37.5" hidden="1">
      <c r="A258" s="23" t="s">
        <v>1309</v>
      </c>
      <c r="B258" s="22" t="s">
        <v>1310</v>
      </c>
      <c r="C258" s="82"/>
      <c r="D258" s="253"/>
    </row>
    <row r="259" spans="1:4" ht="56.25" hidden="1">
      <c r="A259" s="23" t="s">
        <v>976</v>
      </c>
      <c r="B259" s="22" t="s">
        <v>977</v>
      </c>
      <c r="C259" s="83"/>
      <c r="D259" s="253"/>
    </row>
    <row r="260" spans="1:4" ht="56.25" hidden="1">
      <c r="A260" s="23" t="s">
        <v>978</v>
      </c>
      <c r="B260" s="22" t="s">
        <v>979</v>
      </c>
      <c r="C260" s="83"/>
      <c r="D260" s="253"/>
    </row>
    <row r="261" spans="1:4" ht="56.25" hidden="1">
      <c r="A261" s="23" t="s">
        <v>1279</v>
      </c>
      <c r="B261" s="22" t="s">
        <v>1280</v>
      </c>
      <c r="C261" s="82"/>
      <c r="D261" s="253"/>
    </row>
    <row r="262" spans="1:4" ht="56.25" hidden="1">
      <c r="A262" s="23" t="s">
        <v>1281</v>
      </c>
      <c r="B262" s="22" t="s">
        <v>1282</v>
      </c>
      <c r="C262" s="83"/>
      <c r="D262" s="253"/>
    </row>
    <row r="263" spans="1:4" ht="56.25" hidden="1">
      <c r="A263" s="23" t="s">
        <v>1283</v>
      </c>
      <c r="B263" s="22" t="s">
        <v>1284</v>
      </c>
      <c r="C263" s="83"/>
      <c r="D263" s="253"/>
    </row>
    <row r="264" spans="1:4" ht="56.25" hidden="1">
      <c r="A264" s="23" t="s">
        <v>1285</v>
      </c>
      <c r="B264" s="22" t="s">
        <v>1286</v>
      </c>
      <c r="C264" s="83"/>
      <c r="D264" s="253"/>
    </row>
    <row r="265" spans="1:4" ht="56.25" hidden="1">
      <c r="A265" s="23" t="s">
        <v>1287</v>
      </c>
      <c r="B265" s="22" t="s">
        <v>1592</v>
      </c>
      <c r="C265" s="83"/>
      <c r="D265" s="253"/>
    </row>
    <row r="266" spans="1:4" ht="56.25" hidden="1">
      <c r="A266" s="23" t="s">
        <v>1593</v>
      </c>
      <c r="B266" s="22" t="s">
        <v>1594</v>
      </c>
      <c r="C266" s="83"/>
      <c r="D266" s="253"/>
    </row>
    <row r="267" spans="1:4" ht="56.25" hidden="1">
      <c r="A267" s="23" t="s">
        <v>1422</v>
      </c>
      <c r="B267" s="22" t="s">
        <v>109</v>
      </c>
      <c r="C267" s="83"/>
      <c r="D267" s="253"/>
    </row>
    <row r="268" spans="1:4" ht="37.5" hidden="1">
      <c r="A268" s="23" t="s">
        <v>733</v>
      </c>
      <c r="B268" s="22" t="s">
        <v>734</v>
      </c>
      <c r="C268" s="82"/>
      <c r="D268" s="253"/>
    </row>
    <row r="269" spans="1:4" ht="56.25" hidden="1">
      <c r="A269" s="23" t="s">
        <v>735</v>
      </c>
      <c r="B269" s="22" t="s">
        <v>736</v>
      </c>
      <c r="C269" s="83"/>
      <c r="D269" s="253"/>
    </row>
    <row r="270" spans="1:4" ht="56.25" hidden="1">
      <c r="A270" s="23" t="s">
        <v>394</v>
      </c>
      <c r="B270" s="22" t="s">
        <v>395</v>
      </c>
      <c r="C270" s="83"/>
      <c r="D270" s="253"/>
    </row>
    <row r="271" spans="1:4" ht="56.25" hidden="1">
      <c r="A271" s="23" t="s">
        <v>396</v>
      </c>
      <c r="B271" s="22" t="s">
        <v>397</v>
      </c>
      <c r="C271" s="83"/>
      <c r="D271" s="253"/>
    </row>
    <row r="272" spans="1:4" ht="56.25" hidden="1">
      <c r="A272" s="23" t="s">
        <v>461</v>
      </c>
      <c r="B272" s="22" t="s">
        <v>842</v>
      </c>
      <c r="C272" s="83"/>
      <c r="D272" s="253"/>
    </row>
    <row r="273" spans="1:9" ht="56.25" hidden="1">
      <c r="A273" s="23" t="s">
        <v>64</v>
      </c>
      <c r="B273" s="22" t="s">
        <v>65</v>
      </c>
      <c r="C273" s="83"/>
      <c r="D273" s="253"/>
    </row>
    <row r="274" spans="1:9" ht="56.25" hidden="1">
      <c r="A274" s="23" t="s">
        <v>66</v>
      </c>
      <c r="B274" s="22" t="s">
        <v>67</v>
      </c>
      <c r="C274" s="83"/>
      <c r="D274" s="253"/>
    </row>
    <row r="275" spans="1:9" hidden="1">
      <c r="A275" s="23" t="s">
        <v>68</v>
      </c>
      <c r="B275" s="22" t="s">
        <v>69</v>
      </c>
      <c r="C275" s="82"/>
      <c r="D275" s="253"/>
    </row>
    <row r="276" spans="1:9" ht="56.25" hidden="1">
      <c r="A276" s="23" t="s">
        <v>135</v>
      </c>
      <c r="B276" s="22" t="s">
        <v>136</v>
      </c>
      <c r="C276" s="83"/>
      <c r="D276" s="253"/>
    </row>
    <row r="277" spans="1:9" ht="75" hidden="1">
      <c r="A277" s="23" t="s">
        <v>1000</v>
      </c>
      <c r="B277" s="22" t="s">
        <v>1001</v>
      </c>
      <c r="C277" s="83"/>
      <c r="D277" s="253"/>
    </row>
    <row r="278" spans="1:9" ht="75" hidden="1">
      <c r="A278" s="23" t="s">
        <v>1002</v>
      </c>
      <c r="B278" s="22" t="s">
        <v>1003</v>
      </c>
      <c r="C278" s="83"/>
      <c r="D278" s="253"/>
    </row>
    <row r="279" spans="1:9" ht="116.25" hidden="1" customHeight="1">
      <c r="A279" s="23" t="s">
        <v>253</v>
      </c>
      <c r="B279" s="22" t="s">
        <v>1804</v>
      </c>
      <c r="C279" s="82"/>
      <c r="D279" s="82"/>
      <c r="I279" s="200"/>
    </row>
    <row r="280" spans="1:9" ht="97.5" hidden="1" customHeight="1">
      <c r="A280" s="23" t="s">
        <v>431</v>
      </c>
      <c r="B280" s="22" t="s">
        <v>1805</v>
      </c>
      <c r="C280" s="82"/>
      <c r="D280" s="82"/>
    </row>
    <row r="281" spans="1:9" ht="70.5" hidden="1" customHeight="1">
      <c r="A281" s="23" t="s">
        <v>1164</v>
      </c>
      <c r="B281" s="22" t="s">
        <v>1165</v>
      </c>
      <c r="C281" s="83"/>
      <c r="D281" s="253"/>
    </row>
    <row r="282" spans="1:9" ht="112.5" hidden="1">
      <c r="A282" s="23" t="s">
        <v>186</v>
      </c>
      <c r="B282" s="22" t="s">
        <v>79</v>
      </c>
      <c r="C282" s="83"/>
      <c r="D282" s="253"/>
    </row>
    <row r="283" spans="1:9" ht="93.75" hidden="1">
      <c r="A283" s="23" t="s">
        <v>198</v>
      </c>
      <c r="B283" s="22" t="s">
        <v>199</v>
      </c>
      <c r="C283" s="83"/>
      <c r="D283" s="253"/>
    </row>
    <row r="284" spans="1:9" ht="112.5" hidden="1">
      <c r="A284" s="23" t="s">
        <v>1628</v>
      </c>
      <c r="B284" s="22" t="s">
        <v>1629</v>
      </c>
      <c r="C284" s="83"/>
      <c r="D284" s="253"/>
    </row>
    <row r="285" spans="1:9" ht="93.75" hidden="1">
      <c r="A285" s="23" t="s">
        <v>562</v>
      </c>
      <c r="B285" s="22" t="s">
        <v>563</v>
      </c>
      <c r="C285" s="83"/>
      <c r="D285" s="253"/>
    </row>
    <row r="286" spans="1:9" ht="75" hidden="1">
      <c r="A286" s="23" t="s">
        <v>523</v>
      </c>
      <c r="B286" s="22" t="s">
        <v>524</v>
      </c>
      <c r="C286" s="82"/>
      <c r="D286" s="253"/>
    </row>
    <row r="287" spans="1:9" ht="56.25" hidden="1">
      <c r="A287" s="23" t="s">
        <v>525</v>
      </c>
      <c r="B287" s="22" t="s">
        <v>526</v>
      </c>
      <c r="C287" s="83"/>
      <c r="D287" s="253"/>
    </row>
    <row r="288" spans="1:9" ht="56.25" hidden="1">
      <c r="A288" s="23" t="s">
        <v>527</v>
      </c>
      <c r="B288" s="22" t="s">
        <v>528</v>
      </c>
      <c r="C288" s="83"/>
      <c r="D288" s="253"/>
    </row>
    <row r="289" spans="1:4" ht="56.25" hidden="1">
      <c r="A289" s="23" t="s">
        <v>529</v>
      </c>
      <c r="B289" s="22" t="s">
        <v>530</v>
      </c>
      <c r="C289" s="83"/>
      <c r="D289" s="253"/>
    </row>
    <row r="290" spans="1:4" ht="56.25" hidden="1">
      <c r="A290" s="23" t="s">
        <v>1226</v>
      </c>
      <c r="B290" s="22" t="s">
        <v>1227</v>
      </c>
      <c r="C290" s="83"/>
      <c r="D290" s="253"/>
    </row>
    <row r="291" spans="1:4" ht="56.25" hidden="1">
      <c r="A291" s="23" t="s">
        <v>1228</v>
      </c>
      <c r="B291" s="22" t="s">
        <v>1229</v>
      </c>
      <c r="C291" s="83"/>
      <c r="D291" s="253"/>
    </row>
    <row r="292" spans="1:4" ht="100.5" hidden="1" customHeight="1">
      <c r="A292" s="23" t="s">
        <v>228</v>
      </c>
      <c r="B292" s="22" t="s">
        <v>1179</v>
      </c>
      <c r="C292" s="83"/>
      <c r="D292" s="253"/>
    </row>
    <row r="293" spans="1:4" ht="102" hidden="1" customHeight="1">
      <c r="A293" s="23" t="s">
        <v>1671</v>
      </c>
      <c r="B293" s="22" t="s">
        <v>1806</v>
      </c>
      <c r="C293" s="82"/>
      <c r="D293" s="82"/>
    </row>
    <row r="294" spans="1:4" ht="93.75" hidden="1">
      <c r="A294" s="23" t="s">
        <v>1672</v>
      </c>
      <c r="B294" s="22" t="s">
        <v>1673</v>
      </c>
      <c r="C294" s="82"/>
      <c r="D294" s="253"/>
    </row>
    <row r="295" spans="1:4" ht="75" hidden="1">
      <c r="A295" s="23" t="s">
        <v>1674</v>
      </c>
      <c r="B295" s="22" t="s">
        <v>1675</v>
      </c>
      <c r="C295" s="83"/>
      <c r="D295" s="253"/>
    </row>
    <row r="296" spans="1:4" ht="93.75" hidden="1">
      <c r="A296" s="23" t="s">
        <v>858</v>
      </c>
      <c r="B296" s="22" t="s">
        <v>1712</v>
      </c>
      <c r="C296" s="83"/>
      <c r="D296" s="253"/>
    </row>
    <row r="297" spans="1:4" ht="75" hidden="1">
      <c r="A297" s="23" t="s">
        <v>1144</v>
      </c>
      <c r="B297" s="22" t="s">
        <v>1145</v>
      </c>
      <c r="C297" s="83"/>
      <c r="D297" s="253"/>
    </row>
    <row r="298" spans="1:4" ht="75" hidden="1">
      <c r="A298" s="23" t="s">
        <v>1699</v>
      </c>
      <c r="B298" s="22" t="s">
        <v>1700</v>
      </c>
      <c r="C298" s="83"/>
      <c r="D298" s="253"/>
    </row>
    <row r="299" spans="1:4" ht="93.75" hidden="1">
      <c r="A299" s="23" t="s">
        <v>1701</v>
      </c>
      <c r="B299" s="22" t="s">
        <v>1702</v>
      </c>
      <c r="C299" s="83"/>
      <c r="D299" s="253"/>
    </row>
    <row r="300" spans="1:4" ht="93.75" hidden="1">
      <c r="A300" s="23" t="s">
        <v>1323</v>
      </c>
      <c r="B300" s="22" t="s">
        <v>1324</v>
      </c>
      <c r="C300" s="83"/>
      <c r="D300" s="253"/>
    </row>
    <row r="301" spans="1:4" ht="75" hidden="1">
      <c r="A301" s="23" t="s">
        <v>1325</v>
      </c>
      <c r="B301" s="22" t="s">
        <v>1326</v>
      </c>
      <c r="C301" s="83"/>
      <c r="D301" s="253"/>
    </row>
    <row r="302" spans="1:4" ht="93.75" hidden="1">
      <c r="A302" s="23" t="s">
        <v>691</v>
      </c>
      <c r="B302" s="22" t="s">
        <v>692</v>
      </c>
      <c r="C302" s="83"/>
      <c r="D302" s="253"/>
    </row>
    <row r="303" spans="1:4" ht="112.5" hidden="1">
      <c r="A303" s="23" t="s">
        <v>1130</v>
      </c>
      <c r="B303" s="22" t="s">
        <v>1131</v>
      </c>
      <c r="C303" s="83"/>
      <c r="D303" s="253"/>
    </row>
    <row r="304" spans="1:4" ht="93.75" hidden="1">
      <c r="A304" s="23" t="s">
        <v>432</v>
      </c>
      <c r="B304" s="22" t="s">
        <v>800</v>
      </c>
      <c r="C304" s="83"/>
      <c r="D304" s="253"/>
    </row>
    <row r="305" spans="1:4" ht="93.75" hidden="1">
      <c r="A305" s="23" t="s">
        <v>171</v>
      </c>
      <c r="B305" s="22" t="s">
        <v>172</v>
      </c>
      <c r="C305" s="83"/>
      <c r="D305" s="253"/>
    </row>
    <row r="306" spans="1:4" ht="93.75" hidden="1">
      <c r="A306" s="23" t="s">
        <v>173</v>
      </c>
      <c r="B306" s="22" t="s">
        <v>174</v>
      </c>
      <c r="C306" s="83"/>
      <c r="D306" s="253"/>
    </row>
    <row r="307" spans="1:4" ht="95.25" customHeight="1">
      <c r="A307" s="23" t="s">
        <v>175</v>
      </c>
      <c r="B307" s="22" t="s">
        <v>1963</v>
      </c>
      <c r="C307" s="85">
        <v>124.3</v>
      </c>
      <c r="D307" s="461">
        <v>124.3</v>
      </c>
    </row>
    <row r="308" spans="1:4" ht="56.25" hidden="1">
      <c r="A308" s="23" t="s">
        <v>200</v>
      </c>
      <c r="B308" s="22" t="s">
        <v>201</v>
      </c>
      <c r="C308" s="83"/>
      <c r="D308" s="253"/>
    </row>
    <row r="309" spans="1:4" ht="56.25" hidden="1">
      <c r="A309" s="23" t="s">
        <v>1394</v>
      </c>
      <c r="B309" s="22" t="s">
        <v>1395</v>
      </c>
      <c r="C309" s="83"/>
      <c r="D309" s="253"/>
    </row>
    <row r="310" spans="1:4" ht="56.25" hidden="1">
      <c r="A310" s="23" t="s">
        <v>1661</v>
      </c>
      <c r="B310" s="22" t="s">
        <v>1662</v>
      </c>
      <c r="C310" s="83"/>
      <c r="D310" s="253"/>
    </row>
    <row r="311" spans="1:4" ht="56.25" hidden="1">
      <c r="A311" s="23" t="s">
        <v>1663</v>
      </c>
      <c r="B311" s="22" t="s">
        <v>1664</v>
      </c>
      <c r="C311" s="83"/>
      <c r="D311" s="253"/>
    </row>
    <row r="312" spans="1:4" ht="56.25" hidden="1">
      <c r="A312" s="23" t="s">
        <v>1665</v>
      </c>
      <c r="B312" s="22" t="s">
        <v>1666</v>
      </c>
      <c r="C312" s="83"/>
      <c r="D312" s="253"/>
    </row>
    <row r="313" spans="1:4" ht="75" hidden="1">
      <c r="A313" s="23" t="s">
        <v>1667</v>
      </c>
      <c r="B313" s="22" t="s">
        <v>1668</v>
      </c>
      <c r="C313" s="83"/>
      <c r="D313" s="253"/>
    </row>
    <row r="314" spans="1:4" ht="37.5" hidden="1">
      <c r="A314" s="23" t="s">
        <v>1669</v>
      </c>
      <c r="B314" s="22" t="s">
        <v>1670</v>
      </c>
      <c r="C314" s="83"/>
      <c r="D314" s="253"/>
    </row>
    <row r="315" spans="1:4" ht="37.5" hidden="1">
      <c r="A315" s="23" t="s">
        <v>1312</v>
      </c>
      <c r="B315" s="22" t="s">
        <v>1313</v>
      </c>
      <c r="C315" s="82"/>
      <c r="D315" s="253"/>
    </row>
    <row r="316" spans="1:4" ht="75" hidden="1">
      <c r="A316" s="23" t="s">
        <v>531</v>
      </c>
      <c r="B316" s="22" t="s">
        <v>532</v>
      </c>
      <c r="C316" s="82"/>
      <c r="D316" s="253"/>
    </row>
    <row r="317" spans="1:4" ht="56.25" hidden="1">
      <c r="A317" s="23" t="s">
        <v>298</v>
      </c>
      <c r="B317" s="22" t="s">
        <v>299</v>
      </c>
      <c r="C317" s="83"/>
      <c r="D317" s="253"/>
    </row>
    <row r="318" spans="1:4" ht="75" hidden="1">
      <c r="A318" s="23" t="s">
        <v>300</v>
      </c>
      <c r="B318" s="22" t="s">
        <v>301</v>
      </c>
      <c r="C318" s="83"/>
      <c r="D318" s="253"/>
    </row>
    <row r="319" spans="1:4" ht="75" hidden="1">
      <c r="A319" s="23" t="s">
        <v>1039</v>
      </c>
      <c r="B319" s="22" t="s">
        <v>1040</v>
      </c>
      <c r="C319" s="83"/>
      <c r="D319" s="253"/>
    </row>
    <row r="320" spans="1:4" ht="75" hidden="1">
      <c r="A320" s="23" t="s">
        <v>1041</v>
      </c>
      <c r="B320" s="22" t="s">
        <v>1042</v>
      </c>
      <c r="C320" s="83"/>
      <c r="D320" s="253"/>
    </row>
    <row r="321" spans="1:4" ht="75" hidden="1">
      <c r="A321" s="23" t="s">
        <v>702</v>
      </c>
      <c r="B321" s="22" t="s">
        <v>703</v>
      </c>
      <c r="C321" s="83"/>
      <c r="D321" s="253"/>
    </row>
    <row r="322" spans="1:4" ht="75" hidden="1">
      <c r="A322" s="23" t="s">
        <v>1412</v>
      </c>
      <c r="B322" s="22" t="s">
        <v>1413</v>
      </c>
      <c r="C322" s="83"/>
      <c r="D322" s="253"/>
    </row>
    <row r="323" spans="1:4" ht="37.5" hidden="1">
      <c r="A323" s="23" t="s">
        <v>1414</v>
      </c>
      <c r="B323" s="22" t="s">
        <v>1415</v>
      </c>
      <c r="C323" s="83"/>
      <c r="D323" s="253"/>
    </row>
    <row r="324" spans="1:4" ht="56.25" hidden="1">
      <c r="A324" s="23" t="s">
        <v>816</v>
      </c>
      <c r="B324" s="22" t="s">
        <v>817</v>
      </c>
      <c r="C324" s="82"/>
      <c r="D324" s="253"/>
    </row>
    <row r="325" spans="1:4" ht="75" hidden="1">
      <c r="A325" s="23" t="s">
        <v>818</v>
      </c>
      <c r="B325" s="22" t="s">
        <v>819</v>
      </c>
      <c r="C325" s="82"/>
      <c r="D325" s="253"/>
    </row>
    <row r="326" spans="1:4" ht="75" hidden="1">
      <c r="A326" s="23" t="s">
        <v>820</v>
      </c>
      <c r="B326" s="22" t="s">
        <v>821</v>
      </c>
      <c r="C326" s="83"/>
      <c r="D326" s="253"/>
    </row>
    <row r="327" spans="1:4" ht="75" hidden="1">
      <c r="A327" s="23" t="s">
        <v>1588</v>
      </c>
      <c r="B327" s="22" t="s">
        <v>1589</v>
      </c>
      <c r="C327" s="83"/>
      <c r="D327" s="253"/>
    </row>
    <row r="328" spans="1:4" ht="75" hidden="1">
      <c r="A328" s="23" t="s">
        <v>1708</v>
      </c>
      <c r="B328" s="22" t="s">
        <v>1709</v>
      </c>
      <c r="C328" s="83"/>
      <c r="D328" s="253"/>
    </row>
    <row r="329" spans="1:4" ht="75" hidden="1">
      <c r="A329" s="23" t="s">
        <v>1710</v>
      </c>
      <c r="B329" s="22" t="s">
        <v>1711</v>
      </c>
      <c r="C329" s="83"/>
      <c r="D329" s="253"/>
    </row>
    <row r="330" spans="1:4" ht="75" hidden="1">
      <c r="A330" s="23" t="s">
        <v>1166</v>
      </c>
      <c r="B330" s="22" t="s">
        <v>1167</v>
      </c>
      <c r="C330" s="83"/>
      <c r="D330" s="253"/>
    </row>
    <row r="331" spans="1:4" ht="75" hidden="1">
      <c r="A331" s="23" t="s">
        <v>982</v>
      </c>
      <c r="B331" s="22" t="s">
        <v>1561</v>
      </c>
      <c r="C331" s="83"/>
      <c r="D331" s="253"/>
    </row>
    <row r="332" spans="1:4" ht="56.25" hidden="1">
      <c r="A332" s="23" t="s">
        <v>1562</v>
      </c>
      <c r="B332" s="22" t="s">
        <v>1563</v>
      </c>
      <c r="C332" s="82"/>
      <c r="D332" s="253"/>
    </row>
    <row r="333" spans="1:4" ht="56.25" hidden="1">
      <c r="A333" s="23" t="s">
        <v>1564</v>
      </c>
      <c r="B333" s="22" t="s">
        <v>1565</v>
      </c>
      <c r="C333" s="83"/>
      <c r="D333" s="253"/>
    </row>
    <row r="334" spans="1:4" ht="56.25" hidden="1">
      <c r="A334" s="23" t="s">
        <v>1341</v>
      </c>
      <c r="B334" s="22" t="s">
        <v>1342</v>
      </c>
      <c r="C334" s="83"/>
      <c r="D334" s="253"/>
    </row>
    <row r="335" spans="1:4" ht="56.25" hidden="1">
      <c r="A335" s="23" t="s">
        <v>1343</v>
      </c>
      <c r="B335" s="22" t="s">
        <v>1344</v>
      </c>
      <c r="C335" s="83"/>
      <c r="D335" s="253"/>
    </row>
    <row r="336" spans="1:4" ht="56.25" hidden="1">
      <c r="A336" s="23" t="s">
        <v>1345</v>
      </c>
      <c r="B336" s="22" t="s">
        <v>1346</v>
      </c>
      <c r="C336" s="83"/>
      <c r="D336" s="253"/>
    </row>
    <row r="337" spans="1:4" ht="56.25" hidden="1">
      <c r="A337" s="23" t="s">
        <v>1032</v>
      </c>
      <c r="B337" s="22" t="s">
        <v>71</v>
      </c>
      <c r="C337" s="83"/>
      <c r="D337" s="253"/>
    </row>
    <row r="338" spans="1:4" ht="56.25" hidden="1">
      <c r="A338" s="23" t="s">
        <v>72</v>
      </c>
      <c r="B338" s="22" t="s">
        <v>1186</v>
      </c>
      <c r="C338" s="83"/>
      <c r="D338" s="253"/>
    </row>
    <row r="339" spans="1:4" ht="56.25" hidden="1">
      <c r="A339" s="23" t="s">
        <v>1132</v>
      </c>
      <c r="B339" s="22" t="s">
        <v>945</v>
      </c>
      <c r="C339" s="82"/>
      <c r="D339" s="253"/>
    </row>
    <row r="340" spans="1:4" ht="56.25" hidden="1">
      <c r="A340" s="23" t="s">
        <v>996</v>
      </c>
      <c r="B340" s="22" t="s">
        <v>997</v>
      </c>
      <c r="C340" s="83"/>
      <c r="D340" s="253"/>
    </row>
    <row r="341" spans="1:4" ht="56.25" hidden="1">
      <c r="A341" s="23" t="s">
        <v>477</v>
      </c>
      <c r="B341" s="22" t="s">
        <v>218</v>
      </c>
      <c r="C341" s="83"/>
      <c r="D341" s="253"/>
    </row>
    <row r="342" spans="1:4" ht="56.25" hidden="1">
      <c r="A342" s="23" t="s">
        <v>219</v>
      </c>
      <c r="B342" s="22" t="s">
        <v>693</v>
      </c>
      <c r="C342" s="83"/>
      <c r="D342" s="253"/>
    </row>
    <row r="343" spans="1:4" ht="56.25" hidden="1">
      <c r="A343" s="23" t="s">
        <v>694</v>
      </c>
      <c r="B343" s="22" t="s">
        <v>695</v>
      </c>
      <c r="C343" s="83"/>
      <c r="D343" s="253"/>
    </row>
    <row r="344" spans="1:4" ht="56.25" hidden="1">
      <c r="A344" s="23" t="s">
        <v>696</v>
      </c>
      <c r="B344" s="22" t="s">
        <v>697</v>
      </c>
      <c r="C344" s="83"/>
      <c r="D344" s="253"/>
    </row>
    <row r="345" spans="1:4" ht="56.25" hidden="1">
      <c r="A345" s="23" t="s">
        <v>698</v>
      </c>
      <c r="B345" s="22" t="s">
        <v>699</v>
      </c>
      <c r="C345" s="83"/>
      <c r="D345" s="253"/>
    </row>
    <row r="346" spans="1:4" ht="56.25" hidden="1">
      <c r="A346" s="23" t="s">
        <v>700</v>
      </c>
      <c r="B346" s="22" t="s">
        <v>701</v>
      </c>
      <c r="C346" s="82"/>
      <c r="D346" s="253"/>
    </row>
    <row r="347" spans="1:4" ht="37.5" hidden="1">
      <c r="A347" s="23" t="s">
        <v>1750</v>
      </c>
      <c r="B347" s="22" t="s">
        <v>1751</v>
      </c>
      <c r="C347" s="83"/>
      <c r="D347" s="253"/>
    </row>
    <row r="348" spans="1:4" ht="56.25" hidden="1">
      <c r="A348" s="23" t="s">
        <v>1752</v>
      </c>
      <c r="B348" s="22" t="s">
        <v>1753</v>
      </c>
      <c r="C348" s="83"/>
      <c r="D348" s="253"/>
    </row>
    <row r="349" spans="1:4" ht="37.5" hidden="1">
      <c r="A349" s="23" t="s">
        <v>1754</v>
      </c>
      <c r="B349" s="22" t="s">
        <v>1755</v>
      </c>
      <c r="C349" s="83"/>
      <c r="D349" s="253"/>
    </row>
    <row r="350" spans="1:4" ht="37.5" hidden="1">
      <c r="A350" s="23" t="s">
        <v>1756</v>
      </c>
      <c r="B350" s="22" t="s">
        <v>1757</v>
      </c>
      <c r="C350" s="83"/>
      <c r="D350" s="253"/>
    </row>
    <row r="351" spans="1:4" ht="37.5" hidden="1">
      <c r="A351" s="23" t="s">
        <v>220</v>
      </c>
      <c r="B351" s="22" t="s">
        <v>221</v>
      </c>
      <c r="C351" s="83"/>
      <c r="D351" s="253"/>
    </row>
    <row r="352" spans="1:4" ht="37.5" hidden="1">
      <c r="A352" s="23" t="s">
        <v>619</v>
      </c>
      <c r="B352" s="22" t="s">
        <v>620</v>
      </c>
      <c r="C352" s="83"/>
      <c r="D352" s="253"/>
    </row>
    <row r="353" spans="1:4" ht="56.25" hidden="1">
      <c r="A353" s="23" t="s">
        <v>621</v>
      </c>
      <c r="B353" s="22" t="s">
        <v>622</v>
      </c>
      <c r="C353" s="83"/>
      <c r="D353" s="253"/>
    </row>
    <row r="354" spans="1:4" ht="56.25" hidden="1">
      <c r="A354" s="23" t="s">
        <v>623</v>
      </c>
      <c r="B354" s="22" t="s">
        <v>624</v>
      </c>
      <c r="C354" s="83"/>
      <c r="D354" s="253"/>
    </row>
    <row r="355" spans="1:4" ht="56.25" hidden="1">
      <c r="A355" s="23" t="s">
        <v>1387</v>
      </c>
      <c r="B355" s="22" t="s">
        <v>1747</v>
      </c>
      <c r="C355" s="83"/>
      <c r="D355" s="253"/>
    </row>
    <row r="356" spans="1:4" ht="75" hidden="1">
      <c r="A356" s="23" t="s">
        <v>1748</v>
      </c>
      <c r="B356" s="22" t="s">
        <v>1749</v>
      </c>
      <c r="C356" s="83"/>
      <c r="D356" s="253"/>
    </row>
    <row r="357" spans="1:4" ht="37.5" hidden="1">
      <c r="A357" s="23" t="s">
        <v>1231</v>
      </c>
      <c r="B357" s="22" t="s">
        <v>1232</v>
      </c>
      <c r="C357" s="82"/>
      <c r="D357" s="253"/>
    </row>
    <row r="358" spans="1:4" hidden="1">
      <c r="A358" s="23" t="s">
        <v>1233</v>
      </c>
      <c r="B358" s="22" t="s">
        <v>1234</v>
      </c>
      <c r="C358" s="83"/>
      <c r="D358" s="253"/>
    </row>
    <row r="359" spans="1:4" hidden="1">
      <c r="A359" s="23" t="s">
        <v>1235</v>
      </c>
      <c r="B359" s="22" t="s">
        <v>1236</v>
      </c>
      <c r="C359" s="82"/>
      <c r="D359" s="253"/>
    </row>
    <row r="360" spans="1:4" ht="75" hidden="1">
      <c r="A360" s="23" t="s">
        <v>1237</v>
      </c>
      <c r="B360" s="22" t="s">
        <v>86</v>
      </c>
      <c r="C360" s="82"/>
      <c r="D360" s="253"/>
    </row>
    <row r="361" spans="1:4" ht="112.5" hidden="1">
      <c r="A361" s="23" t="s">
        <v>87</v>
      </c>
      <c r="B361" s="22" t="s">
        <v>88</v>
      </c>
      <c r="C361" s="83"/>
      <c r="D361" s="253"/>
    </row>
    <row r="362" spans="1:4" ht="112.5" hidden="1">
      <c r="A362" s="23" t="s">
        <v>89</v>
      </c>
      <c r="B362" s="22" t="s">
        <v>90</v>
      </c>
      <c r="C362" s="83"/>
      <c r="D362" s="253"/>
    </row>
    <row r="363" spans="1:4" ht="56.25" hidden="1">
      <c r="A363" s="23" t="s">
        <v>91</v>
      </c>
      <c r="B363" s="22" t="s">
        <v>92</v>
      </c>
      <c r="C363" s="83"/>
      <c r="D363" s="253"/>
    </row>
    <row r="364" spans="1:4" ht="56.25" hidden="1">
      <c r="A364" s="23" t="s">
        <v>1046</v>
      </c>
      <c r="B364" s="22" t="s">
        <v>1047</v>
      </c>
      <c r="C364" s="83"/>
      <c r="D364" s="253"/>
    </row>
    <row r="365" spans="1:4" ht="56.25" hidden="1">
      <c r="A365" s="23" t="s">
        <v>1048</v>
      </c>
      <c r="B365" s="22" t="s">
        <v>1049</v>
      </c>
      <c r="C365" s="83"/>
      <c r="D365" s="253"/>
    </row>
    <row r="366" spans="1:4" ht="112.5" hidden="1">
      <c r="A366" s="23" t="s">
        <v>801</v>
      </c>
      <c r="B366" s="22" t="s">
        <v>802</v>
      </c>
      <c r="C366" s="83"/>
      <c r="D366" s="253"/>
    </row>
    <row r="367" spans="1:4" ht="112.5" hidden="1">
      <c r="A367" s="23" t="s">
        <v>803</v>
      </c>
      <c r="B367" s="22" t="s">
        <v>804</v>
      </c>
      <c r="C367" s="83"/>
      <c r="D367" s="253"/>
    </row>
    <row r="368" spans="1:4" ht="112.5" hidden="1">
      <c r="A368" s="23" t="s">
        <v>805</v>
      </c>
      <c r="B368" s="22" t="s">
        <v>750</v>
      </c>
      <c r="C368" s="83"/>
      <c r="D368" s="253"/>
    </row>
    <row r="369" spans="1:4" ht="93.75" hidden="1">
      <c r="A369" s="23" t="s">
        <v>1781</v>
      </c>
      <c r="B369" s="22" t="s">
        <v>1782</v>
      </c>
      <c r="C369" s="83"/>
      <c r="D369" s="253"/>
    </row>
    <row r="370" spans="1:4" hidden="1">
      <c r="A370" s="23" t="s">
        <v>1783</v>
      </c>
      <c r="B370" s="22" t="s">
        <v>1784</v>
      </c>
      <c r="C370" s="82"/>
      <c r="D370" s="253"/>
    </row>
    <row r="371" spans="1:4" ht="37.5" hidden="1">
      <c r="A371" s="23" t="s">
        <v>1785</v>
      </c>
      <c r="B371" s="22" t="s">
        <v>1786</v>
      </c>
      <c r="C371" s="83"/>
      <c r="D371" s="253"/>
    </row>
    <row r="372" spans="1:4" ht="37.5" hidden="1">
      <c r="A372" s="23" t="s">
        <v>1787</v>
      </c>
      <c r="B372" s="22" t="s">
        <v>1788</v>
      </c>
      <c r="C372" s="83"/>
      <c r="D372" s="253"/>
    </row>
    <row r="373" spans="1:4" ht="37.5" hidden="1">
      <c r="A373" s="23" t="s">
        <v>1789</v>
      </c>
      <c r="B373" s="22" t="s">
        <v>1790</v>
      </c>
      <c r="C373" s="83"/>
      <c r="D373" s="253"/>
    </row>
    <row r="374" spans="1:4" ht="37.5" hidden="1">
      <c r="A374" s="23" t="s">
        <v>1791</v>
      </c>
      <c r="B374" s="22" t="s">
        <v>1792</v>
      </c>
      <c r="C374" s="83"/>
      <c r="D374" s="253"/>
    </row>
    <row r="375" spans="1:4" ht="37.5" hidden="1">
      <c r="A375" s="23" t="s">
        <v>1793</v>
      </c>
      <c r="B375" s="22" t="s">
        <v>914</v>
      </c>
      <c r="C375" s="82"/>
      <c r="D375" s="253"/>
    </row>
    <row r="376" spans="1:4" ht="56.25" hidden="1">
      <c r="A376" s="23" t="s">
        <v>915</v>
      </c>
      <c r="B376" s="22" t="s">
        <v>916</v>
      </c>
      <c r="C376" s="82"/>
      <c r="D376" s="253"/>
    </row>
    <row r="377" spans="1:4" ht="37.5" hidden="1">
      <c r="A377" s="23" t="s">
        <v>917</v>
      </c>
      <c r="B377" s="22" t="s">
        <v>918</v>
      </c>
      <c r="C377" s="83"/>
      <c r="D377" s="253"/>
    </row>
    <row r="378" spans="1:4" ht="56.25" hidden="1">
      <c r="A378" s="23" t="s">
        <v>1238</v>
      </c>
      <c r="B378" s="22" t="s">
        <v>1239</v>
      </c>
      <c r="C378" s="83"/>
      <c r="D378" s="253"/>
    </row>
    <row r="379" spans="1:4" ht="56.25" hidden="1">
      <c r="A379" s="23" t="s">
        <v>1240</v>
      </c>
      <c r="B379" s="22" t="s">
        <v>340</v>
      </c>
      <c r="C379" s="82"/>
      <c r="D379" s="253"/>
    </row>
    <row r="380" spans="1:4" ht="37.5" hidden="1">
      <c r="A380" s="23" t="s">
        <v>341</v>
      </c>
      <c r="B380" s="22" t="s">
        <v>342</v>
      </c>
      <c r="C380" s="83"/>
      <c r="D380" s="253"/>
    </row>
    <row r="381" spans="1:4" ht="75" hidden="1">
      <c r="A381" s="23" t="s">
        <v>399</v>
      </c>
      <c r="B381" s="22" t="s">
        <v>400</v>
      </c>
      <c r="C381" s="83"/>
      <c r="D381" s="253"/>
    </row>
    <row r="382" spans="1:4" ht="37.5" hidden="1">
      <c r="A382" s="23" t="s">
        <v>401</v>
      </c>
      <c r="B382" s="22" t="s">
        <v>402</v>
      </c>
      <c r="C382" s="83"/>
      <c r="D382" s="253"/>
    </row>
    <row r="383" spans="1:4" ht="37.5" hidden="1">
      <c r="A383" s="23" t="s">
        <v>403</v>
      </c>
      <c r="B383" s="22" t="s">
        <v>404</v>
      </c>
      <c r="C383" s="83"/>
      <c r="D383" s="253"/>
    </row>
    <row r="384" spans="1:4" hidden="1">
      <c r="A384" s="23" t="s">
        <v>405</v>
      </c>
      <c r="B384" s="22" t="s">
        <v>406</v>
      </c>
      <c r="C384" s="83"/>
      <c r="D384" s="253"/>
    </row>
    <row r="385" spans="1:4" ht="93.75" hidden="1">
      <c r="A385" s="23" t="s">
        <v>407</v>
      </c>
      <c r="B385" s="22" t="s">
        <v>202</v>
      </c>
      <c r="C385" s="83"/>
      <c r="D385" s="253"/>
    </row>
    <row r="386" spans="1:4" ht="56.25" hidden="1">
      <c r="A386" s="23" t="s">
        <v>203</v>
      </c>
      <c r="B386" s="22" t="s">
        <v>204</v>
      </c>
      <c r="C386" s="82"/>
      <c r="D386" s="253"/>
    </row>
    <row r="387" spans="1:4" ht="75" hidden="1">
      <c r="A387" s="23" t="s">
        <v>205</v>
      </c>
      <c r="B387" s="22" t="s">
        <v>206</v>
      </c>
      <c r="C387" s="83"/>
      <c r="D387" s="253"/>
    </row>
    <row r="388" spans="1:4" ht="42.75" hidden="1" customHeight="1">
      <c r="A388" s="23" t="s">
        <v>207</v>
      </c>
      <c r="B388" s="22" t="s">
        <v>532</v>
      </c>
      <c r="C388" s="83"/>
      <c r="D388" s="253"/>
    </row>
    <row r="389" spans="1:4" ht="42.75" hidden="1" customHeight="1">
      <c r="A389" s="23" t="s">
        <v>765</v>
      </c>
      <c r="B389" s="22" t="s">
        <v>703</v>
      </c>
      <c r="C389" s="83"/>
      <c r="D389" s="253"/>
    </row>
    <row r="390" spans="1:4" ht="42.75" hidden="1" customHeight="1">
      <c r="A390" s="23" t="s">
        <v>1312</v>
      </c>
      <c r="B390" s="22" t="s">
        <v>277</v>
      </c>
      <c r="C390" s="83"/>
      <c r="D390" s="253"/>
    </row>
    <row r="391" spans="1:4" ht="78" hidden="1" customHeight="1">
      <c r="A391" s="23" t="s">
        <v>278</v>
      </c>
      <c r="B391" s="22" t="s">
        <v>961</v>
      </c>
      <c r="C391" s="83"/>
      <c r="D391" s="253"/>
    </row>
    <row r="392" spans="1:4" ht="41.25" hidden="1" customHeight="1">
      <c r="A392" s="23" t="s">
        <v>1231</v>
      </c>
      <c r="B392" s="22" t="s">
        <v>1012</v>
      </c>
      <c r="C392" s="83"/>
      <c r="D392" s="83"/>
    </row>
    <row r="393" spans="1:4" ht="21.75" hidden="1" customHeight="1">
      <c r="A393" s="23" t="s">
        <v>1233</v>
      </c>
      <c r="B393" s="22" t="s">
        <v>1013</v>
      </c>
      <c r="C393" s="83"/>
      <c r="D393" s="253"/>
    </row>
    <row r="394" spans="1:4" ht="37.5" hidden="1">
      <c r="A394" s="23" t="s">
        <v>766</v>
      </c>
      <c r="B394" s="22" t="s">
        <v>767</v>
      </c>
      <c r="C394" s="82"/>
      <c r="D394" s="253"/>
    </row>
    <row r="395" spans="1:4" ht="37.5" hidden="1">
      <c r="A395" s="23" t="s">
        <v>768</v>
      </c>
      <c r="B395" s="22" t="s">
        <v>433</v>
      </c>
      <c r="C395" s="82"/>
      <c r="D395" s="253"/>
    </row>
    <row r="396" spans="1:4" hidden="1">
      <c r="A396" s="23" t="s">
        <v>434</v>
      </c>
      <c r="B396" s="22" t="s">
        <v>435</v>
      </c>
      <c r="C396" s="83"/>
      <c r="D396" s="253"/>
    </row>
    <row r="397" spans="1:4" ht="37.5" hidden="1">
      <c r="A397" s="23" t="s">
        <v>436</v>
      </c>
      <c r="B397" s="22" t="s">
        <v>437</v>
      </c>
      <c r="C397" s="83"/>
      <c r="D397" s="253"/>
    </row>
    <row r="398" spans="1:4" ht="75" hidden="1">
      <c r="A398" s="23" t="s">
        <v>1505</v>
      </c>
      <c r="B398" s="22" t="s">
        <v>1506</v>
      </c>
      <c r="C398" s="83"/>
      <c r="D398" s="253"/>
    </row>
    <row r="399" spans="1:4" ht="93.75" hidden="1">
      <c r="A399" s="23" t="s">
        <v>470</v>
      </c>
      <c r="B399" s="22" t="s">
        <v>847</v>
      </c>
      <c r="C399" s="83"/>
      <c r="D399" s="253"/>
    </row>
    <row r="400" spans="1:4" ht="37.5" hidden="1">
      <c r="A400" s="23" t="s">
        <v>848</v>
      </c>
      <c r="B400" s="22" t="s">
        <v>849</v>
      </c>
      <c r="C400" s="83"/>
      <c r="D400" s="253"/>
    </row>
    <row r="401" spans="1:4" ht="37.5" hidden="1">
      <c r="A401" s="23" t="s">
        <v>850</v>
      </c>
      <c r="B401" s="22" t="s">
        <v>851</v>
      </c>
      <c r="C401" s="83"/>
      <c r="D401" s="253"/>
    </row>
    <row r="402" spans="1:4" ht="37.5" hidden="1">
      <c r="A402" s="23" t="s">
        <v>852</v>
      </c>
      <c r="B402" s="22" t="s">
        <v>853</v>
      </c>
      <c r="C402" s="83"/>
      <c r="D402" s="253"/>
    </row>
    <row r="403" spans="1:4" hidden="1">
      <c r="A403" s="23" t="s">
        <v>854</v>
      </c>
      <c r="B403" s="22" t="s">
        <v>995</v>
      </c>
      <c r="C403" s="83"/>
      <c r="D403" s="253"/>
    </row>
    <row r="404" spans="1:4" ht="75" hidden="1">
      <c r="A404" s="23" t="s">
        <v>883</v>
      </c>
      <c r="B404" s="22" t="s">
        <v>884</v>
      </c>
      <c r="C404" s="83"/>
      <c r="D404" s="253"/>
    </row>
    <row r="405" spans="1:4" ht="37.5" hidden="1">
      <c r="A405" s="23" t="s">
        <v>885</v>
      </c>
      <c r="B405" s="22" t="s">
        <v>886</v>
      </c>
      <c r="C405" s="83"/>
      <c r="D405" s="253"/>
    </row>
    <row r="406" spans="1:4" ht="37.5" hidden="1">
      <c r="A406" s="23" t="s">
        <v>212</v>
      </c>
      <c r="B406" s="22" t="s">
        <v>213</v>
      </c>
      <c r="C406" s="83"/>
      <c r="D406" s="253"/>
    </row>
    <row r="407" spans="1:4" ht="37.5" hidden="1">
      <c r="A407" s="23" t="s">
        <v>1449</v>
      </c>
      <c r="B407" s="22" t="s">
        <v>1450</v>
      </c>
      <c r="C407" s="83"/>
      <c r="D407" s="253"/>
    </row>
    <row r="408" spans="1:4" hidden="1">
      <c r="A408" s="23" t="s">
        <v>1451</v>
      </c>
      <c r="B408" s="22" t="s">
        <v>1452</v>
      </c>
      <c r="C408" s="83"/>
      <c r="D408" s="253"/>
    </row>
    <row r="409" spans="1:4" ht="112.5" hidden="1">
      <c r="A409" s="23" t="s">
        <v>1453</v>
      </c>
      <c r="B409" s="22" t="s">
        <v>1454</v>
      </c>
      <c r="C409" s="83"/>
      <c r="D409" s="253"/>
    </row>
    <row r="410" spans="1:4" ht="56.25" hidden="1">
      <c r="A410" s="23" t="s">
        <v>1455</v>
      </c>
      <c r="B410" s="22" t="s">
        <v>1456</v>
      </c>
      <c r="C410" s="83"/>
      <c r="D410" s="253"/>
    </row>
    <row r="411" spans="1:4" ht="75" hidden="1">
      <c r="A411" s="23" t="s">
        <v>1457</v>
      </c>
      <c r="B411" s="22" t="s">
        <v>1458</v>
      </c>
      <c r="C411" s="83"/>
      <c r="D411" s="253"/>
    </row>
    <row r="412" spans="1:4" ht="112.5" hidden="1">
      <c r="A412" s="23" t="s">
        <v>578</v>
      </c>
      <c r="B412" s="22" t="s">
        <v>579</v>
      </c>
      <c r="C412" s="83"/>
      <c r="D412" s="253"/>
    </row>
    <row r="413" spans="1:4" ht="37.5" hidden="1">
      <c r="A413" s="23" t="s">
        <v>580</v>
      </c>
      <c r="B413" s="22" t="s">
        <v>581</v>
      </c>
      <c r="C413" s="83"/>
      <c r="D413" s="253"/>
    </row>
    <row r="414" spans="1:4" ht="75" hidden="1">
      <c r="A414" s="23" t="s">
        <v>582</v>
      </c>
      <c r="B414" s="22" t="s">
        <v>583</v>
      </c>
      <c r="C414" s="83"/>
      <c r="D414" s="253"/>
    </row>
    <row r="415" spans="1:4" ht="37.5" hidden="1">
      <c r="A415" s="23" t="s">
        <v>584</v>
      </c>
      <c r="B415" s="22" t="s">
        <v>585</v>
      </c>
      <c r="C415" s="83"/>
      <c r="D415" s="253"/>
    </row>
    <row r="416" spans="1:4" hidden="1">
      <c r="A416" s="23" t="s">
        <v>586</v>
      </c>
      <c r="B416" s="22" t="s">
        <v>587</v>
      </c>
      <c r="C416" s="83"/>
      <c r="D416" s="253"/>
    </row>
    <row r="417" spans="1:4" ht="112.5" hidden="1">
      <c r="A417" s="23" t="s">
        <v>497</v>
      </c>
      <c r="B417" s="22" t="s">
        <v>498</v>
      </c>
      <c r="C417" s="83"/>
      <c r="D417" s="253"/>
    </row>
    <row r="418" spans="1:4" hidden="1">
      <c r="A418" s="23" t="s">
        <v>499</v>
      </c>
      <c r="B418" s="22" t="s">
        <v>500</v>
      </c>
      <c r="C418" s="82"/>
      <c r="D418" s="253"/>
    </row>
    <row r="419" spans="1:4" ht="93.75" hidden="1">
      <c r="A419" s="23" t="s">
        <v>634</v>
      </c>
      <c r="B419" s="22" t="s">
        <v>635</v>
      </c>
      <c r="C419" s="83"/>
      <c r="D419" s="253"/>
    </row>
    <row r="420" spans="1:4" ht="37.5" hidden="1">
      <c r="A420" s="23" t="s">
        <v>636</v>
      </c>
      <c r="B420" s="22" t="s">
        <v>637</v>
      </c>
      <c r="C420" s="82"/>
      <c r="D420" s="253"/>
    </row>
    <row r="421" spans="1:4" ht="56.25" hidden="1">
      <c r="A421" s="23" t="s">
        <v>638</v>
      </c>
      <c r="B421" s="22" t="s">
        <v>639</v>
      </c>
      <c r="C421" s="83"/>
      <c r="D421" s="253"/>
    </row>
    <row r="422" spans="1:4" ht="56.25" hidden="1">
      <c r="A422" s="23" t="s">
        <v>538</v>
      </c>
      <c r="B422" s="22" t="s">
        <v>813</v>
      </c>
      <c r="C422" s="83"/>
      <c r="D422" s="253"/>
    </row>
    <row r="423" spans="1:4" ht="56.25" hidden="1">
      <c r="A423" s="23" t="s">
        <v>814</v>
      </c>
      <c r="B423" s="22" t="s">
        <v>815</v>
      </c>
      <c r="C423" s="83"/>
      <c r="D423" s="253"/>
    </row>
    <row r="424" spans="1:4" ht="75" hidden="1">
      <c r="A424" s="23" t="s">
        <v>2</v>
      </c>
      <c r="B424" s="22" t="s">
        <v>3</v>
      </c>
      <c r="C424" s="83"/>
      <c r="D424" s="253"/>
    </row>
    <row r="425" spans="1:4" hidden="1">
      <c r="A425" s="23" t="s">
        <v>4</v>
      </c>
      <c r="B425" s="22" t="s">
        <v>5</v>
      </c>
      <c r="C425" s="82"/>
      <c r="D425" s="253"/>
    </row>
    <row r="426" spans="1:4" ht="37.5" hidden="1">
      <c r="A426" s="23" t="s">
        <v>6</v>
      </c>
      <c r="B426" s="22" t="s">
        <v>7</v>
      </c>
      <c r="C426" s="83"/>
      <c r="D426" s="253"/>
    </row>
    <row r="427" spans="1:4" ht="56.25" hidden="1">
      <c r="A427" s="23" t="s">
        <v>8</v>
      </c>
      <c r="B427" s="22" t="s">
        <v>9</v>
      </c>
      <c r="C427" s="83"/>
      <c r="D427" s="253"/>
    </row>
    <row r="428" spans="1:4" ht="37.5" hidden="1">
      <c r="A428" s="23" t="s">
        <v>10</v>
      </c>
      <c r="B428" s="22" t="s">
        <v>1087</v>
      </c>
      <c r="C428" s="83"/>
      <c r="D428" s="253"/>
    </row>
    <row r="429" spans="1:4" ht="37.5" hidden="1">
      <c r="A429" s="23" t="s">
        <v>1088</v>
      </c>
      <c r="B429" s="22" t="s">
        <v>1089</v>
      </c>
      <c r="C429" s="83"/>
      <c r="D429" s="253"/>
    </row>
    <row r="430" spans="1:4" ht="37.5" hidden="1">
      <c r="A430" s="23" t="s">
        <v>1090</v>
      </c>
      <c r="B430" s="22" t="s">
        <v>1091</v>
      </c>
      <c r="C430" s="83"/>
      <c r="D430" s="253"/>
    </row>
    <row r="431" spans="1:4" ht="37.5" hidden="1">
      <c r="A431" s="23" t="s">
        <v>1092</v>
      </c>
      <c r="B431" s="22" t="s">
        <v>1093</v>
      </c>
      <c r="C431" s="82"/>
      <c r="D431" s="253"/>
    </row>
    <row r="432" spans="1:4" ht="37.5" hidden="1">
      <c r="A432" s="23" t="s">
        <v>210</v>
      </c>
      <c r="B432" s="22" t="s">
        <v>211</v>
      </c>
      <c r="C432" s="83"/>
      <c r="D432" s="253"/>
    </row>
    <row r="433" spans="1:4" ht="56.25" hidden="1">
      <c r="A433" s="23" t="s">
        <v>1577</v>
      </c>
      <c r="B433" s="22" t="s">
        <v>1578</v>
      </c>
      <c r="C433" s="83"/>
      <c r="D433" s="253"/>
    </row>
    <row r="434" spans="1:4" ht="37.5" hidden="1">
      <c r="A434" s="23" t="s">
        <v>350</v>
      </c>
      <c r="B434" s="22" t="s">
        <v>351</v>
      </c>
      <c r="C434" s="83"/>
      <c r="D434" s="253"/>
    </row>
    <row r="435" spans="1:4" ht="56.25" hidden="1">
      <c r="A435" s="23" t="s">
        <v>746</v>
      </c>
      <c r="B435" s="22" t="s">
        <v>747</v>
      </c>
      <c r="C435" s="83"/>
      <c r="D435" s="253"/>
    </row>
    <row r="436" spans="1:4" ht="56.25" hidden="1">
      <c r="A436" s="23" t="s">
        <v>748</v>
      </c>
      <c r="B436" s="22" t="s">
        <v>749</v>
      </c>
      <c r="C436" s="83"/>
      <c r="D436" s="253"/>
    </row>
    <row r="437" spans="1:4" ht="37.5" hidden="1">
      <c r="A437" s="23" t="s">
        <v>343</v>
      </c>
      <c r="B437" s="22" t="s">
        <v>344</v>
      </c>
      <c r="C437" s="83"/>
      <c r="D437" s="253"/>
    </row>
    <row r="438" spans="1:4" ht="56.25" hidden="1">
      <c r="A438" s="23" t="s">
        <v>94</v>
      </c>
      <c r="B438" s="22" t="s">
        <v>95</v>
      </c>
      <c r="C438" s="83"/>
      <c r="D438" s="253"/>
    </row>
    <row r="439" spans="1:4" ht="56.25" hidden="1">
      <c r="A439" s="23" t="s">
        <v>96</v>
      </c>
      <c r="B439" s="22" t="s">
        <v>97</v>
      </c>
      <c r="C439" s="83"/>
      <c r="D439" s="253"/>
    </row>
    <row r="440" spans="1:4" ht="24.75" hidden="1" customHeight="1">
      <c r="A440" s="23" t="s">
        <v>1704</v>
      </c>
      <c r="B440" s="22" t="s">
        <v>1705</v>
      </c>
      <c r="C440" s="83"/>
      <c r="D440" s="253"/>
    </row>
    <row r="441" spans="1:4" ht="24.75" hidden="1" customHeight="1">
      <c r="A441" s="23" t="s">
        <v>911</v>
      </c>
      <c r="B441" s="22" t="s">
        <v>912</v>
      </c>
      <c r="C441" s="83"/>
      <c r="D441" s="253"/>
    </row>
    <row r="442" spans="1:4" ht="28.5" hidden="1" customHeight="1">
      <c r="A442" s="23" t="s">
        <v>913</v>
      </c>
      <c r="B442" s="22" t="s">
        <v>767</v>
      </c>
      <c r="C442" s="83"/>
      <c r="D442" s="253"/>
    </row>
    <row r="443" spans="1:4" ht="44.25" hidden="1" customHeight="1">
      <c r="A443" s="23" t="s">
        <v>1657</v>
      </c>
      <c r="B443" s="22" t="s">
        <v>749</v>
      </c>
      <c r="C443" s="83"/>
      <c r="D443" s="253"/>
    </row>
    <row r="444" spans="1:4" ht="44.25" hidden="1" customHeight="1">
      <c r="A444" s="23" t="s">
        <v>125</v>
      </c>
      <c r="B444" s="22" t="s">
        <v>126</v>
      </c>
      <c r="C444" s="83"/>
      <c r="D444" s="83"/>
    </row>
    <row r="445" spans="1:4" ht="44.25" customHeight="1">
      <c r="A445" s="23" t="s">
        <v>539</v>
      </c>
      <c r="B445" s="22" t="s">
        <v>1964</v>
      </c>
      <c r="C445" s="85">
        <v>21</v>
      </c>
      <c r="D445" s="461">
        <v>22</v>
      </c>
    </row>
    <row r="446" spans="1:4" ht="37.5" hidden="1">
      <c r="A446" s="23" t="s">
        <v>1658</v>
      </c>
      <c r="B446" s="22" t="s">
        <v>1014</v>
      </c>
      <c r="C446" s="82"/>
      <c r="D446" s="82"/>
    </row>
    <row r="447" spans="1:4" hidden="1">
      <c r="A447" s="23" t="s">
        <v>1004</v>
      </c>
      <c r="B447" s="22" t="s">
        <v>1005</v>
      </c>
      <c r="C447" s="82"/>
      <c r="D447" s="253"/>
    </row>
    <row r="448" spans="1:4" hidden="1">
      <c r="A448" s="23" t="s">
        <v>1006</v>
      </c>
      <c r="B448" s="22" t="s">
        <v>1007</v>
      </c>
      <c r="C448" s="83"/>
      <c r="D448" s="253"/>
    </row>
    <row r="449" spans="1:4" ht="37.5" hidden="1">
      <c r="A449" s="23" t="s">
        <v>1008</v>
      </c>
      <c r="B449" s="22" t="s">
        <v>1009</v>
      </c>
      <c r="C449" s="83"/>
      <c r="D449" s="253"/>
    </row>
    <row r="450" spans="1:4" hidden="1">
      <c r="A450" s="23" t="s">
        <v>1010</v>
      </c>
      <c r="B450" s="22" t="s">
        <v>1011</v>
      </c>
      <c r="C450" s="83"/>
      <c r="D450" s="253"/>
    </row>
    <row r="451" spans="1:4" ht="37.5" hidden="1">
      <c r="A451" s="23" t="s">
        <v>1241</v>
      </c>
      <c r="B451" s="22" t="s">
        <v>1242</v>
      </c>
      <c r="C451" s="83"/>
      <c r="D451" s="253"/>
    </row>
    <row r="452" spans="1:4" ht="37.5" hidden="1">
      <c r="A452" s="23" t="s">
        <v>1243</v>
      </c>
      <c r="B452" s="22" t="s">
        <v>1244</v>
      </c>
      <c r="C452" s="83"/>
      <c r="D452" s="253"/>
    </row>
    <row r="453" spans="1:4" hidden="1">
      <c r="A453" s="23" t="s">
        <v>1245</v>
      </c>
      <c r="B453" s="22" t="s">
        <v>1246</v>
      </c>
      <c r="C453" s="83"/>
      <c r="D453" s="253"/>
    </row>
    <row r="454" spans="1:4" ht="67.5" hidden="1" customHeight="1">
      <c r="A454" s="23" t="s">
        <v>1247</v>
      </c>
      <c r="B454" s="22" t="s">
        <v>1248</v>
      </c>
      <c r="C454" s="82"/>
      <c r="D454" s="253"/>
    </row>
    <row r="455" spans="1:4" ht="75" hidden="1">
      <c r="A455" s="23" t="s">
        <v>667</v>
      </c>
      <c r="B455" s="22" t="s">
        <v>668</v>
      </c>
      <c r="C455" s="82"/>
      <c r="D455" s="253"/>
    </row>
    <row r="456" spans="1:4" ht="75" hidden="1">
      <c r="A456" s="23" t="s">
        <v>177</v>
      </c>
      <c r="B456" s="22" t="s">
        <v>178</v>
      </c>
      <c r="C456" s="82"/>
      <c r="D456" s="253"/>
    </row>
    <row r="457" spans="1:4" ht="56.25" hidden="1">
      <c r="A457" s="23" t="s">
        <v>640</v>
      </c>
      <c r="B457" s="22" t="s">
        <v>641</v>
      </c>
      <c r="C457" s="83"/>
      <c r="D457" s="253"/>
    </row>
    <row r="458" spans="1:4" ht="56.25" hidden="1">
      <c r="A458" s="23" t="s">
        <v>642</v>
      </c>
      <c r="B458" s="22" t="s">
        <v>643</v>
      </c>
      <c r="C458" s="83"/>
      <c r="D458" s="253"/>
    </row>
    <row r="459" spans="1:4" ht="75" hidden="1">
      <c r="A459" s="23" t="s">
        <v>644</v>
      </c>
      <c r="B459" s="22" t="s">
        <v>645</v>
      </c>
      <c r="C459" s="83"/>
      <c r="D459" s="253"/>
    </row>
    <row r="460" spans="1:4" ht="75" hidden="1">
      <c r="A460" s="23" t="s">
        <v>762</v>
      </c>
      <c r="B460" s="22" t="s">
        <v>1369</v>
      </c>
      <c r="C460" s="83"/>
      <c r="D460" s="253"/>
    </row>
    <row r="461" spans="1:4" ht="75" hidden="1">
      <c r="A461" s="23" t="s">
        <v>1370</v>
      </c>
      <c r="B461" s="22" t="s">
        <v>145</v>
      </c>
      <c r="C461" s="83"/>
      <c r="D461" s="253"/>
    </row>
    <row r="462" spans="1:4" ht="75" hidden="1">
      <c r="A462" s="23" t="s">
        <v>572</v>
      </c>
      <c r="B462" s="22" t="s">
        <v>573</v>
      </c>
      <c r="C462" s="83"/>
      <c r="D462" s="253"/>
    </row>
    <row r="463" spans="1:4" ht="56.25" hidden="1">
      <c r="A463" s="23" t="s">
        <v>574</v>
      </c>
      <c r="B463" s="22" t="s">
        <v>575</v>
      </c>
      <c r="C463" s="83"/>
      <c r="D463" s="253"/>
    </row>
    <row r="464" spans="1:4" ht="56.25" hidden="1">
      <c r="A464" s="23" t="s">
        <v>576</v>
      </c>
      <c r="B464" s="22" t="s">
        <v>577</v>
      </c>
      <c r="C464" s="83"/>
      <c r="D464" s="253"/>
    </row>
    <row r="465" spans="1:4" ht="75" hidden="1">
      <c r="A465" s="23" t="s">
        <v>1569</v>
      </c>
      <c r="B465" s="22" t="s">
        <v>1570</v>
      </c>
      <c r="C465" s="83"/>
      <c r="D465" s="253"/>
    </row>
    <row r="466" spans="1:4" ht="75" hidden="1">
      <c r="A466" s="23" t="s">
        <v>1571</v>
      </c>
      <c r="B466" s="22" t="s">
        <v>1572</v>
      </c>
      <c r="C466" s="83"/>
      <c r="D466" s="253"/>
    </row>
    <row r="467" spans="1:4" ht="56.25" hidden="1">
      <c r="A467" s="23" t="s">
        <v>353</v>
      </c>
      <c r="B467" s="22" t="s">
        <v>354</v>
      </c>
      <c r="C467" s="83"/>
      <c r="D467" s="253"/>
    </row>
    <row r="468" spans="1:4" ht="56.25" hidden="1">
      <c r="A468" s="23" t="s">
        <v>472</v>
      </c>
      <c r="B468" s="22" t="s">
        <v>473</v>
      </c>
      <c r="C468" s="83"/>
      <c r="D468" s="253"/>
    </row>
    <row r="469" spans="1:4" ht="77.25" hidden="1" customHeight="1">
      <c r="A469" s="23" t="s">
        <v>254</v>
      </c>
      <c r="B469" s="22" t="s">
        <v>255</v>
      </c>
      <c r="C469" s="82"/>
      <c r="D469" s="253"/>
    </row>
    <row r="470" spans="1:4" ht="75" hidden="1">
      <c r="A470" s="23" t="s">
        <v>256</v>
      </c>
      <c r="B470" s="22" t="s">
        <v>257</v>
      </c>
      <c r="C470" s="82"/>
      <c r="D470" s="253"/>
    </row>
    <row r="471" spans="1:4" ht="75" hidden="1">
      <c r="A471" s="23" t="s">
        <v>258</v>
      </c>
      <c r="B471" s="22" t="s">
        <v>259</v>
      </c>
      <c r="C471" s="83"/>
      <c r="D471" s="253"/>
    </row>
    <row r="472" spans="1:4" ht="75" hidden="1">
      <c r="A472" s="23" t="s">
        <v>242</v>
      </c>
      <c r="B472" s="22" t="s">
        <v>243</v>
      </c>
      <c r="C472" s="83"/>
      <c r="D472" s="253"/>
    </row>
    <row r="473" spans="1:4" ht="93.75" hidden="1">
      <c r="A473" s="23" t="s">
        <v>986</v>
      </c>
      <c r="B473" s="22" t="s">
        <v>987</v>
      </c>
      <c r="C473" s="83"/>
      <c r="D473" s="253"/>
    </row>
    <row r="474" spans="1:4" ht="93.75" hidden="1">
      <c r="A474" s="23" t="s">
        <v>988</v>
      </c>
      <c r="B474" s="22" t="s">
        <v>1127</v>
      </c>
      <c r="C474" s="83"/>
      <c r="D474" s="253"/>
    </row>
    <row r="475" spans="1:4" ht="75" hidden="1">
      <c r="A475" s="23" t="s">
        <v>1128</v>
      </c>
      <c r="B475" s="22" t="s">
        <v>1129</v>
      </c>
      <c r="C475" s="83"/>
      <c r="D475" s="253"/>
    </row>
    <row r="476" spans="1:4" ht="75" hidden="1">
      <c r="A476" s="23" t="s">
        <v>564</v>
      </c>
      <c r="B476" s="22" t="s">
        <v>565</v>
      </c>
      <c r="C476" s="83"/>
      <c r="D476" s="253"/>
    </row>
    <row r="477" spans="1:4" ht="56.25" hidden="1">
      <c r="A477" s="23" t="s">
        <v>566</v>
      </c>
      <c r="B477" s="22" t="s">
        <v>567</v>
      </c>
      <c r="C477" s="83"/>
      <c r="D477" s="253"/>
    </row>
    <row r="478" spans="1:4" ht="56.25" hidden="1">
      <c r="A478" s="23" t="s">
        <v>568</v>
      </c>
      <c r="B478" s="22" t="s">
        <v>569</v>
      </c>
      <c r="C478" s="83"/>
      <c r="D478" s="253"/>
    </row>
    <row r="479" spans="1:4" ht="56.25" hidden="1">
      <c r="A479" s="23" t="s">
        <v>570</v>
      </c>
      <c r="B479" s="22" t="s">
        <v>571</v>
      </c>
      <c r="C479" s="83"/>
      <c r="D479" s="253"/>
    </row>
    <row r="480" spans="1:4" ht="56.25" hidden="1">
      <c r="A480" s="23" t="s">
        <v>843</v>
      </c>
      <c r="B480" s="22" t="s">
        <v>844</v>
      </c>
      <c r="C480" s="83"/>
      <c r="D480" s="253"/>
    </row>
    <row r="481" spans="1:4" ht="75" hidden="1">
      <c r="A481" s="23" t="s">
        <v>845</v>
      </c>
      <c r="B481" s="22" t="s">
        <v>255</v>
      </c>
      <c r="C481" s="83"/>
      <c r="D481" s="253"/>
    </row>
    <row r="482" spans="1:4" ht="75" hidden="1">
      <c r="A482" s="23" t="s">
        <v>846</v>
      </c>
      <c r="B482" s="22" t="s">
        <v>1225</v>
      </c>
      <c r="C482" s="83"/>
      <c r="D482" s="253"/>
    </row>
    <row r="483" spans="1:4" ht="56.25" hidden="1">
      <c r="A483" s="23" t="s">
        <v>809</v>
      </c>
      <c r="B483" s="22" t="s">
        <v>810</v>
      </c>
      <c r="C483" s="83"/>
      <c r="D483" s="253"/>
    </row>
    <row r="484" spans="1:4" ht="56.25" hidden="1">
      <c r="A484" s="23" t="s">
        <v>811</v>
      </c>
      <c r="B484" s="22" t="s">
        <v>812</v>
      </c>
      <c r="C484" s="83"/>
      <c r="D484" s="253"/>
    </row>
    <row r="485" spans="1:4" ht="56.25" hidden="1">
      <c r="A485" s="23" t="s">
        <v>924</v>
      </c>
      <c r="B485" s="22" t="s">
        <v>925</v>
      </c>
      <c r="C485" s="83"/>
      <c r="D485" s="253"/>
    </row>
    <row r="486" spans="1:4" ht="56.25" hidden="1">
      <c r="A486" s="23" t="s">
        <v>554</v>
      </c>
      <c r="B486" s="22" t="s">
        <v>555</v>
      </c>
      <c r="C486" s="83"/>
      <c r="D486" s="253"/>
    </row>
    <row r="487" spans="1:4" ht="75" hidden="1">
      <c r="A487" s="23" t="s">
        <v>556</v>
      </c>
      <c r="B487" s="22" t="s">
        <v>557</v>
      </c>
      <c r="C487" s="83"/>
      <c r="D487" s="253"/>
    </row>
    <row r="488" spans="1:4" ht="75" hidden="1">
      <c r="A488" s="23" t="s">
        <v>558</v>
      </c>
      <c r="B488" s="22" t="s">
        <v>559</v>
      </c>
      <c r="C488" s="83"/>
      <c r="D488" s="253"/>
    </row>
    <row r="489" spans="1:4" ht="75" hidden="1">
      <c r="A489" s="23" t="s">
        <v>560</v>
      </c>
      <c r="B489" s="22" t="s">
        <v>561</v>
      </c>
      <c r="C489" s="83"/>
      <c r="D489" s="253"/>
    </row>
    <row r="490" spans="1:4" ht="75" hidden="1">
      <c r="A490" s="23" t="s">
        <v>727</v>
      </c>
      <c r="B490" s="22" t="s">
        <v>728</v>
      </c>
      <c r="C490" s="83"/>
      <c r="D490" s="253"/>
    </row>
    <row r="491" spans="1:4" ht="75" hidden="1">
      <c r="A491" s="23" t="s">
        <v>729</v>
      </c>
      <c r="B491" s="22" t="s">
        <v>745</v>
      </c>
      <c r="C491" s="83"/>
      <c r="D491" s="253"/>
    </row>
    <row r="492" spans="1:4" ht="75" hidden="1">
      <c r="A492" s="23" t="s">
        <v>1290</v>
      </c>
      <c r="B492" s="22" t="s">
        <v>1291</v>
      </c>
      <c r="C492" s="83"/>
      <c r="D492" s="253"/>
    </row>
    <row r="493" spans="1:4" ht="93.75" hidden="1">
      <c r="A493" s="23" t="s">
        <v>1292</v>
      </c>
      <c r="B493" s="22" t="s">
        <v>98</v>
      </c>
      <c r="C493" s="83"/>
      <c r="D493" s="253"/>
    </row>
    <row r="494" spans="1:4" ht="93.75" hidden="1">
      <c r="A494" s="23" t="s">
        <v>963</v>
      </c>
      <c r="B494" s="22" t="s">
        <v>964</v>
      </c>
      <c r="C494" s="83"/>
      <c r="D494" s="253"/>
    </row>
    <row r="495" spans="1:4" ht="93.75" hidden="1">
      <c r="A495" s="23" t="s">
        <v>469</v>
      </c>
      <c r="B495" s="22" t="s">
        <v>229</v>
      </c>
      <c r="C495" s="83"/>
      <c r="D495" s="253"/>
    </row>
    <row r="496" spans="1:4" ht="93.75" hidden="1">
      <c r="A496" s="23" t="s">
        <v>230</v>
      </c>
      <c r="B496" s="22" t="s">
        <v>231</v>
      </c>
      <c r="C496" s="83"/>
      <c r="D496" s="253"/>
    </row>
    <row r="497" spans="1:4" ht="112.5" hidden="1">
      <c r="A497" s="23" t="s">
        <v>516</v>
      </c>
      <c r="B497" s="22" t="s">
        <v>1515</v>
      </c>
      <c r="C497" s="83"/>
      <c r="D497" s="253"/>
    </row>
    <row r="498" spans="1:4" ht="112.5" hidden="1">
      <c r="A498" s="23" t="s">
        <v>1516</v>
      </c>
      <c r="B498" s="22" t="s">
        <v>1517</v>
      </c>
      <c r="C498" s="83"/>
      <c r="D498" s="253"/>
    </row>
    <row r="499" spans="1:4" ht="77.25" hidden="1" customHeight="1">
      <c r="A499" s="23" t="s">
        <v>1778</v>
      </c>
      <c r="B499" s="22" t="s">
        <v>1515</v>
      </c>
      <c r="C499" s="83"/>
      <c r="D499" s="253"/>
    </row>
    <row r="500" spans="1:4" ht="93.75" hidden="1">
      <c r="A500" s="23" t="s">
        <v>449</v>
      </c>
      <c r="B500" s="22" t="s">
        <v>450</v>
      </c>
      <c r="C500" s="83"/>
      <c r="D500" s="253"/>
    </row>
    <row r="501" spans="1:4" ht="56.25" hidden="1">
      <c r="A501" s="23" t="s">
        <v>502</v>
      </c>
      <c r="B501" s="22" t="s">
        <v>503</v>
      </c>
      <c r="C501" s="83"/>
      <c r="D501" s="253"/>
    </row>
    <row r="502" spans="1:4" ht="56.25" hidden="1">
      <c r="A502" s="23" t="s">
        <v>1606</v>
      </c>
      <c r="B502" s="22" t="s">
        <v>1392</v>
      </c>
      <c r="C502" s="83"/>
      <c r="D502" s="253"/>
    </row>
    <row r="503" spans="1:4" ht="56.25" hidden="1">
      <c r="A503" s="23" t="s">
        <v>1393</v>
      </c>
      <c r="B503" s="22" t="s">
        <v>751</v>
      </c>
      <c r="C503" s="83"/>
      <c r="D503" s="253"/>
    </row>
    <row r="504" spans="1:4" ht="56.25" hidden="1">
      <c r="A504" s="23" t="s">
        <v>1558</v>
      </c>
      <c r="B504" s="22" t="s">
        <v>1559</v>
      </c>
      <c r="C504" s="83"/>
      <c r="D504" s="253"/>
    </row>
    <row r="505" spans="1:4" ht="75" hidden="1">
      <c r="A505" s="23" t="s">
        <v>1560</v>
      </c>
      <c r="B505" s="22" t="s">
        <v>730</v>
      </c>
      <c r="C505" s="83"/>
      <c r="D505" s="253"/>
    </row>
    <row r="506" spans="1:4" ht="75" hidden="1">
      <c r="A506" s="23" t="s">
        <v>731</v>
      </c>
      <c r="B506" s="22" t="s">
        <v>732</v>
      </c>
      <c r="C506" s="83"/>
      <c r="D506" s="253"/>
    </row>
    <row r="507" spans="1:4" ht="56.25" hidden="1">
      <c r="A507" s="23" t="s">
        <v>687</v>
      </c>
      <c r="B507" s="22" t="s">
        <v>688</v>
      </c>
      <c r="C507" s="83"/>
      <c r="D507" s="253"/>
    </row>
    <row r="508" spans="1:4" ht="56.25" hidden="1">
      <c r="A508" s="23" t="s">
        <v>184</v>
      </c>
      <c r="B508" s="22" t="s">
        <v>185</v>
      </c>
      <c r="C508" s="83"/>
      <c r="D508" s="253"/>
    </row>
    <row r="509" spans="1:4" ht="75" hidden="1">
      <c r="A509" s="23" t="s">
        <v>1018</v>
      </c>
      <c r="B509" s="22" t="s">
        <v>1019</v>
      </c>
      <c r="C509" s="83"/>
      <c r="D509" s="253"/>
    </row>
    <row r="510" spans="1:4" ht="75" hidden="1">
      <c r="A510" s="23" t="s">
        <v>1100</v>
      </c>
      <c r="B510" s="22" t="s">
        <v>1101</v>
      </c>
      <c r="C510" s="83"/>
      <c r="D510" s="253"/>
    </row>
    <row r="511" spans="1:4" ht="75" hidden="1">
      <c r="A511" s="23" t="s">
        <v>1168</v>
      </c>
      <c r="B511" s="22" t="s">
        <v>1169</v>
      </c>
      <c r="C511" s="83"/>
      <c r="D511" s="253"/>
    </row>
    <row r="512" spans="1:4" ht="75" hidden="1">
      <c r="A512" s="23" t="s">
        <v>15</v>
      </c>
      <c r="B512" s="22" t="s">
        <v>16</v>
      </c>
      <c r="C512" s="83"/>
      <c r="D512" s="253"/>
    </row>
    <row r="513" spans="1:4" ht="93.75" hidden="1">
      <c r="A513" s="23" t="s">
        <v>822</v>
      </c>
      <c r="B513" s="22" t="s">
        <v>823</v>
      </c>
      <c r="C513" s="83"/>
      <c r="D513" s="253"/>
    </row>
    <row r="514" spans="1:4" ht="93.75" hidden="1">
      <c r="A514" s="23" t="s">
        <v>824</v>
      </c>
      <c r="B514" s="22" t="s">
        <v>825</v>
      </c>
      <c r="C514" s="83"/>
      <c r="D514" s="253"/>
    </row>
    <row r="515" spans="1:4" ht="93.75" hidden="1">
      <c r="A515" s="23" t="s">
        <v>826</v>
      </c>
      <c r="B515" s="22" t="s">
        <v>827</v>
      </c>
      <c r="C515" s="83"/>
      <c r="D515" s="253"/>
    </row>
    <row r="516" spans="1:4" ht="93.75" hidden="1">
      <c r="A516" s="23" t="s">
        <v>1779</v>
      </c>
      <c r="B516" s="22" t="s">
        <v>1780</v>
      </c>
      <c r="C516" s="83"/>
      <c r="D516" s="253"/>
    </row>
    <row r="517" spans="1:4" ht="75" hidden="1">
      <c r="A517" s="23" t="s">
        <v>1182</v>
      </c>
      <c r="B517" s="22" t="s">
        <v>1633</v>
      </c>
      <c r="C517" s="82"/>
      <c r="D517" s="253"/>
    </row>
    <row r="518" spans="1:4" ht="75" hidden="1">
      <c r="A518" s="23" t="s">
        <v>1634</v>
      </c>
      <c r="B518" s="22" t="s">
        <v>1635</v>
      </c>
      <c r="C518" s="82"/>
      <c r="D518" s="253"/>
    </row>
    <row r="519" spans="1:4" ht="75" hidden="1">
      <c r="A519" s="23" t="s">
        <v>1636</v>
      </c>
      <c r="B519" s="22" t="s">
        <v>1637</v>
      </c>
      <c r="C519" s="83"/>
      <c r="D519" s="253"/>
    </row>
    <row r="520" spans="1:4" ht="75" hidden="1">
      <c r="A520" s="23" t="s">
        <v>1638</v>
      </c>
      <c r="B520" s="22" t="s">
        <v>798</v>
      </c>
      <c r="C520" s="82"/>
      <c r="D520" s="253"/>
    </row>
    <row r="521" spans="1:4" ht="75" hidden="1">
      <c r="A521" s="23" t="s">
        <v>131</v>
      </c>
      <c r="B521" s="22" t="s">
        <v>132</v>
      </c>
      <c r="C521" s="83"/>
      <c r="D521" s="253"/>
    </row>
    <row r="522" spans="1:4" ht="75" hidden="1">
      <c r="A522" s="23" t="s">
        <v>133</v>
      </c>
      <c r="B522" s="22" t="s">
        <v>134</v>
      </c>
      <c r="C522" s="83"/>
      <c r="D522" s="253"/>
    </row>
    <row r="523" spans="1:4" ht="75" hidden="1">
      <c r="A523" s="23" t="s">
        <v>153</v>
      </c>
      <c r="B523" s="22" t="s">
        <v>154</v>
      </c>
      <c r="C523" s="83"/>
      <c r="D523" s="253"/>
    </row>
    <row r="524" spans="1:4" ht="75" hidden="1">
      <c r="A524" s="23" t="s">
        <v>155</v>
      </c>
      <c r="B524" s="22" t="s">
        <v>1443</v>
      </c>
      <c r="C524" s="83"/>
      <c r="D524" s="253"/>
    </row>
    <row r="525" spans="1:4" ht="93.75" hidden="1">
      <c r="A525" s="23" t="s">
        <v>1444</v>
      </c>
      <c r="B525" s="22" t="s">
        <v>1445</v>
      </c>
      <c r="C525" s="83"/>
      <c r="D525" s="253"/>
    </row>
    <row r="526" spans="1:4" ht="93.75" hidden="1">
      <c r="A526" s="23" t="s">
        <v>25</v>
      </c>
      <c r="B526" s="22" t="s">
        <v>26</v>
      </c>
      <c r="C526" s="83"/>
      <c r="D526" s="253"/>
    </row>
    <row r="527" spans="1:4" ht="75" hidden="1">
      <c r="A527" s="23" t="s">
        <v>1595</v>
      </c>
      <c r="B527" s="22" t="s">
        <v>1596</v>
      </c>
      <c r="C527" s="83"/>
      <c r="D527" s="253"/>
    </row>
    <row r="528" spans="1:4" ht="75" hidden="1">
      <c r="A528" s="23" t="s">
        <v>1483</v>
      </c>
      <c r="B528" s="22" t="s">
        <v>1484</v>
      </c>
      <c r="C528" s="83"/>
      <c r="D528" s="253"/>
    </row>
    <row r="529" spans="1:4" ht="93.75" hidden="1">
      <c r="A529" s="23" t="s">
        <v>1293</v>
      </c>
      <c r="B529" s="22" t="s">
        <v>1294</v>
      </c>
      <c r="C529" s="83"/>
      <c r="D529" s="253"/>
    </row>
    <row r="530" spans="1:4" ht="93.75" hidden="1">
      <c r="A530" s="23" t="s">
        <v>1295</v>
      </c>
      <c r="B530" s="22" t="s">
        <v>1296</v>
      </c>
      <c r="C530" s="83"/>
      <c r="D530" s="253"/>
    </row>
    <row r="531" spans="1:4" ht="93.75" hidden="1">
      <c r="A531" s="23" t="s">
        <v>1297</v>
      </c>
      <c r="B531" s="22" t="s">
        <v>535</v>
      </c>
      <c r="C531" s="83"/>
      <c r="D531" s="253"/>
    </row>
    <row r="532" spans="1:4" ht="93.75" hidden="1">
      <c r="A532" s="23" t="s">
        <v>536</v>
      </c>
      <c r="B532" s="22" t="s">
        <v>537</v>
      </c>
      <c r="C532" s="83"/>
      <c r="D532" s="253"/>
    </row>
    <row r="533" spans="1:4" ht="75" hidden="1">
      <c r="A533" s="23" t="s">
        <v>1337</v>
      </c>
      <c r="B533" s="22" t="s">
        <v>1338</v>
      </c>
      <c r="C533" s="83"/>
      <c r="D533" s="253"/>
    </row>
    <row r="534" spans="1:4" ht="75" hidden="1">
      <c r="A534" s="23" t="s">
        <v>1339</v>
      </c>
      <c r="B534" s="22" t="s">
        <v>1340</v>
      </c>
      <c r="C534" s="83"/>
      <c r="D534" s="253"/>
    </row>
    <row r="535" spans="1:4" ht="93.75" hidden="1">
      <c r="A535" s="23" t="s">
        <v>588</v>
      </c>
      <c r="B535" s="22" t="s">
        <v>589</v>
      </c>
      <c r="C535" s="83"/>
      <c r="D535" s="253"/>
    </row>
    <row r="536" spans="1:4" ht="93.75" hidden="1">
      <c r="A536" s="23" t="s">
        <v>590</v>
      </c>
      <c r="B536" s="22" t="s">
        <v>591</v>
      </c>
      <c r="C536" s="83"/>
      <c r="D536" s="253"/>
    </row>
    <row r="537" spans="1:4" hidden="1">
      <c r="A537" s="23" t="s">
        <v>592</v>
      </c>
      <c r="B537" s="22" t="s">
        <v>593</v>
      </c>
      <c r="C537" s="82"/>
      <c r="D537" s="253"/>
    </row>
    <row r="538" spans="1:4" ht="37.5" hidden="1">
      <c r="A538" s="23" t="s">
        <v>1533</v>
      </c>
      <c r="B538" s="22" t="s">
        <v>602</v>
      </c>
      <c r="C538" s="83"/>
      <c r="D538" s="253"/>
    </row>
    <row r="539" spans="1:4" ht="37.5" hidden="1">
      <c r="A539" s="23" t="s">
        <v>603</v>
      </c>
      <c r="B539" s="22" t="s">
        <v>604</v>
      </c>
      <c r="C539" s="83"/>
      <c r="D539" s="253"/>
    </row>
    <row r="540" spans="1:4" ht="37.5" hidden="1">
      <c r="A540" s="23" t="s">
        <v>605</v>
      </c>
      <c r="B540" s="22" t="s">
        <v>606</v>
      </c>
      <c r="C540" s="83"/>
      <c r="D540" s="253"/>
    </row>
    <row r="541" spans="1:4" ht="37.5" hidden="1">
      <c r="A541" s="23" t="s">
        <v>607</v>
      </c>
      <c r="B541" s="22" t="s">
        <v>474</v>
      </c>
      <c r="C541" s="83"/>
      <c r="D541" s="253"/>
    </row>
    <row r="542" spans="1:4" ht="37.5" hidden="1">
      <c r="A542" s="23" t="s">
        <v>475</v>
      </c>
      <c r="B542" s="22" t="s">
        <v>476</v>
      </c>
      <c r="C542" s="83"/>
      <c r="D542" s="253"/>
    </row>
    <row r="543" spans="1:4" ht="37.5" hidden="1">
      <c r="A543" s="23" t="s">
        <v>1371</v>
      </c>
      <c r="B543" s="22" t="s">
        <v>1372</v>
      </c>
      <c r="C543" s="83"/>
      <c r="D543" s="253"/>
    </row>
    <row r="544" spans="1:4" ht="37.5" hidden="1">
      <c r="A544" s="23" t="s">
        <v>1373</v>
      </c>
      <c r="B544" s="22" t="s">
        <v>1374</v>
      </c>
      <c r="C544" s="83"/>
      <c r="D544" s="253"/>
    </row>
    <row r="545" spans="1:4" ht="37.5" hidden="1">
      <c r="A545" s="23" t="s">
        <v>1375</v>
      </c>
      <c r="B545" s="22" t="s">
        <v>1376</v>
      </c>
      <c r="C545" s="83"/>
      <c r="D545" s="253"/>
    </row>
    <row r="546" spans="1:4" ht="56.25" hidden="1">
      <c r="A546" s="23" t="s">
        <v>77</v>
      </c>
      <c r="B546" s="22" t="s">
        <v>78</v>
      </c>
      <c r="C546" s="83"/>
      <c r="D546" s="253"/>
    </row>
    <row r="547" spans="1:4" ht="56.25" hidden="1">
      <c r="A547" s="23" t="s">
        <v>1495</v>
      </c>
      <c r="B547" s="22" t="s">
        <v>1496</v>
      </c>
      <c r="C547" s="83"/>
      <c r="D547" s="253"/>
    </row>
    <row r="548" spans="1:4" ht="51" hidden="1" customHeight="1">
      <c r="A548" s="23" t="s">
        <v>1497</v>
      </c>
      <c r="B548" s="22" t="s">
        <v>1498</v>
      </c>
      <c r="C548" s="83"/>
      <c r="D548" s="253"/>
    </row>
    <row r="549" spans="1:4" ht="30" hidden="1" customHeight="1">
      <c r="A549" s="23" t="s">
        <v>333</v>
      </c>
      <c r="B549" s="22" t="s">
        <v>255</v>
      </c>
      <c r="C549" s="83"/>
      <c r="D549" s="253"/>
    </row>
    <row r="550" spans="1:4" ht="30" hidden="1" customHeight="1">
      <c r="A550" s="23" t="s">
        <v>333</v>
      </c>
      <c r="B550" s="22" t="s">
        <v>1515</v>
      </c>
      <c r="C550" s="83"/>
      <c r="D550" s="253"/>
    </row>
    <row r="551" spans="1:4" ht="51" hidden="1" customHeight="1">
      <c r="A551" s="23" t="s">
        <v>334</v>
      </c>
      <c r="B551" s="22" t="s">
        <v>1248</v>
      </c>
      <c r="C551" s="83"/>
      <c r="D551" s="253"/>
    </row>
    <row r="552" spans="1:4" ht="72" hidden="1" customHeight="1">
      <c r="A552" s="23" t="s">
        <v>335</v>
      </c>
      <c r="B552" s="22" t="s">
        <v>1515</v>
      </c>
      <c r="C552" s="83"/>
      <c r="D552" s="253"/>
    </row>
    <row r="553" spans="1:4" ht="99" hidden="1" customHeight="1">
      <c r="A553" s="23" t="s">
        <v>1247</v>
      </c>
      <c r="B553" s="22" t="s">
        <v>127</v>
      </c>
      <c r="C553" s="142"/>
      <c r="D553" s="253"/>
    </row>
    <row r="554" spans="1:4" ht="119.25" hidden="1" customHeight="1">
      <c r="A554" s="23" t="s">
        <v>128</v>
      </c>
      <c r="B554" s="22" t="s">
        <v>129</v>
      </c>
      <c r="C554" s="83"/>
      <c r="D554" s="253"/>
    </row>
    <row r="555" spans="1:4" ht="119.25" hidden="1" customHeight="1">
      <c r="A555" s="23" t="s">
        <v>279</v>
      </c>
      <c r="B555" s="22" t="s">
        <v>281</v>
      </c>
      <c r="C555" s="83"/>
      <c r="D555" s="83"/>
    </row>
    <row r="556" spans="1:4" ht="119.25" hidden="1" customHeight="1">
      <c r="A556" s="23" t="s">
        <v>280</v>
      </c>
      <c r="B556" s="22" t="s">
        <v>282</v>
      </c>
      <c r="C556" s="83"/>
      <c r="D556" s="253"/>
    </row>
    <row r="557" spans="1:4" ht="99" hidden="1" customHeight="1">
      <c r="A557" s="23" t="s">
        <v>1476</v>
      </c>
      <c r="B557" s="22" t="s">
        <v>1123</v>
      </c>
      <c r="C557" s="83"/>
      <c r="D557" s="83"/>
    </row>
    <row r="558" spans="1:4" ht="45.75" hidden="1" customHeight="1">
      <c r="A558" s="23" t="s">
        <v>1477</v>
      </c>
      <c r="B558" s="22" t="s">
        <v>1124</v>
      </c>
      <c r="C558" s="83"/>
      <c r="D558" s="253"/>
    </row>
    <row r="559" spans="1:4" ht="66.75" hidden="1" customHeight="1">
      <c r="A559" s="23" t="s">
        <v>860</v>
      </c>
      <c r="B559" s="22" t="s">
        <v>1125</v>
      </c>
      <c r="C559" s="83"/>
      <c r="D559" s="253"/>
    </row>
    <row r="560" spans="1:4" ht="0.75" hidden="1" customHeight="1">
      <c r="A560" s="23" t="s">
        <v>861</v>
      </c>
      <c r="B560" s="22" t="s">
        <v>862</v>
      </c>
      <c r="C560" s="82"/>
      <c r="D560" s="253"/>
    </row>
    <row r="561" spans="1:4" hidden="1">
      <c r="A561" s="23" t="s">
        <v>863</v>
      </c>
      <c r="B561" s="22" t="s">
        <v>864</v>
      </c>
      <c r="C561" s="82"/>
      <c r="D561" s="253"/>
    </row>
    <row r="562" spans="1:4" hidden="1">
      <c r="A562" s="23" t="s">
        <v>865</v>
      </c>
      <c r="B562" s="22" t="s">
        <v>866</v>
      </c>
      <c r="C562" s="83"/>
      <c r="D562" s="253"/>
    </row>
    <row r="563" spans="1:4" ht="56.25" hidden="1">
      <c r="A563" s="23" t="s">
        <v>867</v>
      </c>
      <c r="B563" s="22" t="s">
        <v>868</v>
      </c>
      <c r="C563" s="82"/>
      <c r="D563" s="253"/>
    </row>
    <row r="564" spans="1:4" ht="37.5" hidden="1">
      <c r="A564" s="23" t="s">
        <v>869</v>
      </c>
      <c r="B564" s="22" t="s">
        <v>799</v>
      </c>
      <c r="C564" s="83"/>
      <c r="D564" s="253"/>
    </row>
    <row r="565" spans="1:4" ht="56.25" hidden="1">
      <c r="A565" s="23" t="s">
        <v>1383</v>
      </c>
      <c r="B565" s="22" t="s">
        <v>1384</v>
      </c>
      <c r="C565" s="83"/>
      <c r="D565" s="253"/>
    </row>
    <row r="566" spans="1:4" ht="56.25" hidden="1">
      <c r="A566" s="23" t="s">
        <v>1385</v>
      </c>
      <c r="B566" s="22" t="s">
        <v>1386</v>
      </c>
      <c r="C566" s="83"/>
      <c r="D566" s="253"/>
    </row>
    <row r="567" spans="1:4" ht="37.5" hidden="1">
      <c r="A567" s="23" t="s">
        <v>260</v>
      </c>
      <c r="B567" s="22" t="s">
        <v>261</v>
      </c>
      <c r="C567" s="83"/>
      <c r="D567" s="253"/>
    </row>
    <row r="568" spans="1:4" ht="37.5" hidden="1">
      <c r="A568" s="23" t="s">
        <v>262</v>
      </c>
      <c r="B568" s="22" t="s">
        <v>263</v>
      </c>
      <c r="C568" s="83"/>
      <c r="D568" s="253"/>
    </row>
    <row r="569" spans="1:4" ht="37.5" hidden="1">
      <c r="A569" s="23" t="s">
        <v>264</v>
      </c>
      <c r="B569" s="22" t="s">
        <v>265</v>
      </c>
      <c r="C569" s="83"/>
      <c r="D569" s="253"/>
    </row>
    <row r="570" spans="1:4" hidden="1">
      <c r="A570" s="23" t="s">
        <v>266</v>
      </c>
      <c r="B570" s="22" t="s">
        <v>267</v>
      </c>
      <c r="C570" s="82"/>
      <c r="D570" s="253"/>
    </row>
    <row r="571" spans="1:4" ht="93.75" hidden="1">
      <c r="A571" s="23" t="s">
        <v>268</v>
      </c>
      <c r="B571" s="22" t="s">
        <v>269</v>
      </c>
      <c r="C571" s="83"/>
      <c r="D571" s="253"/>
    </row>
    <row r="572" spans="1:4" ht="112.5" hidden="1">
      <c r="A572" s="23" t="s">
        <v>1075</v>
      </c>
      <c r="B572" s="22" t="s">
        <v>1076</v>
      </c>
      <c r="C572" s="82"/>
      <c r="D572" s="253"/>
    </row>
    <row r="573" spans="1:4" ht="112.5" hidden="1">
      <c r="A573" s="23" t="s">
        <v>1075</v>
      </c>
      <c r="B573" s="22" t="s">
        <v>1077</v>
      </c>
      <c r="C573" s="83"/>
      <c r="D573" s="253"/>
    </row>
    <row r="574" spans="1:4" ht="75" hidden="1">
      <c r="A574" s="23" t="s">
        <v>1078</v>
      </c>
      <c r="B574" s="22" t="s">
        <v>1079</v>
      </c>
      <c r="C574" s="83"/>
      <c r="D574" s="253"/>
    </row>
    <row r="575" spans="1:4" ht="37.5" hidden="1">
      <c r="A575" s="23" t="s">
        <v>1080</v>
      </c>
      <c r="B575" s="22" t="s">
        <v>1081</v>
      </c>
      <c r="C575" s="82"/>
      <c r="D575" s="253"/>
    </row>
    <row r="576" spans="1:4" ht="93.75" hidden="1">
      <c r="A576" s="23" t="s">
        <v>1082</v>
      </c>
      <c r="B576" s="22" t="s">
        <v>1083</v>
      </c>
      <c r="C576" s="83"/>
      <c r="D576" s="253"/>
    </row>
    <row r="577" spans="1:4" ht="75" hidden="1">
      <c r="A577" s="23" t="s">
        <v>1327</v>
      </c>
      <c r="B577" s="22" t="s">
        <v>1328</v>
      </c>
      <c r="C577" s="83"/>
      <c r="D577" s="253"/>
    </row>
    <row r="578" spans="1:4" ht="75" hidden="1">
      <c r="A578" s="23" t="s">
        <v>1478</v>
      </c>
      <c r="B578" s="22" t="s">
        <v>1479</v>
      </c>
      <c r="C578" s="83"/>
      <c r="D578" s="253"/>
    </row>
    <row r="579" spans="1:4" ht="37.5" hidden="1">
      <c r="A579" s="23" t="s">
        <v>1480</v>
      </c>
      <c r="B579" s="22" t="s">
        <v>1481</v>
      </c>
      <c r="C579" s="83"/>
      <c r="D579" s="253"/>
    </row>
    <row r="580" spans="1:4" ht="93.75" hidden="1">
      <c r="A580" s="23" t="s">
        <v>208</v>
      </c>
      <c r="B580" s="22" t="s">
        <v>209</v>
      </c>
      <c r="C580" s="83"/>
      <c r="D580" s="253"/>
    </row>
    <row r="581" spans="1:4" ht="93.75" hidden="1">
      <c r="A581" s="23" t="s">
        <v>1277</v>
      </c>
      <c r="B581" s="22" t="s">
        <v>1278</v>
      </c>
      <c r="C581" s="83"/>
      <c r="D581" s="253"/>
    </row>
    <row r="582" spans="1:4" ht="112.5" hidden="1">
      <c r="A582" s="23" t="s">
        <v>1614</v>
      </c>
      <c r="B582" s="22" t="s">
        <v>377</v>
      </c>
      <c r="C582" s="83"/>
      <c r="D582" s="253"/>
    </row>
    <row r="583" spans="1:4" ht="75" hidden="1">
      <c r="A583" s="23" t="s">
        <v>1423</v>
      </c>
      <c r="B583" s="22" t="s">
        <v>1230</v>
      </c>
      <c r="C583" s="83"/>
      <c r="D583" s="253"/>
    </row>
    <row r="584" spans="1:4" ht="75" hidden="1">
      <c r="A584" s="23" t="s">
        <v>1050</v>
      </c>
      <c r="B584" s="22" t="s">
        <v>1051</v>
      </c>
      <c r="C584" s="83"/>
      <c r="D584" s="253"/>
    </row>
    <row r="585" spans="1:4" ht="56.25" hidden="1">
      <c r="A585" s="23" t="s">
        <v>1052</v>
      </c>
      <c r="B585" s="22" t="s">
        <v>1053</v>
      </c>
      <c r="C585" s="83"/>
      <c r="D585" s="253"/>
    </row>
    <row r="586" spans="1:4" ht="56.25" hidden="1">
      <c r="A586" s="23" t="s">
        <v>1054</v>
      </c>
      <c r="B586" s="22" t="s">
        <v>1055</v>
      </c>
      <c r="C586" s="83"/>
      <c r="D586" s="253"/>
    </row>
    <row r="587" spans="1:4" ht="112.5" hidden="1">
      <c r="A587" s="23" t="s">
        <v>1056</v>
      </c>
      <c r="B587" s="22" t="s">
        <v>1057</v>
      </c>
      <c r="C587" s="83"/>
      <c r="D587" s="253"/>
    </row>
    <row r="588" spans="1:4" ht="93.75" hidden="1">
      <c r="A588" s="23" t="s">
        <v>769</v>
      </c>
      <c r="B588" s="22" t="s">
        <v>770</v>
      </c>
      <c r="C588" s="83"/>
      <c r="D588" s="253"/>
    </row>
    <row r="589" spans="1:4" ht="56.25" hidden="1">
      <c r="A589" s="23" t="s">
        <v>771</v>
      </c>
      <c r="B589" s="22" t="s">
        <v>772</v>
      </c>
      <c r="C589" s="83"/>
      <c r="D589" s="253"/>
    </row>
    <row r="590" spans="1:4" ht="56.25" hidden="1">
      <c r="A590" s="23" t="s">
        <v>773</v>
      </c>
      <c r="B590" s="22" t="s">
        <v>774</v>
      </c>
      <c r="C590" s="83"/>
      <c r="D590" s="253"/>
    </row>
    <row r="591" spans="1:4" ht="56.25" hidden="1">
      <c r="A591" s="23" t="s">
        <v>775</v>
      </c>
      <c r="B591" s="22" t="s">
        <v>776</v>
      </c>
      <c r="C591" s="83"/>
      <c r="D591" s="253"/>
    </row>
    <row r="592" spans="1:4" ht="75" hidden="1">
      <c r="A592" s="23" t="s">
        <v>777</v>
      </c>
      <c r="B592" s="22" t="s">
        <v>778</v>
      </c>
      <c r="C592" s="83"/>
      <c r="D592" s="253"/>
    </row>
    <row r="593" spans="1:4" ht="37.5" hidden="1">
      <c r="A593" s="23" t="s">
        <v>372</v>
      </c>
      <c r="B593" s="22" t="s">
        <v>373</v>
      </c>
      <c r="C593" s="82"/>
      <c r="D593" s="253"/>
    </row>
    <row r="594" spans="1:4" ht="56.25" hidden="1">
      <c r="A594" s="23" t="s">
        <v>374</v>
      </c>
      <c r="B594" s="22" t="s">
        <v>375</v>
      </c>
      <c r="C594" s="83"/>
      <c r="D594" s="253"/>
    </row>
    <row r="595" spans="1:4" ht="56.25" hidden="1">
      <c r="A595" s="23" t="s">
        <v>1722</v>
      </c>
      <c r="B595" s="22" t="s">
        <v>1723</v>
      </c>
      <c r="C595" s="83"/>
      <c r="D595" s="253"/>
    </row>
    <row r="596" spans="1:4" ht="56.25" hidden="1">
      <c r="A596" s="23" t="s">
        <v>313</v>
      </c>
      <c r="B596" s="22" t="s">
        <v>314</v>
      </c>
      <c r="C596" s="83"/>
      <c r="D596" s="253"/>
    </row>
    <row r="597" spans="1:4" ht="56.25" hidden="1">
      <c r="A597" s="23" t="s">
        <v>315</v>
      </c>
      <c r="B597" s="22" t="s">
        <v>316</v>
      </c>
      <c r="C597" s="83"/>
      <c r="D597" s="253"/>
    </row>
    <row r="598" spans="1:4" ht="56.25" hidden="1">
      <c r="A598" s="23" t="s">
        <v>317</v>
      </c>
      <c r="B598" s="22" t="s">
        <v>318</v>
      </c>
      <c r="C598" s="83"/>
      <c r="D598" s="253"/>
    </row>
    <row r="599" spans="1:4" ht="37.5" hidden="1">
      <c r="A599" s="23" t="s">
        <v>319</v>
      </c>
      <c r="B599" s="22" t="s">
        <v>320</v>
      </c>
      <c r="C599" s="83"/>
      <c r="D599" s="253"/>
    </row>
    <row r="600" spans="1:4" ht="112.5" hidden="1">
      <c r="A600" s="23" t="s">
        <v>1610</v>
      </c>
      <c r="B600" s="22" t="s">
        <v>1609</v>
      </c>
      <c r="C600" s="82"/>
      <c r="D600" s="253"/>
    </row>
    <row r="601" spans="1:4" ht="112.5" hidden="1">
      <c r="A601" s="23" t="s">
        <v>1610</v>
      </c>
      <c r="B601" s="22" t="s">
        <v>1350</v>
      </c>
      <c r="C601" s="83"/>
      <c r="D601" s="253"/>
    </row>
    <row r="602" spans="1:4" ht="112.5" hidden="1">
      <c r="A602" s="23" t="s">
        <v>1610</v>
      </c>
      <c r="B602" s="22" t="s">
        <v>1351</v>
      </c>
      <c r="C602" s="83"/>
      <c r="D602" s="253"/>
    </row>
    <row r="603" spans="1:4" ht="112.5" hidden="1">
      <c r="A603" s="23" t="s">
        <v>1610</v>
      </c>
      <c r="B603" s="22" t="s">
        <v>1352</v>
      </c>
      <c r="C603" s="83"/>
      <c r="D603" s="253"/>
    </row>
    <row r="604" spans="1:4" ht="112.5" hidden="1">
      <c r="A604" s="23" t="s">
        <v>1610</v>
      </c>
      <c r="B604" s="22" t="s">
        <v>1353</v>
      </c>
      <c r="C604" s="83"/>
      <c r="D604" s="253"/>
    </row>
    <row r="605" spans="1:4" ht="56.25" hidden="1">
      <c r="A605" s="23" t="s">
        <v>1398</v>
      </c>
      <c r="B605" s="22" t="s">
        <v>1467</v>
      </c>
      <c r="C605" s="82"/>
      <c r="D605" s="253"/>
    </row>
    <row r="606" spans="1:4" ht="75" hidden="1">
      <c r="A606" s="23" t="s">
        <v>1499</v>
      </c>
      <c r="B606" s="22" t="s">
        <v>1500</v>
      </c>
      <c r="C606" s="83"/>
      <c r="D606" s="253"/>
    </row>
    <row r="607" spans="1:4" ht="93.75" hidden="1">
      <c r="A607" s="23" t="s">
        <v>1501</v>
      </c>
      <c r="B607" s="22" t="s">
        <v>1502</v>
      </c>
      <c r="C607" s="83"/>
      <c r="D607" s="253"/>
    </row>
    <row r="608" spans="1:4" ht="75" hidden="1">
      <c r="A608" s="23" t="s">
        <v>1503</v>
      </c>
      <c r="B608" s="22" t="s">
        <v>1504</v>
      </c>
      <c r="C608" s="83"/>
      <c r="D608" s="253"/>
    </row>
    <row r="609" spans="1:4" ht="93.75" hidden="1">
      <c r="A609" s="23" t="s">
        <v>363</v>
      </c>
      <c r="B609" s="22" t="s">
        <v>364</v>
      </c>
      <c r="C609" s="83"/>
      <c r="D609" s="253"/>
    </row>
    <row r="610" spans="1:4" ht="93.75" hidden="1">
      <c r="A610" s="23" t="s">
        <v>365</v>
      </c>
      <c r="B610" s="22" t="s">
        <v>366</v>
      </c>
      <c r="C610" s="83"/>
      <c r="D610" s="253"/>
    </row>
    <row r="611" spans="1:4" ht="93.75" hidden="1">
      <c r="A611" s="23" t="s">
        <v>1487</v>
      </c>
      <c r="B611" s="22" t="s">
        <v>1488</v>
      </c>
      <c r="C611" s="83"/>
      <c r="D611" s="253"/>
    </row>
    <row r="612" spans="1:4" ht="93.75" hidden="1">
      <c r="A612" s="23" t="s">
        <v>1489</v>
      </c>
      <c r="B612" s="22" t="s">
        <v>1490</v>
      </c>
      <c r="C612" s="83"/>
      <c r="D612" s="253"/>
    </row>
    <row r="613" spans="1:4" ht="37.5" hidden="1">
      <c r="A613" s="23" t="s">
        <v>1491</v>
      </c>
      <c r="B613" s="22" t="s">
        <v>1492</v>
      </c>
      <c r="C613" s="83"/>
      <c r="D613" s="253"/>
    </row>
    <row r="614" spans="1:4" ht="37.5" hidden="1">
      <c r="A614" s="23" t="s">
        <v>1493</v>
      </c>
      <c r="B614" s="22" t="s">
        <v>1494</v>
      </c>
      <c r="C614" s="82"/>
      <c r="D614" s="253"/>
    </row>
    <row r="615" spans="1:4" ht="37.5" hidden="1">
      <c r="A615" s="23" t="s">
        <v>451</v>
      </c>
      <c r="B615" s="22" t="s">
        <v>452</v>
      </c>
      <c r="C615" s="83"/>
      <c r="D615" s="253"/>
    </row>
    <row r="616" spans="1:4" ht="56.25" hidden="1">
      <c r="A616" s="23" t="s">
        <v>453</v>
      </c>
      <c r="B616" s="22" t="s">
        <v>454</v>
      </c>
      <c r="C616" s="83"/>
      <c r="D616" s="253"/>
    </row>
    <row r="617" spans="1:4" ht="37.5" hidden="1">
      <c r="A617" s="23" t="s">
        <v>789</v>
      </c>
      <c r="B617" s="22" t="s">
        <v>790</v>
      </c>
      <c r="C617" s="83"/>
      <c r="D617" s="253"/>
    </row>
    <row r="618" spans="1:4" ht="56.25" hidden="1">
      <c r="A618" s="23" t="s">
        <v>791</v>
      </c>
      <c r="B618" s="22" t="s">
        <v>792</v>
      </c>
      <c r="C618" s="83"/>
      <c r="D618" s="253"/>
    </row>
    <row r="619" spans="1:4" ht="56.25" hidden="1">
      <c r="A619" s="23" t="s">
        <v>519</v>
      </c>
      <c r="B619" s="22" t="s">
        <v>520</v>
      </c>
      <c r="C619" s="83"/>
      <c r="D619" s="253"/>
    </row>
    <row r="620" spans="1:4" ht="37.5" hidden="1">
      <c r="A620" s="23" t="s">
        <v>521</v>
      </c>
      <c r="B620" s="22" t="s">
        <v>522</v>
      </c>
      <c r="C620" s="83"/>
      <c r="D620" s="253"/>
    </row>
    <row r="621" spans="1:4" ht="75" hidden="1">
      <c r="A621" s="23" t="s">
        <v>1573</v>
      </c>
      <c r="B621" s="22" t="s">
        <v>1574</v>
      </c>
      <c r="C621" s="83"/>
      <c r="D621" s="253"/>
    </row>
    <row r="622" spans="1:4" ht="112.5" hidden="1">
      <c r="A622" s="23" t="s">
        <v>608</v>
      </c>
      <c r="B622" s="22" t="s">
        <v>965</v>
      </c>
      <c r="C622" s="82"/>
      <c r="D622" s="253"/>
    </row>
    <row r="623" spans="1:4" ht="37.5" hidden="1">
      <c r="A623" s="23" t="s">
        <v>966</v>
      </c>
      <c r="B623" s="22" t="s">
        <v>967</v>
      </c>
      <c r="C623" s="83"/>
      <c r="D623" s="253"/>
    </row>
    <row r="624" spans="1:4" ht="56.25" hidden="1">
      <c r="A624" s="23" t="s">
        <v>968</v>
      </c>
      <c r="B624" s="22" t="s">
        <v>969</v>
      </c>
      <c r="C624" s="83"/>
      <c r="D624" s="253"/>
    </row>
    <row r="625" spans="1:4" ht="56.25" hidden="1">
      <c r="A625" s="23" t="s">
        <v>1269</v>
      </c>
      <c r="B625" s="22" t="s">
        <v>1270</v>
      </c>
      <c r="C625" s="83"/>
      <c r="D625" s="253"/>
    </row>
    <row r="626" spans="1:4" ht="37.5" hidden="1">
      <c r="A626" s="23" t="s">
        <v>1271</v>
      </c>
      <c r="B626" s="22" t="s">
        <v>1272</v>
      </c>
      <c r="C626" s="83"/>
      <c r="D626" s="253"/>
    </row>
    <row r="627" spans="1:4" ht="37.5" hidden="1">
      <c r="A627" s="23" t="s">
        <v>1307</v>
      </c>
      <c r="B627" s="22" t="s">
        <v>1308</v>
      </c>
      <c r="C627" s="83"/>
      <c r="D627" s="253"/>
    </row>
    <row r="628" spans="1:4" ht="37.5" hidden="1">
      <c r="A628" s="23" t="s">
        <v>609</v>
      </c>
      <c r="B628" s="22" t="s">
        <v>610</v>
      </c>
      <c r="C628" s="83"/>
      <c r="D628" s="253"/>
    </row>
    <row r="629" spans="1:4" ht="37.5" hidden="1">
      <c r="A629" s="23" t="s">
        <v>611</v>
      </c>
      <c r="B629" s="22" t="s">
        <v>612</v>
      </c>
      <c r="C629" s="83"/>
      <c r="D629" s="253"/>
    </row>
    <row r="630" spans="1:4" ht="37.5" hidden="1">
      <c r="A630" s="23" t="s">
        <v>613</v>
      </c>
      <c r="B630" s="22" t="s">
        <v>614</v>
      </c>
      <c r="C630" s="83"/>
      <c r="D630" s="253"/>
    </row>
    <row r="631" spans="1:4" ht="37.5" hidden="1">
      <c r="A631" s="23" t="s">
        <v>615</v>
      </c>
      <c r="B631" s="22" t="s">
        <v>616</v>
      </c>
      <c r="C631" s="83"/>
      <c r="D631" s="253"/>
    </row>
    <row r="632" spans="1:4" ht="37.5" hidden="1">
      <c r="A632" s="23" t="s">
        <v>192</v>
      </c>
      <c r="B632" s="22" t="s">
        <v>193</v>
      </c>
      <c r="C632" s="83"/>
      <c r="D632" s="253"/>
    </row>
    <row r="633" spans="1:4" ht="75" hidden="1">
      <c r="A633" s="23" t="s">
        <v>194</v>
      </c>
      <c r="B633" s="22" t="s">
        <v>195</v>
      </c>
      <c r="C633" s="83"/>
      <c r="D633" s="253"/>
    </row>
    <row r="634" spans="1:4" ht="75" hidden="1">
      <c r="A634" s="23" t="s">
        <v>196</v>
      </c>
      <c r="B634" s="22" t="s">
        <v>197</v>
      </c>
      <c r="C634" s="83"/>
      <c r="D634" s="253"/>
    </row>
    <row r="635" spans="1:4" ht="37.5" hidden="1">
      <c r="A635" s="23" t="s">
        <v>27</v>
      </c>
      <c r="B635" s="22" t="s">
        <v>28</v>
      </c>
      <c r="C635" s="83"/>
      <c r="D635" s="253"/>
    </row>
    <row r="636" spans="1:4" ht="37.5" hidden="1">
      <c r="A636" s="23" t="s">
        <v>29</v>
      </c>
      <c r="B636" s="22" t="s">
        <v>360</v>
      </c>
      <c r="C636" s="82"/>
      <c r="D636" s="253"/>
    </row>
    <row r="637" spans="1:4" ht="56.25" hidden="1">
      <c r="A637" s="23" t="s">
        <v>361</v>
      </c>
      <c r="B637" s="22" t="s">
        <v>362</v>
      </c>
      <c r="C637" s="83"/>
      <c r="D637" s="253"/>
    </row>
    <row r="638" spans="1:4" ht="56.25" hidden="1">
      <c r="A638" s="23" t="s">
        <v>1518</v>
      </c>
      <c r="B638" s="22" t="s">
        <v>1519</v>
      </c>
      <c r="C638" s="83"/>
      <c r="D638" s="253"/>
    </row>
    <row r="639" spans="1:4" ht="56.25" hidden="1">
      <c r="A639" s="23" t="s">
        <v>1520</v>
      </c>
      <c r="B639" s="22" t="s">
        <v>1521</v>
      </c>
      <c r="C639" s="83"/>
      <c r="D639" s="253"/>
    </row>
    <row r="640" spans="1:4" ht="56.25" hidden="1">
      <c r="A640" s="23" t="s">
        <v>1522</v>
      </c>
      <c r="B640" s="22" t="s">
        <v>1523</v>
      </c>
      <c r="C640" s="83"/>
      <c r="D640" s="253"/>
    </row>
    <row r="641" spans="1:4" ht="56.25" hidden="1">
      <c r="A641" s="23" t="s">
        <v>1524</v>
      </c>
      <c r="B641" s="22" t="s">
        <v>1525</v>
      </c>
      <c r="C641" s="83"/>
      <c r="D641" s="253"/>
    </row>
    <row r="642" spans="1:4" ht="56.25" hidden="1">
      <c r="A642" s="23" t="s">
        <v>1526</v>
      </c>
      <c r="B642" s="22" t="s">
        <v>1527</v>
      </c>
      <c r="C642" s="83"/>
      <c r="D642" s="253"/>
    </row>
    <row r="643" spans="1:4" ht="56.25" hidden="1">
      <c r="A643" s="23" t="s">
        <v>1528</v>
      </c>
      <c r="B643" s="22" t="s">
        <v>1529</v>
      </c>
      <c r="C643" s="83"/>
      <c r="D643" s="253"/>
    </row>
    <row r="644" spans="1:4" ht="56.25" hidden="1">
      <c r="A644" s="23" t="s">
        <v>138</v>
      </c>
      <c r="B644" s="22" t="s">
        <v>139</v>
      </c>
      <c r="C644" s="83"/>
      <c r="D644" s="253"/>
    </row>
    <row r="645" spans="1:4" ht="75" hidden="1">
      <c r="A645" s="23" t="s">
        <v>140</v>
      </c>
      <c r="B645" s="22" t="s">
        <v>141</v>
      </c>
      <c r="C645" s="83"/>
      <c r="D645" s="253"/>
    </row>
    <row r="646" spans="1:4" ht="75" hidden="1">
      <c r="A646" s="23" t="s">
        <v>142</v>
      </c>
      <c r="B646" s="22" t="s">
        <v>143</v>
      </c>
      <c r="C646" s="83"/>
      <c r="D646" s="253"/>
    </row>
    <row r="647" spans="1:4" ht="24" hidden="1" customHeight="1">
      <c r="A647" s="23" t="s">
        <v>266</v>
      </c>
      <c r="B647" s="22" t="s">
        <v>1015</v>
      </c>
      <c r="C647" s="83"/>
      <c r="D647" s="83"/>
    </row>
    <row r="648" spans="1:4" ht="44.25" hidden="1" customHeight="1">
      <c r="A648" s="23" t="s">
        <v>144</v>
      </c>
      <c r="B648" s="22" t="s">
        <v>1965</v>
      </c>
      <c r="C648" s="83"/>
      <c r="D648" s="83"/>
    </row>
    <row r="649" spans="1:4" ht="93.75" hidden="1">
      <c r="A649" s="23" t="s">
        <v>1354</v>
      </c>
      <c r="B649" s="22" t="s">
        <v>1016</v>
      </c>
      <c r="C649" s="83"/>
      <c r="D649" s="253"/>
    </row>
    <row r="650" spans="1:4" ht="83.25" hidden="1" customHeight="1">
      <c r="A650" s="23" t="s">
        <v>834</v>
      </c>
      <c r="B650" s="22" t="s">
        <v>1017</v>
      </c>
      <c r="C650" s="83"/>
      <c r="D650" s="253"/>
    </row>
    <row r="651" spans="1:4" ht="75" hidden="1">
      <c r="A651" s="23" t="s">
        <v>114</v>
      </c>
      <c r="B651" s="22" t="s">
        <v>1020</v>
      </c>
      <c r="C651" s="83"/>
      <c r="D651" s="253"/>
    </row>
    <row r="652" spans="1:4" ht="59.25" hidden="1" customHeight="1">
      <c r="A652" s="23" t="s">
        <v>115</v>
      </c>
      <c r="B652" s="22" t="s">
        <v>1230</v>
      </c>
      <c r="C652" s="83"/>
      <c r="D652" s="253"/>
    </row>
    <row r="653" spans="1:4" ht="35.25" hidden="1" customHeight="1">
      <c r="A653" s="23" t="s">
        <v>1249</v>
      </c>
      <c r="B653" s="22" t="s">
        <v>316</v>
      </c>
      <c r="C653" s="83"/>
      <c r="D653" s="253"/>
    </row>
    <row r="654" spans="1:4" ht="66.75" hidden="1" customHeight="1">
      <c r="A654" s="23" t="s">
        <v>1250</v>
      </c>
      <c r="B654" s="22" t="s">
        <v>1021</v>
      </c>
      <c r="C654" s="83"/>
      <c r="D654" s="83"/>
    </row>
    <row r="655" spans="1:4" ht="79.5" hidden="1" customHeight="1">
      <c r="A655" s="23" t="s">
        <v>1251</v>
      </c>
      <c r="B655" s="22" t="s">
        <v>148</v>
      </c>
      <c r="C655" s="83"/>
      <c r="D655" s="253"/>
    </row>
    <row r="656" spans="1:4" ht="112.5" hidden="1" customHeight="1">
      <c r="A656" s="23" t="s">
        <v>953</v>
      </c>
      <c r="B656" s="22" t="s">
        <v>1022</v>
      </c>
      <c r="C656" s="83"/>
      <c r="D656" s="83"/>
    </row>
    <row r="657" spans="1:4" ht="58.5" hidden="1" customHeight="1">
      <c r="A657" s="23" t="s">
        <v>106</v>
      </c>
      <c r="B657" s="22" t="s">
        <v>1023</v>
      </c>
      <c r="C657" s="83"/>
      <c r="D657" s="253"/>
    </row>
    <row r="658" spans="1:4" ht="62.25" hidden="1" customHeight="1">
      <c r="A658" s="23" t="s">
        <v>107</v>
      </c>
      <c r="B658" s="22" t="s">
        <v>130</v>
      </c>
      <c r="C658" s="83"/>
      <c r="D658" s="253"/>
    </row>
    <row r="659" spans="1:4" ht="56.25" hidden="1" customHeight="1">
      <c r="A659" s="23" t="s">
        <v>1307</v>
      </c>
      <c r="B659" s="22" t="s">
        <v>1024</v>
      </c>
      <c r="C659" s="83"/>
      <c r="D659" s="253"/>
    </row>
    <row r="660" spans="1:4" ht="41.25" hidden="1" customHeight="1">
      <c r="A660" s="23" t="s">
        <v>108</v>
      </c>
      <c r="B660" s="22" t="s">
        <v>1025</v>
      </c>
      <c r="C660" s="83"/>
      <c r="D660" s="253"/>
    </row>
    <row r="661" spans="1:4" ht="27" hidden="1" customHeight="1">
      <c r="A661" s="23" t="s">
        <v>192</v>
      </c>
      <c r="B661" s="22" t="s">
        <v>193</v>
      </c>
      <c r="C661" s="83"/>
      <c r="D661" s="253"/>
    </row>
    <row r="662" spans="1:4" ht="36.75" hidden="1" customHeight="1">
      <c r="A662" s="23" t="s">
        <v>1400</v>
      </c>
      <c r="B662" s="22" t="s">
        <v>1401</v>
      </c>
      <c r="C662" s="83"/>
      <c r="D662" s="253"/>
    </row>
    <row r="663" spans="1:4" ht="86.25" hidden="1" customHeight="1">
      <c r="A663" s="23" t="s">
        <v>534</v>
      </c>
      <c r="B663" s="22" t="s">
        <v>981</v>
      </c>
      <c r="C663" s="83"/>
      <c r="D663" s="253"/>
    </row>
    <row r="664" spans="1:4" ht="39.75" hidden="1" customHeight="1">
      <c r="A664" s="23" t="s">
        <v>1044</v>
      </c>
      <c r="B664" s="22" t="s">
        <v>1045</v>
      </c>
      <c r="C664" s="83"/>
      <c r="D664" s="253"/>
    </row>
    <row r="665" spans="1:4" ht="39.75" hidden="1" customHeight="1">
      <c r="A665" s="23" t="s">
        <v>1315</v>
      </c>
      <c r="B665" s="22" t="s">
        <v>1316</v>
      </c>
      <c r="C665" s="83"/>
      <c r="D665" s="253"/>
    </row>
    <row r="666" spans="1:4" ht="64.5" hidden="1" customHeight="1">
      <c r="A666" s="23" t="s">
        <v>1317</v>
      </c>
      <c r="B666" s="22" t="s">
        <v>1026</v>
      </c>
      <c r="C666" s="83"/>
      <c r="D666" s="253"/>
    </row>
    <row r="667" spans="1:4" ht="64.5" hidden="1" customHeight="1">
      <c r="A667" s="23" t="s">
        <v>1402</v>
      </c>
      <c r="B667" s="22" t="s">
        <v>1403</v>
      </c>
      <c r="C667" s="83"/>
      <c r="D667" s="253"/>
    </row>
    <row r="668" spans="1:4" ht="75.75" hidden="1" customHeight="1">
      <c r="A668" s="23" t="s">
        <v>980</v>
      </c>
      <c r="B668" s="22" t="s">
        <v>1403</v>
      </c>
      <c r="C668" s="83"/>
      <c r="D668" s="253"/>
    </row>
    <row r="669" spans="1:4" ht="38.25" customHeight="1">
      <c r="A669" s="23" t="s">
        <v>1534</v>
      </c>
      <c r="B669" s="22" t="s">
        <v>1965</v>
      </c>
      <c r="C669" s="85"/>
      <c r="D669" s="461"/>
    </row>
    <row r="670" spans="1:4" hidden="1">
      <c r="A670" s="23" t="s">
        <v>1535</v>
      </c>
      <c r="B670" s="22" t="s">
        <v>1536</v>
      </c>
      <c r="C670" s="82"/>
      <c r="D670" s="253"/>
    </row>
    <row r="671" spans="1:4" hidden="1">
      <c r="A671" s="23" t="s">
        <v>1537</v>
      </c>
      <c r="B671" s="22" t="s">
        <v>1538</v>
      </c>
      <c r="C671" s="82"/>
      <c r="D671" s="253"/>
    </row>
    <row r="672" spans="1:4" ht="37.5" hidden="1">
      <c r="A672" s="23" t="s">
        <v>1539</v>
      </c>
      <c r="B672" s="22" t="s">
        <v>1540</v>
      </c>
      <c r="C672" s="83"/>
      <c r="D672" s="253"/>
    </row>
    <row r="673" spans="1:4" ht="37.5" hidden="1">
      <c r="A673" s="23" t="s">
        <v>1541</v>
      </c>
      <c r="B673" s="22" t="s">
        <v>1542</v>
      </c>
      <c r="C673" s="83"/>
      <c r="D673" s="253"/>
    </row>
    <row r="674" spans="1:4" ht="37.5" hidden="1">
      <c r="A674" s="23" t="s">
        <v>711</v>
      </c>
      <c r="B674" s="22" t="s">
        <v>712</v>
      </c>
      <c r="C674" s="83"/>
      <c r="D674" s="253"/>
    </row>
    <row r="675" spans="1:4" ht="37.5" hidden="1">
      <c r="A675" s="23" t="s">
        <v>713</v>
      </c>
      <c r="B675" s="22" t="s">
        <v>714</v>
      </c>
      <c r="C675" s="83"/>
      <c r="D675" s="253"/>
    </row>
    <row r="676" spans="1:4" ht="37.5" hidden="1">
      <c r="A676" s="23" t="s">
        <v>715</v>
      </c>
      <c r="B676" s="22" t="s">
        <v>716</v>
      </c>
      <c r="C676" s="83"/>
      <c r="D676" s="253"/>
    </row>
    <row r="677" spans="1:4" ht="37.5" hidden="1">
      <c r="A677" s="23" t="s">
        <v>717</v>
      </c>
      <c r="B677" s="22" t="s">
        <v>718</v>
      </c>
      <c r="C677" s="83"/>
      <c r="D677" s="253"/>
    </row>
    <row r="678" spans="1:4" ht="37.5" hidden="1">
      <c r="A678" s="23" t="s">
        <v>719</v>
      </c>
      <c r="B678" s="22" t="s">
        <v>720</v>
      </c>
      <c r="C678" s="83"/>
      <c r="D678" s="253"/>
    </row>
    <row r="679" spans="1:4" ht="37.5" hidden="1">
      <c r="A679" s="23" t="s">
        <v>721</v>
      </c>
      <c r="B679" s="22" t="s">
        <v>722</v>
      </c>
      <c r="C679" s="83"/>
      <c r="D679" s="253"/>
    </row>
    <row r="680" spans="1:4" ht="37.5" hidden="1">
      <c r="A680" s="23" t="s">
        <v>723</v>
      </c>
      <c r="B680" s="22" t="s">
        <v>724</v>
      </c>
      <c r="C680" s="83"/>
      <c r="D680" s="253"/>
    </row>
    <row r="681" spans="1:4" hidden="1">
      <c r="A681" s="23" t="s">
        <v>725</v>
      </c>
      <c r="B681" s="22" t="s">
        <v>726</v>
      </c>
      <c r="C681" s="82"/>
      <c r="D681" s="253"/>
    </row>
    <row r="682" spans="1:4" hidden="1">
      <c r="A682" s="23" t="s">
        <v>1133</v>
      </c>
      <c r="B682" s="22" t="s">
        <v>1134</v>
      </c>
      <c r="C682" s="83"/>
      <c r="D682" s="253"/>
    </row>
    <row r="683" spans="1:4" ht="37.5" hidden="1">
      <c r="A683" s="23" t="s">
        <v>1135</v>
      </c>
      <c r="B683" s="22" t="s">
        <v>1136</v>
      </c>
      <c r="C683" s="83"/>
      <c r="D683" s="253"/>
    </row>
    <row r="684" spans="1:4" hidden="1">
      <c r="A684" s="23" t="s">
        <v>1137</v>
      </c>
      <c r="B684" s="22" t="s">
        <v>1138</v>
      </c>
      <c r="C684" s="83"/>
      <c r="D684" s="253"/>
    </row>
    <row r="685" spans="1:4" ht="37.5" hidden="1">
      <c r="A685" s="23" t="s">
        <v>1139</v>
      </c>
      <c r="B685" s="22" t="s">
        <v>1140</v>
      </c>
      <c r="C685" s="83"/>
      <c r="D685" s="253"/>
    </row>
    <row r="686" spans="1:4" ht="37.5" hidden="1">
      <c r="A686" s="23" t="s">
        <v>110</v>
      </c>
      <c r="B686" s="22" t="s">
        <v>111</v>
      </c>
      <c r="C686" s="83"/>
      <c r="D686" s="253"/>
    </row>
    <row r="687" spans="1:4" hidden="1">
      <c r="A687" s="23" t="s">
        <v>112</v>
      </c>
      <c r="B687" s="22" t="s">
        <v>113</v>
      </c>
      <c r="C687" s="83"/>
      <c r="D687" s="253"/>
    </row>
    <row r="688" spans="1:4" ht="37.5" hidden="1">
      <c r="A688" s="23" t="s">
        <v>888</v>
      </c>
      <c r="B688" s="22" t="s">
        <v>889</v>
      </c>
      <c r="C688" s="82"/>
      <c r="D688" s="253"/>
    </row>
    <row r="689" spans="1:4" ht="37.5" hidden="1">
      <c r="A689" s="23" t="s">
        <v>336</v>
      </c>
      <c r="B689" s="22" t="s">
        <v>337</v>
      </c>
      <c r="C689" s="83"/>
      <c r="D689" s="253"/>
    </row>
    <row r="690" spans="1:4" ht="37.5" hidden="1">
      <c r="A690" s="23" t="s">
        <v>338</v>
      </c>
      <c r="B690" s="22" t="s">
        <v>339</v>
      </c>
      <c r="C690" s="83"/>
      <c r="D690" s="253"/>
    </row>
    <row r="691" spans="1:4" ht="37.5" hidden="1">
      <c r="A691" s="23" t="s">
        <v>80</v>
      </c>
      <c r="B691" s="22" t="s">
        <v>81</v>
      </c>
      <c r="C691" s="83"/>
      <c r="D691" s="253"/>
    </row>
    <row r="692" spans="1:4" ht="37.5" hidden="1">
      <c r="A692" s="23" t="s">
        <v>1223</v>
      </c>
      <c r="B692" s="22" t="s">
        <v>1224</v>
      </c>
      <c r="C692" s="83"/>
      <c r="D692" s="253"/>
    </row>
    <row r="693" spans="1:4" ht="75" hidden="1">
      <c r="A693" s="23" t="s">
        <v>1615</v>
      </c>
      <c r="B693" s="22" t="s">
        <v>1616</v>
      </c>
      <c r="C693" s="83"/>
      <c r="D693" s="253"/>
    </row>
    <row r="694" spans="1:4" ht="75" hidden="1">
      <c r="A694" s="23" t="s">
        <v>1617</v>
      </c>
      <c r="B694" s="22" t="s">
        <v>1618</v>
      </c>
      <c r="C694" s="82"/>
      <c r="D694" s="253"/>
    </row>
    <row r="695" spans="1:4" ht="37.5" hidden="1">
      <c r="A695" s="23" t="s">
        <v>1619</v>
      </c>
      <c r="B695" s="22" t="s">
        <v>1620</v>
      </c>
      <c r="C695" s="82"/>
      <c r="D695" s="253"/>
    </row>
    <row r="696" spans="1:4" ht="56.25" hidden="1">
      <c r="A696" s="23" t="s">
        <v>1621</v>
      </c>
      <c r="B696" s="22" t="s">
        <v>1622</v>
      </c>
      <c r="C696" s="83"/>
      <c r="D696" s="253"/>
    </row>
    <row r="697" spans="1:4" ht="56.25" hidden="1">
      <c r="A697" s="23" t="s">
        <v>1623</v>
      </c>
      <c r="B697" s="22" t="s">
        <v>1624</v>
      </c>
      <c r="C697" s="83"/>
      <c r="D697" s="253"/>
    </row>
    <row r="698" spans="1:4" ht="56.25" hidden="1">
      <c r="A698" s="23" t="s">
        <v>1625</v>
      </c>
      <c r="B698" s="22" t="s">
        <v>1626</v>
      </c>
      <c r="C698" s="83"/>
      <c r="D698" s="253"/>
    </row>
    <row r="699" spans="1:4" ht="56.25" hidden="1">
      <c r="A699" s="23" t="s">
        <v>807</v>
      </c>
      <c r="B699" s="22" t="s">
        <v>808</v>
      </c>
      <c r="C699" s="83"/>
      <c r="D699" s="253"/>
    </row>
    <row r="700" spans="1:4" ht="37.5" hidden="1">
      <c r="A700" s="23" t="s">
        <v>1066</v>
      </c>
      <c r="B700" s="22" t="s">
        <v>1067</v>
      </c>
      <c r="C700" s="82"/>
      <c r="D700" s="253"/>
    </row>
    <row r="701" spans="1:4" ht="56.25" hidden="1">
      <c r="A701" s="23" t="s">
        <v>1068</v>
      </c>
      <c r="B701" s="22" t="s">
        <v>1069</v>
      </c>
      <c r="C701" s="83"/>
      <c r="D701" s="253"/>
    </row>
    <row r="702" spans="1:4" ht="56.25" hidden="1">
      <c r="A702" s="23" t="s">
        <v>1070</v>
      </c>
      <c r="B702" s="22" t="s">
        <v>1071</v>
      </c>
      <c r="C702" s="83"/>
      <c r="D702" s="253"/>
    </row>
    <row r="703" spans="1:4" ht="56.25" hidden="1">
      <c r="A703" s="23" t="s">
        <v>1072</v>
      </c>
      <c r="B703" s="22" t="s">
        <v>1073</v>
      </c>
      <c r="C703" s="83"/>
      <c r="D703" s="253"/>
    </row>
    <row r="704" spans="1:4" ht="37.5" hidden="1">
      <c r="A704" s="23" t="s">
        <v>1074</v>
      </c>
      <c r="B704" s="22" t="s">
        <v>1459</v>
      </c>
      <c r="C704" s="82"/>
      <c r="D704" s="253"/>
    </row>
    <row r="705" spans="1:4" ht="56.25" hidden="1">
      <c r="A705" s="23" t="s">
        <v>1460</v>
      </c>
      <c r="B705" s="22" t="s">
        <v>1461</v>
      </c>
      <c r="C705" s="83"/>
      <c r="D705" s="253"/>
    </row>
    <row r="706" spans="1:4" ht="56.25" hidden="1">
      <c r="A706" s="23" t="s">
        <v>1462</v>
      </c>
      <c r="B706" s="22" t="s">
        <v>1463</v>
      </c>
      <c r="C706" s="83"/>
      <c r="D706" s="253"/>
    </row>
    <row r="707" spans="1:4" ht="37.5" hidden="1">
      <c r="A707" s="23" t="s">
        <v>40</v>
      </c>
      <c r="B707" s="22" t="s">
        <v>41</v>
      </c>
      <c r="C707" s="82"/>
      <c r="D707" s="253"/>
    </row>
    <row r="708" spans="1:4" ht="56.25" hidden="1">
      <c r="A708" s="23" t="s">
        <v>42</v>
      </c>
      <c r="B708" s="22" t="s">
        <v>43</v>
      </c>
      <c r="C708" s="83"/>
      <c r="D708" s="253"/>
    </row>
    <row r="709" spans="1:4" ht="56.25" hidden="1">
      <c r="A709" s="23" t="s">
        <v>44</v>
      </c>
      <c r="B709" s="22" t="s">
        <v>45</v>
      </c>
      <c r="C709" s="83"/>
      <c r="D709" s="253"/>
    </row>
    <row r="710" spans="1:4" ht="56.25" hidden="1">
      <c r="A710" s="23" t="s">
        <v>1713</v>
      </c>
      <c r="B710" s="22" t="s">
        <v>1714</v>
      </c>
      <c r="C710" s="82"/>
      <c r="D710" s="253"/>
    </row>
    <row r="711" spans="1:4" ht="56.25" hidden="1">
      <c r="A711" s="23" t="s">
        <v>1713</v>
      </c>
      <c r="B711" s="22" t="s">
        <v>1715</v>
      </c>
      <c r="C711" s="83"/>
      <c r="D711" s="253"/>
    </row>
    <row r="712" spans="1:4" ht="37.5" hidden="1">
      <c r="A712" s="23" t="s">
        <v>1716</v>
      </c>
      <c r="B712" s="22" t="s">
        <v>1717</v>
      </c>
      <c r="C712" s="82"/>
      <c r="D712" s="253"/>
    </row>
    <row r="713" spans="1:4" ht="37.5" hidden="1">
      <c r="A713" s="23" t="s">
        <v>1718</v>
      </c>
      <c r="B713" s="22" t="s">
        <v>1719</v>
      </c>
      <c r="C713" s="83"/>
      <c r="D713" s="253"/>
    </row>
    <row r="714" spans="1:4" ht="37.5" hidden="1">
      <c r="A714" s="23" t="s">
        <v>1720</v>
      </c>
      <c r="B714" s="22" t="s">
        <v>1721</v>
      </c>
      <c r="C714" s="82"/>
      <c r="D714" s="253"/>
    </row>
    <row r="715" spans="1:4" ht="56.25" hidden="1">
      <c r="A715" s="23" t="s">
        <v>1555</v>
      </c>
      <c r="B715" s="22" t="s">
        <v>1556</v>
      </c>
      <c r="C715" s="83"/>
      <c r="D715" s="253"/>
    </row>
    <row r="716" spans="1:4" ht="37.5" hidden="1">
      <c r="A716" s="23" t="s">
        <v>1557</v>
      </c>
      <c r="B716" s="22" t="s">
        <v>1163</v>
      </c>
      <c r="C716" s="82"/>
      <c r="D716" s="253"/>
    </row>
    <row r="717" spans="1:4" ht="37.5" hidden="1">
      <c r="A717" s="23" t="s">
        <v>856</v>
      </c>
      <c r="B717" s="22" t="s">
        <v>857</v>
      </c>
      <c r="C717" s="83"/>
      <c r="D717" s="253"/>
    </row>
    <row r="718" spans="1:4" ht="37.5" hidden="1">
      <c r="A718" s="23" t="s">
        <v>1187</v>
      </c>
      <c r="B718" s="22" t="s">
        <v>1188</v>
      </c>
      <c r="C718" s="83"/>
      <c r="D718" s="253"/>
    </row>
    <row r="719" spans="1:4" ht="37.5" hidden="1">
      <c r="A719" s="23" t="s">
        <v>1189</v>
      </c>
      <c r="B719" s="22" t="s">
        <v>1190</v>
      </c>
      <c r="C719" s="83"/>
      <c r="D719" s="253"/>
    </row>
    <row r="720" spans="1:4" ht="37.5" hidden="1">
      <c r="A720" s="23" t="s">
        <v>1191</v>
      </c>
      <c r="B720" s="22" t="s">
        <v>1192</v>
      </c>
      <c r="C720" s="82"/>
      <c r="D720" s="253"/>
    </row>
    <row r="721" spans="1:4" ht="56.25" hidden="1">
      <c r="A721" s="23" t="s">
        <v>1193</v>
      </c>
      <c r="B721" s="22" t="s">
        <v>1194</v>
      </c>
      <c r="C721" s="82"/>
      <c r="D721" s="253"/>
    </row>
    <row r="722" spans="1:4" ht="37.5" hidden="1">
      <c r="A722" s="23" t="s">
        <v>1195</v>
      </c>
      <c r="B722" s="22" t="s">
        <v>1196</v>
      </c>
      <c r="C722" s="83"/>
      <c r="D722" s="253"/>
    </row>
    <row r="723" spans="1:4" ht="37.5" hidden="1">
      <c r="A723" s="23" t="s">
        <v>1197</v>
      </c>
      <c r="B723" s="22" t="s">
        <v>1198</v>
      </c>
      <c r="C723" s="83"/>
      <c r="D723" s="253"/>
    </row>
    <row r="724" spans="1:4" ht="56.25" hidden="1">
      <c r="A724" s="23" t="s">
        <v>1199</v>
      </c>
      <c r="B724" s="22" t="s">
        <v>1200</v>
      </c>
      <c r="C724" s="83"/>
      <c r="D724" s="253"/>
    </row>
    <row r="725" spans="1:4" ht="56.25" hidden="1">
      <c r="A725" s="23" t="s">
        <v>1201</v>
      </c>
      <c r="B725" s="22" t="s">
        <v>1202</v>
      </c>
      <c r="C725" s="83"/>
      <c r="D725" s="253"/>
    </row>
    <row r="726" spans="1:4" ht="56.25" hidden="1">
      <c r="A726" s="23" t="s">
        <v>1416</v>
      </c>
      <c r="B726" s="22" t="s">
        <v>1417</v>
      </c>
      <c r="C726" s="82"/>
      <c r="D726" s="253"/>
    </row>
    <row r="727" spans="1:4" ht="37.5" hidden="1">
      <c r="A727" s="23" t="s">
        <v>1195</v>
      </c>
      <c r="B727" s="22" t="s">
        <v>1418</v>
      </c>
      <c r="C727" s="83"/>
      <c r="D727" s="253"/>
    </row>
    <row r="728" spans="1:4" ht="37.5" hidden="1">
      <c r="A728" s="23" t="s">
        <v>1197</v>
      </c>
      <c r="B728" s="22" t="s">
        <v>1419</v>
      </c>
      <c r="C728" s="83"/>
      <c r="D728" s="253"/>
    </row>
    <row r="729" spans="1:4" ht="56.25" hidden="1">
      <c r="A729" s="23" t="s">
        <v>1199</v>
      </c>
      <c r="B729" s="22" t="s">
        <v>1420</v>
      </c>
      <c r="C729" s="83"/>
      <c r="D729" s="253"/>
    </row>
    <row r="730" spans="1:4" ht="56.25" hidden="1">
      <c r="A730" s="23" t="s">
        <v>1201</v>
      </c>
      <c r="B730" s="22" t="s">
        <v>1421</v>
      </c>
      <c r="C730" s="83"/>
      <c r="D730" s="253"/>
    </row>
    <row r="731" spans="1:4" ht="56.25" hidden="1">
      <c r="A731" s="23" t="s">
        <v>1355</v>
      </c>
      <c r="B731" s="22" t="s">
        <v>1356</v>
      </c>
      <c r="C731" s="82"/>
      <c r="D731" s="253"/>
    </row>
    <row r="732" spans="1:4" ht="37.5" hidden="1">
      <c r="A732" s="23" t="s">
        <v>1195</v>
      </c>
      <c r="B732" s="22" t="s">
        <v>1357</v>
      </c>
      <c r="C732" s="83"/>
      <c r="D732" s="253"/>
    </row>
    <row r="733" spans="1:4" ht="37.5" hidden="1">
      <c r="A733" s="23" t="s">
        <v>1197</v>
      </c>
      <c r="B733" s="22" t="s">
        <v>1358</v>
      </c>
      <c r="C733" s="83"/>
      <c r="D733" s="253"/>
    </row>
    <row r="734" spans="1:4" ht="56.25" hidden="1">
      <c r="A734" s="23" t="s">
        <v>1199</v>
      </c>
      <c r="B734" s="22" t="s">
        <v>1359</v>
      </c>
      <c r="C734" s="83"/>
      <c r="D734" s="253"/>
    </row>
    <row r="735" spans="1:4" ht="56.25" hidden="1">
      <c r="A735" s="23" t="s">
        <v>1201</v>
      </c>
      <c r="B735" s="22" t="s">
        <v>1360</v>
      </c>
      <c r="C735" s="83"/>
      <c r="D735" s="253"/>
    </row>
    <row r="736" spans="1:4" ht="56.25" hidden="1">
      <c r="A736" s="23" t="s">
        <v>1361</v>
      </c>
      <c r="B736" s="22" t="s">
        <v>1033</v>
      </c>
      <c r="C736" s="82"/>
      <c r="D736" s="253"/>
    </row>
    <row r="737" spans="1:4" ht="75" hidden="1">
      <c r="A737" s="23" t="s">
        <v>1034</v>
      </c>
      <c r="B737" s="22" t="s">
        <v>1035</v>
      </c>
      <c r="C737" s="83"/>
      <c r="D737" s="253"/>
    </row>
    <row r="738" spans="1:4" ht="37.5">
      <c r="A738" s="23" t="s">
        <v>1971</v>
      </c>
      <c r="B738" s="22" t="s">
        <v>1972</v>
      </c>
      <c r="C738" s="83">
        <v>21</v>
      </c>
      <c r="D738" s="253">
        <v>22</v>
      </c>
    </row>
    <row r="739" spans="1:4" s="26" customFormat="1">
      <c r="A739" s="76" t="s">
        <v>1036</v>
      </c>
      <c r="B739" s="25" t="s">
        <v>357</v>
      </c>
      <c r="C739" s="84">
        <f>C740+C790</f>
        <v>10244.5</v>
      </c>
      <c r="D739" s="84">
        <f>D740+D790</f>
        <v>8550.6</v>
      </c>
    </row>
    <row r="740" spans="1:4" s="26" customFormat="1" ht="37.5">
      <c r="A740" s="16" t="s">
        <v>1037</v>
      </c>
      <c r="B740" s="25" t="s">
        <v>358</v>
      </c>
      <c r="C740" s="84">
        <f>C741+C791</f>
        <v>10244.5</v>
      </c>
      <c r="D740" s="84">
        <f>D741+D791</f>
        <v>8550.6</v>
      </c>
    </row>
    <row r="741" spans="1:4" ht="37.5" customHeight="1">
      <c r="A741" s="5" t="s">
        <v>1038</v>
      </c>
      <c r="B741" s="27" t="s">
        <v>1987</v>
      </c>
      <c r="C741" s="82">
        <v>6706.8</v>
      </c>
      <c r="D741" s="82">
        <v>5396.5</v>
      </c>
    </row>
    <row r="742" spans="1:4" ht="38.25" hidden="1" customHeight="1">
      <c r="A742" s="5" t="s">
        <v>1097</v>
      </c>
      <c r="B742" s="27" t="s">
        <v>30</v>
      </c>
      <c r="C742" s="83"/>
      <c r="D742" s="253"/>
    </row>
    <row r="743" spans="1:4" ht="53.25" hidden="1" customHeight="1">
      <c r="A743" s="16" t="s">
        <v>471</v>
      </c>
      <c r="B743" s="25"/>
      <c r="C743" s="85"/>
      <c r="D743" s="85"/>
    </row>
    <row r="744" spans="1:4" ht="38.25" hidden="1" customHeight="1">
      <c r="A744" s="28" t="s">
        <v>1707</v>
      </c>
      <c r="B744" s="15" t="s">
        <v>1171</v>
      </c>
      <c r="C744" s="83"/>
      <c r="D744" s="253"/>
    </row>
    <row r="745" spans="1:4" ht="78" hidden="1" customHeight="1">
      <c r="A745" s="5" t="s">
        <v>1378</v>
      </c>
      <c r="B745" s="15" t="s">
        <v>1172</v>
      </c>
      <c r="C745" s="83"/>
      <c r="D745" s="253"/>
    </row>
    <row r="746" spans="1:4" ht="38.25" hidden="1" customHeight="1">
      <c r="A746" s="5" t="s">
        <v>1084</v>
      </c>
      <c r="B746" s="15" t="s">
        <v>1173</v>
      </c>
      <c r="C746" s="83"/>
      <c r="D746" s="253"/>
    </row>
    <row r="747" spans="1:4" ht="60.75" hidden="1" customHeight="1">
      <c r="A747" s="5" t="s">
        <v>1627</v>
      </c>
      <c r="B747" s="15" t="s">
        <v>1174</v>
      </c>
      <c r="C747" s="82"/>
      <c r="D747" s="253"/>
    </row>
    <row r="748" spans="1:4" ht="57" hidden="1" customHeight="1">
      <c r="A748" s="5" t="s">
        <v>1118</v>
      </c>
      <c r="B748" s="15" t="s">
        <v>1174</v>
      </c>
      <c r="C748" s="82"/>
      <c r="D748" s="253"/>
    </row>
    <row r="749" spans="1:4" ht="80.25" hidden="1" customHeight="1">
      <c r="A749" s="38" t="s">
        <v>1760</v>
      </c>
      <c r="B749" s="15" t="s">
        <v>1173</v>
      </c>
      <c r="C749" s="83"/>
      <c r="D749" s="253"/>
    </row>
    <row r="750" spans="1:4" ht="53.25" hidden="1" customHeight="1">
      <c r="A750" s="32" t="s">
        <v>1141</v>
      </c>
      <c r="B750" s="29" t="s">
        <v>1175</v>
      </c>
      <c r="C750" s="83"/>
      <c r="D750" s="253"/>
    </row>
    <row r="751" spans="1:4" ht="42" hidden="1" customHeight="1">
      <c r="A751" s="5" t="s">
        <v>1632</v>
      </c>
      <c r="B751" s="15" t="s">
        <v>1404</v>
      </c>
      <c r="C751" s="82"/>
      <c r="D751" s="253"/>
    </row>
    <row r="752" spans="1:4" ht="91.5" hidden="1" customHeight="1">
      <c r="A752" s="5" t="s">
        <v>1759</v>
      </c>
      <c r="B752" s="15" t="s">
        <v>1176</v>
      </c>
      <c r="C752" s="83"/>
      <c r="D752" s="253"/>
    </row>
    <row r="753" spans="1:6" ht="25.5" hidden="1" customHeight="1">
      <c r="A753" s="5" t="s">
        <v>1811</v>
      </c>
      <c r="B753" s="15" t="s">
        <v>1205</v>
      </c>
      <c r="C753" s="83"/>
      <c r="D753" s="253"/>
    </row>
    <row r="754" spans="1:6" ht="78" hidden="1" customHeight="1">
      <c r="A754" s="5" t="s">
        <v>1812</v>
      </c>
      <c r="B754" s="15" t="s">
        <v>1205</v>
      </c>
      <c r="C754" s="83"/>
      <c r="D754" s="253"/>
    </row>
    <row r="755" spans="1:6" ht="65.25" hidden="1" customHeight="1">
      <c r="A755" s="2" t="s">
        <v>1813</v>
      </c>
      <c r="B755" s="15" t="s">
        <v>1205</v>
      </c>
      <c r="C755" s="83"/>
      <c r="D755" s="253"/>
    </row>
    <row r="756" spans="1:6" ht="53.25" hidden="1" customHeight="1">
      <c r="A756" s="5" t="s">
        <v>1814</v>
      </c>
      <c r="B756" s="15" t="s">
        <v>1205</v>
      </c>
      <c r="C756" s="83"/>
      <c r="D756" s="253"/>
    </row>
    <row r="757" spans="1:6" ht="75.75" hidden="1" customHeight="1">
      <c r="A757" s="5" t="s">
        <v>1815</v>
      </c>
      <c r="B757" s="15" t="s">
        <v>960</v>
      </c>
      <c r="C757" s="83"/>
      <c r="D757" s="253"/>
    </row>
    <row r="758" spans="1:6" s="26" customFormat="1" ht="21" hidden="1" customHeight="1">
      <c r="A758" s="16" t="s">
        <v>1098</v>
      </c>
      <c r="B758" s="25"/>
      <c r="C758" s="85"/>
      <c r="D758" s="85"/>
    </row>
    <row r="759" spans="1:6" ht="84" hidden="1" customHeight="1">
      <c r="A759" s="28" t="s">
        <v>1099</v>
      </c>
      <c r="B759" s="15" t="s">
        <v>359</v>
      </c>
      <c r="C759" s="83"/>
      <c r="D759" s="253"/>
    </row>
    <row r="760" spans="1:6" ht="60" hidden="1" customHeight="1">
      <c r="A760" s="5" t="s">
        <v>1816</v>
      </c>
      <c r="B760" s="29" t="s">
        <v>1605</v>
      </c>
      <c r="C760" s="83"/>
      <c r="D760" s="253"/>
    </row>
    <row r="761" spans="1:6" ht="80.25" hidden="1" customHeight="1">
      <c r="A761" s="31" t="s">
        <v>1817</v>
      </c>
      <c r="B761" s="199" t="s">
        <v>31</v>
      </c>
      <c r="C761" s="83"/>
      <c r="D761" s="253"/>
    </row>
    <row r="762" spans="1:6" ht="37.5" hidden="1" customHeight="1">
      <c r="A762" s="28" t="s">
        <v>1818</v>
      </c>
      <c r="B762" s="29" t="s">
        <v>1604</v>
      </c>
      <c r="C762" s="83"/>
      <c r="D762" s="253"/>
    </row>
    <row r="763" spans="1:6" ht="114.75" hidden="1" customHeight="1">
      <c r="A763" s="5" t="s">
        <v>1819</v>
      </c>
      <c r="B763" s="15" t="s">
        <v>1204</v>
      </c>
      <c r="C763" s="82"/>
      <c r="D763" s="253"/>
    </row>
    <row r="764" spans="1:6" ht="112.5" hidden="1" customHeight="1">
      <c r="A764" s="207" t="s">
        <v>1824</v>
      </c>
      <c r="B764" s="29" t="s">
        <v>1143</v>
      </c>
      <c r="C764" s="83"/>
      <c r="D764" s="253"/>
      <c r="F764" s="203"/>
    </row>
    <row r="765" spans="1:6" ht="39.75" hidden="1" customHeight="1">
      <c r="A765" s="5" t="s">
        <v>1825</v>
      </c>
      <c r="B765" s="208" t="s">
        <v>413</v>
      </c>
      <c r="C765" s="83"/>
      <c r="D765" s="253"/>
    </row>
    <row r="766" spans="1:6" ht="78.75" hidden="1" customHeight="1">
      <c r="A766" s="5" t="s">
        <v>1826</v>
      </c>
      <c r="B766" s="209" t="s">
        <v>483</v>
      </c>
      <c r="C766" s="83"/>
      <c r="D766" s="253"/>
    </row>
    <row r="767" spans="1:6" ht="105" hidden="1" customHeight="1">
      <c r="A767" s="38" t="s">
        <v>1827</v>
      </c>
      <c r="B767" s="204" t="s">
        <v>484</v>
      </c>
      <c r="C767" s="132"/>
      <c r="D767" s="253"/>
    </row>
    <row r="768" spans="1:6" ht="99.75" hidden="1" customHeight="1">
      <c r="A768" s="5" t="s">
        <v>1828</v>
      </c>
      <c r="B768" s="209" t="s">
        <v>489</v>
      </c>
      <c r="C768" s="205"/>
      <c r="D768" s="253"/>
    </row>
    <row r="769" spans="1:6" ht="57" hidden="1" customHeight="1">
      <c r="A769" s="31" t="s">
        <v>1263</v>
      </c>
      <c r="B769" s="209" t="s">
        <v>1262</v>
      </c>
      <c r="C769" s="205"/>
      <c r="D769" s="253"/>
    </row>
    <row r="770" spans="1:6" s="198" customFormat="1" ht="27.75" hidden="1" customHeight="1">
      <c r="A770" s="169" t="s">
        <v>1829</v>
      </c>
      <c r="B770" s="209" t="s">
        <v>482</v>
      </c>
      <c r="C770" s="132"/>
      <c r="D770" s="254"/>
    </row>
    <row r="771" spans="1:6" s="198" customFormat="1" ht="21.75" hidden="1" customHeight="1">
      <c r="A771" s="31" t="s">
        <v>1261</v>
      </c>
      <c r="B771" s="209" t="s">
        <v>1260</v>
      </c>
      <c r="C771" s="132"/>
      <c r="D771" s="254"/>
    </row>
    <row r="772" spans="1:6" s="198" customFormat="1" ht="45.75" hidden="1" customHeight="1">
      <c r="A772" s="31" t="s">
        <v>1830</v>
      </c>
      <c r="B772" s="206" t="s">
        <v>412</v>
      </c>
      <c r="C772" s="83"/>
      <c r="D772" s="254"/>
    </row>
    <row r="773" spans="1:6" ht="81.75" hidden="1" customHeight="1">
      <c r="A773" s="5" t="s">
        <v>1831</v>
      </c>
      <c r="B773" s="209" t="s">
        <v>485</v>
      </c>
      <c r="C773" s="132"/>
      <c r="D773" s="253"/>
    </row>
    <row r="774" spans="1:6" ht="74.25" hidden="1" customHeight="1">
      <c r="A774" s="31" t="s">
        <v>1266</v>
      </c>
      <c r="B774" s="209" t="s">
        <v>1264</v>
      </c>
      <c r="C774" s="132"/>
      <c r="D774" s="253"/>
    </row>
    <row r="775" spans="1:6" s="198" customFormat="1" ht="99.75" hidden="1" customHeight="1">
      <c r="A775" s="5" t="s">
        <v>1832</v>
      </c>
      <c r="B775" s="209" t="s">
        <v>487</v>
      </c>
      <c r="C775" s="132"/>
      <c r="D775" s="254"/>
    </row>
    <row r="776" spans="1:6" ht="96" hidden="1" customHeight="1">
      <c r="A776" s="5" t="s">
        <v>1833</v>
      </c>
      <c r="B776" s="209" t="s">
        <v>488</v>
      </c>
      <c r="C776" s="205"/>
      <c r="D776" s="254"/>
      <c r="E776" s="198"/>
      <c r="F776" s="198"/>
    </row>
    <row r="777" spans="1:6" ht="43.5" hidden="1" customHeight="1">
      <c r="A777" s="31" t="s">
        <v>1259</v>
      </c>
      <c r="B777" s="209" t="s">
        <v>1258</v>
      </c>
      <c r="C777" s="205"/>
      <c r="D777" s="254"/>
      <c r="E777" s="198"/>
      <c r="F777" s="198"/>
    </row>
    <row r="778" spans="1:6" s="198" customFormat="1" ht="64.5" hidden="1" customHeight="1">
      <c r="A778" s="5" t="s">
        <v>1834</v>
      </c>
      <c r="B778" s="209" t="s">
        <v>1694</v>
      </c>
      <c r="C778" s="83"/>
      <c r="D778" s="254"/>
    </row>
    <row r="779" spans="1:6" s="198" customFormat="1" ht="87" hidden="1" customHeight="1">
      <c r="A779" s="5" t="s">
        <v>1835</v>
      </c>
      <c r="B779" s="209" t="s">
        <v>486</v>
      </c>
      <c r="C779" s="205"/>
      <c r="D779" s="254"/>
    </row>
    <row r="780" spans="1:6" s="198" customFormat="1" ht="102" hidden="1" customHeight="1">
      <c r="A780" s="31" t="s">
        <v>1265</v>
      </c>
      <c r="B780" s="209" t="s">
        <v>1268</v>
      </c>
      <c r="C780" s="205"/>
      <c r="D780" s="254"/>
    </row>
    <row r="781" spans="1:6" s="198" customFormat="1" ht="53.25" hidden="1" customHeight="1">
      <c r="A781" s="5" t="s">
        <v>1820</v>
      </c>
      <c r="B781" s="29" t="s">
        <v>1203</v>
      </c>
      <c r="C781" s="83"/>
      <c r="D781" s="260"/>
    </row>
    <row r="782" spans="1:6" ht="115.5" hidden="1" customHeight="1">
      <c r="A782" s="30" t="s">
        <v>1821</v>
      </c>
      <c r="B782" s="29" t="s">
        <v>1203</v>
      </c>
      <c r="C782" s="83"/>
      <c r="D782" s="253"/>
    </row>
    <row r="783" spans="1:6" ht="81" hidden="1" customHeight="1">
      <c r="A783" s="30" t="s">
        <v>1809</v>
      </c>
      <c r="B783" s="29" t="s">
        <v>1203</v>
      </c>
      <c r="C783" s="83"/>
      <c r="D783" s="253"/>
    </row>
    <row r="784" spans="1:6" ht="96" hidden="1" customHeight="1">
      <c r="A784" s="30" t="s">
        <v>1810</v>
      </c>
      <c r="B784" s="29" t="s">
        <v>1203</v>
      </c>
      <c r="C784" s="83"/>
      <c r="D784" s="253"/>
    </row>
    <row r="785" spans="1:4" ht="21" hidden="1" customHeight="1">
      <c r="A785" s="28" t="s">
        <v>1822</v>
      </c>
      <c r="B785" s="29" t="s">
        <v>1203</v>
      </c>
      <c r="C785" s="83"/>
      <c r="D785" s="253"/>
    </row>
    <row r="786" spans="1:4" ht="42.75" hidden="1" customHeight="1">
      <c r="A786" s="28" t="s">
        <v>1823</v>
      </c>
      <c r="B786" s="29" t="s">
        <v>1203</v>
      </c>
      <c r="C786" s="83"/>
      <c r="D786" s="253"/>
    </row>
    <row r="787" spans="1:4" s="26" customFormat="1" ht="19.5" customHeight="1">
      <c r="A787" s="33" t="s">
        <v>104</v>
      </c>
      <c r="B787" s="25"/>
      <c r="C787" s="85"/>
      <c r="D787" s="85"/>
    </row>
    <row r="788" spans="1:4" ht="42" hidden="1" customHeight="1">
      <c r="A788" s="5" t="s">
        <v>187</v>
      </c>
      <c r="B788" s="15" t="s">
        <v>1177</v>
      </c>
      <c r="C788" s="83"/>
      <c r="D788" s="253"/>
    </row>
    <row r="789" spans="1:4" ht="39" hidden="1" customHeight="1">
      <c r="A789" s="5" t="s">
        <v>1437</v>
      </c>
      <c r="B789" s="15" t="s">
        <v>1177</v>
      </c>
      <c r="C789" s="83"/>
      <c r="D789" s="253"/>
    </row>
    <row r="790" spans="1:4" ht="46.5" hidden="1" customHeight="1">
      <c r="A790" s="34" t="s">
        <v>188</v>
      </c>
      <c r="B790" s="15" t="s">
        <v>1178</v>
      </c>
      <c r="C790" s="141"/>
      <c r="D790" s="253"/>
    </row>
    <row r="791" spans="1:4" ht="40.5" customHeight="1">
      <c r="A791" s="5" t="s">
        <v>1996</v>
      </c>
      <c r="B791" s="15" t="s">
        <v>1995</v>
      </c>
      <c r="C791" s="83">
        <v>3537.7</v>
      </c>
      <c r="D791" s="253">
        <v>3154.1</v>
      </c>
    </row>
    <row r="792" spans="1:4" ht="42.75" hidden="1" customHeight="1">
      <c r="A792" s="5" t="s">
        <v>478</v>
      </c>
      <c r="B792" s="15" t="s">
        <v>1299</v>
      </c>
      <c r="C792" s="83">
        <v>0</v>
      </c>
      <c r="D792" s="253"/>
    </row>
    <row r="793" spans="1:4" ht="54.75" hidden="1" customHeight="1">
      <c r="A793" s="5" t="s">
        <v>1300</v>
      </c>
      <c r="B793" s="15" t="s">
        <v>1299</v>
      </c>
      <c r="C793" s="83"/>
      <c r="D793" s="253"/>
    </row>
    <row r="794" spans="1:4" ht="38.25" hidden="1" customHeight="1">
      <c r="A794" s="5" t="s">
        <v>189</v>
      </c>
      <c r="B794" s="15" t="s">
        <v>1794</v>
      </c>
      <c r="C794" s="83"/>
      <c r="D794" s="253"/>
    </row>
    <row r="795" spans="1:4" ht="41.25" hidden="1" customHeight="1">
      <c r="A795" s="5" t="s">
        <v>190</v>
      </c>
      <c r="B795" s="15" t="s">
        <v>1795</v>
      </c>
      <c r="C795" s="83"/>
      <c r="D795" s="253"/>
    </row>
    <row r="796" spans="1:4" ht="56.25" hidden="1">
      <c r="A796" s="5" t="s">
        <v>191</v>
      </c>
      <c r="B796" s="15" t="s">
        <v>1795</v>
      </c>
      <c r="C796" s="82"/>
      <c r="D796" s="253"/>
    </row>
    <row r="797" spans="1:4" ht="35.25" hidden="1" customHeight="1">
      <c r="A797" s="32" t="s">
        <v>466</v>
      </c>
      <c r="B797" s="15" t="s">
        <v>1299</v>
      </c>
      <c r="C797" s="83"/>
      <c r="D797" s="253"/>
    </row>
    <row r="798" spans="1:4" ht="54" hidden="1" customHeight="1">
      <c r="A798" s="171" t="s">
        <v>465</v>
      </c>
      <c r="B798" s="15" t="s">
        <v>1299</v>
      </c>
      <c r="C798" s="83"/>
      <c r="D798" s="253"/>
    </row>
    <row r="799" spans="1:4" s="26" customFormat="1" ht="20.25" hidden="1" customHeight="1">
      <c r="A799" s="16" t="s">
        <v>1288</v>
      </c>
      <c r="B799" s="25" t="s">
        <v>1206</v>
      </c>
      <c r="C799" s="133">
        <f>C800</f>
        <v>0</v>
      </c>
      <c r="D799" s="133">
        <f>D800</f>
        <v>0</v>
      </c>
    </row>
    <row r="800" spans="1:4" ht="35.25" hidden="1" customHeight="1">
      <c r="A800" s="5" t="s">
        <v>1289</v>
      </c>
      <c r="B800" s="15" t="s">
        <v>1207</v>
      </c>
      <c r="C800" s="132">
        <v>0</v>
      </c>
      <c r="D800" s="132">
        <v>0</v>
      </c>
    </row>
    <row r="801" spans="1:4" ht="66.75" hidden="1" customHeight="1">
      <c r="A801" s="201" t="s">
        <v>215</v>
      </c>
      <c r="B801" s="22" t="s">
        <v>890</v>
      </c>
      <c r="C801" s="141"/>
      <c r="D801" s="253"/>
    </row>
    <row r="802" spans="1:4" ht="81" hidden="1" customHeight="1">
      <c r="A802" s="23" t="s">
        <v>216</v>
      </c>
      <c r="B802" s="22" t="s">
        <v>891</v>
      </c>
      <c r="C802" s="141"/>
      <c r="D802" s="253"/>
    </row>
    <row r="803" spans="1:4" ht="51" hidden="1" customHeight="1">
      <c r="A803" s="201" t="s">
        <v>1468</v>
      </c>
      <c r="B803" s="22" t="s">
        <v>892</v>
      </c>
      <c r="C803" s="141"/>
      <c r="D803" s="253"/>
    </row>
    <row r="804" spans="1:4" ht="72.75" hidden="1" customHeight="1">
      <c r="A804" s="23" t="s">
        <v>1469</v>
      </c>
      <c r="B804" s="22" t="s">
        <v>893</v>
      </c>
      <c r="C804" s="142"/>
      <c r="D804" s="253"/>
    </row>
    <row r="805" spans="1:4" s="26" customFormat="1">
      <c r="A805" s="255" t="s">
        <v>1470</v>
      </c>
      <c r="B805" s="256"/>
      <c r="C805" s="84">
        <f>C11+C740</f>
        <v>19799.8</v>
      </c>
      <c r="D805" s="84">
        <f>D23+D92+D99+D307+D445+D669+D738+D740</f>
        <v>18229.900000000001</v>
      </c>
    </row>
    <row r="807" spans="1:4">
      <c r="A807" s="17" t="s">
        <v>1471</v>
      </c>
    </row>
    <row r="809" spans="1:4">
      <c r="A809" s="17" t="s">
        <v>1472</v>
      </c>
      <c r="C809" s="35">
        <f>ведомственная!G13</f>
        <v>20755.3</v>
      </c>
      <c r="D809" s="35">
        <f>ведомственная!H13</f>
        <v>19197.8</v>
      </c>
    </row>
    <row r="810" spans="1:4">
      <c r="A810" s="17" t="s">
        <v>1904</v>
      </c>
    </row>
    <row r="811" spans="1:4">
      <c r="A811" s="17" t="s">
        <v>1905</v>
      </c>
    </row>
    <row r="812" spans="1:4">
      <c r="C812" s="36">
        <f>C805-C809</f>
        <v>-955.5</v>
      </c>
      <c r="D812" s="36">
        <f>D805-D809</f>
        <v>-967.89999999999782</v>
      </c>
    </row>
    <row r="815" spans="1:4">
      <c r="C815" s="18">
        <v>4611.2</v>
      </c>
      <c r="D815" s="18">
        <v>4377.3999999999996</v>
      </c>
    </row>
    <row r="816" spans="1:4">
      <c r="A816" s="18"/>
    </row>
    <row r="819" spans="1:1">
      <c r="A819" s="17" t="s">
        <v>1472</v>
      </c>
    </row>
  </sheetData>
  <mergeCells count="3">
    <mergeCell ref="B2:C2"/>
    <mergeCell ref="B3:C3"/>
    <mergeCell ref="A7:C7"/>
  </mergeCells>
  <phoneticPr fontId="4" type="noConversion"/>
  <pageMargins left="0.75" right="0.75" top="1" bottom="1" header="0.5" footer="0.5"/>
  <pageSetup paperSize="9" scale="6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гарантии</vt:lpstr>
      <vt:lpstr>внут взаимст</vt:lpstr>
      <vt:lpstr>нормативные обязательства</vt:lpstr>
      <vt:lpstr>ведомственная</vt:lpstr>
      <vt:lpstr>расходы</vt:lpstr>
      <vt:lpstr>источники</vt:lpstr>
      <vt:lpstr>доходы</vt:lpstr>
      <vt:lpstr>ведомственная!Заголовки_для_печати</vt:lpstr>
      <vt:lpstr>доходы!Заголовки_для_печати</vt:lpstr>
      <vt:lpstr>источники!Заголовки_для_печати</vt:lpstr>
      <vt:lpstr>расходы!Заголовки_для_печати</vt:lpstr>
      <vt:lpstr>ведомственная!Область_печати</vt:lpstr>
      <vt:lpstr>'внут взаимст'!Область_печати</vt:lpstr>
      <vt:lpstr>гарантии!Область_печати</vt:lpstr>
      <vt:lpstr>доходы!Область_печати</vt:lpstr>
      <vt:lpstr>источники!Область_печати</vt:lpstr>
      <vt:lpstr>'нормативные обязательства'!Область_печати</vt:lpstr>
      <vt:lpstr>расходы!Область_печати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ГлавБух</cp:lastModifiedBy>
  <cp:lastPrinted>2020-11-03T05:36:37Z</cp:lastPrinted>
  <dcterms:created xsi:type="dcterms:W3CDTF">2011-10-14T11:35:08Z</dcterms:created>
  <dcterms:modified xsi:type="dcterms:W3CDTF">2021-11-11T08:52:13Z</dcterms:modified>
</cp:coreProperties>
</file>