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240" yWindow="45" windowWidth="15480" windowHeight="8400" tabRatio="834" firstSheet="12" activeTab="16"/>
  </bookViews>
  <sheets>
    <sheet name="казна" sheetId="17" state="hidden" r:id="rId1"/>
    <sheet name="программы" sheetId="19" state="hidden" r:id="rId2"/>
    <sheet name="нормативные обязательства" sheetId="18" state="hidden" r:id="rId3"/>
    <sheet name="гарантии" sheetId="12" state="hidden" r:id="rId4"/>
    <sheet name="расходы программы" sheetId="21" state="hidden" r:id="rId5"/>
    <sheet name="перечень догов" sheetId="13" state="hidden" r:id="rId6"/>
    <sheet name="внут взаимст" sheetId="11" state="hidden" r:id="rId7"/>
    <sheet name="иные" sheetId="16" state="hidden" r:id="rId8"/>
    <sheet name="субвенции" sheetId="14" state="hidden" r:id="rId9"/>
    <sheet name="субсидии" sheetId="10" state="hidden" r:id="rId10"/>
    <sheet name="сбалансирован" sheetId="9" state="hidden" r:id="rId11"/>
    <sheet name="выравнив" sheetId="8" state="hidden" r:id="rId12"/>
    <sheet name="ведомственная" sheetId="2" r:id="rId13"/>
    <sheet name="расходы" sheetId="1" r:id="rId14"/>
    <sheet name="адм источ" sheetId="7" state="hidden" r:id="rId15"/>
    <sheet name="адм доходов" sheetId="6" state="hidden" r:id="rId16"/>
    <sheet name="источники" sheetId="5" r:id="rId17"/>
    <sheet name="доходы" sheetId="3" r:id="rId18"/>
    <sheet name="Лист1" sheetId="20" state="hidden" r:id="rId19"/>
  </sheets>
  <externalReferences>
    <externalReference r:id="rId20"/>
  </externalReferences>
  <definedNames>
    <definedName name="_xlnm.Print_Titles" localSheetId="15">'адм доходов'!$8:$11</definedName>
    <definedName name="_xlnm.Print_Titles" localSheetId="12">ведомственная!$12:$12</definedName>
    <definedName name="_xlnm.Print_Titles" localSheetId="17">доходы!$9:$9</definedName>
    <definedName name="_xlnm.Print_Titles" localSheetId="16">источники!$7:$7</definedName>
    <definedName name="_xlnm.Print_Titles" localSheetId="0">казна!#REF!</definedName>
    <definedName name="_xlnm.Print_Titles" localSheetId="13">расходы!$12:$12</definedName>
    <definedName name="_xlnm.Print_Titles" localSheetId="4">'расходы программы'!$12:$12</definedName>
    <definedName name="_xlnm.Print_Area" localSheetId="15">'адм доходов'!$A$1:$C$136</definedName>
    <definedName name="_xlnm.Print_Area" localSheetId="12">ведомственная!$A$1:$G$447</definedName>
    <definedName name="_xlnm.Print_Area" localSheetId="6">'внут взаимст'!$A$1:$C$24</definedName>
    <definedName name="_xlnm.Print_Area" localSheetId="3">гарантии!$A$1:$H$17</definedName>
    <definedName name="_xlnm.Print_Area" localSheetId="17">доходы!$A$1:$C$817</definedName>
    <definedName name="_xlnm.Print_Area" localSheetId="16">источники!$A$1:$C$29</definedName>
    <definedName name="_xlnm.Print_Area" localSheetId="2">'нормативные обязательства'!$A$1:$D$18</definedName>
    <definedName name="_xlnm.Print_Area" localSheetId="1">программы!$A$1:$D$35</definedName>
    <definedName name="_xlnm.Print_Area" localSheetId="13">расходы!$A$1:$F$392</definedName>
    <definedName name="_xlnm.Print_Area" localSheetId="4">'расходы программы'!$A$1:$F$206</definedName>
  </definedNames>
  <calcPr calcId="125725"/>
</workbook>
</file>

<file path=xl/calcChain.xml><?xml version="1.0" encoding="utf-8"?>
<calcChain xmlns="http://schemas.openxmlformats.org/spreadsheetml/2006/main">
  <c r="C815" i="3"/>
  <c r="C59" i="2"/>
  <c r="C58"/>
  <c r="D33"/>
  <c r="D34"/>
  <c r="C34"/>
  <c r="C33"/>
  <c r="B73" i="1"/>
  <c r="B72"/>
  <c r="C38"/>
  <c r="C37"/>
  <c r="B38"/>
  <c r="B37"/>
  <c r="G130" i="2" l="1"/>
  <c r="D36"/>
  <c r="C36"/>
  <c r="D35"/>
  <c r="C35"/>
  <c r="G17"/>
  <c r="D209"/>
  <c r="C209"/>
  <c r="C61"/>
  <c r="F173" i="1"/>
  <c r="B75"/>
  <c r="C176"/>
  <c r="B176"/>
  <c r="B41"/>
  <c r="B40"/>
  <c r="C175"/>
  <c r="B175"/>
  <c r="B174"/>
  <c r="C174"/>
  <c r="C60" i="2"/>
  <c r="B74" i="1"/>
  <c r="D427" i="2"/>
  <c r="D426"/>
  <c r="D321"/>
  <c r="C321"/>
  <c r="C373" i="1"/>
  <c r="C372"/>
  <c r="D407" i="2" l="1"/>
  <c r="C77" i="1"/>
  <c r="B77"/>
  <c r="C76"/>
  <c r="B76"/>
  <c r="F10" i="18"/>
  <c r="C407" i="2"/>
  <c r="D406"/>
  <c r="C406"/>
  <c r="C405"/>
  <c r="B70" i="1"/>
  <c r="C113" i="21"/>
  <c r="F15"/>
  <c r="F17"/>
  <c r="F19"/>
  <c r="F25"/>
  <c r="F28"/>
  <c r="F38"/>
  <c r="F41"/>
  <c r="F47"/>
  <c r="F43" s="1"/>
  <c r="F48"/>
  <c r="F51"/>
  <c r="F55"/>
  <c r="F59"/>
  <c r="F66"/>
  <c r="F67"/>
  <c r="F69"/>
  <c r="F70"/>
  <c r="F71"/>
  <c r="F72"/>
  <c r="F73"/>
  <c r="F74"/>
  <c r="F75"/>
  <c r="F76"/>
  <c r="F77"/>
  <c r="F78"/>
  <c r="F79"/>
  <c r="F80"/>
  <c r="F81"/>
  <c r="F82"/>
  <c r="F83"/>
  <c r="F84"/>
  <c r="F89"/>
  <c r="F92"/>
  <c r="F94"/>
  <c r="F97"/>
  <c r="F99"/>
  <c r="F101"/>
  <c r="F104"/>
  <c r="F106"/>
  <c r="C111"/>
  <c r="C112"/>
  <c r="C115"/>
  <c r="C116"/>
  <c r="C117"/>
  <c r="C120"/>
  <c r="F127"/>
  <c r="C129"/>
  <c r="F128"/>
  <c r="C130"/>
  <c r="C131"/>
  <c r="C133"/>
  <c r="F132"/>
  <c r="C134"/>
  <c r="C141"/>
  <c r="C142"/>
  <c r="C143"/>
  <c r="C144"/>
  <c r="F13"/>
  <c r="C147"/>
  <c r="C148"/>
  <c r="C150"/>
  <c r="C151"/>
  <c r="C152"/>
  <c r="C155"/>
  <c r="C156"/>
  <c r="C157"/>
  <c r="C160"/>
  <c r="C161"/>
  <c r="C162"/>
  <c r="F158"/>
  <c r="F169"/>
  <c r="F173"/>
  <c r="F171" s="1"/>
  <c r="F174"/>
  <c r="F177"/>
  <c r="F176" s="1"/>
  <c r="F182"/>
  <c r="F180" s="1"/>
  <c r="F183"/>
  <c r="F186"/>
  <c r="F191"/>
  <c r="F192"/>
  <c r="F194"/>
  <c r="F197"/>
  <c r="F198"/>
  <c r="F199"/>
  <c r="F200"/>
  <c r="F202"/>
  <c r="F203"/>
  <c r="F21" l="1"/>
  <c r="F201"/>
  <c r="F189"/>
  <c r="F188" s="1"/>
  <c r="F68"/>
  <c r="F196"/>
  <c r="F14"/>
  <c r="F91"/>
  <c r="F96"/>
  <c r="F179"/>
  <c r="F35"/>
  <c r="D130" i="2"/>
  <c r="F94" i="1"/>
  <c r="F93" s="1"/>
  <c r="F92" s="1"/>
  <c r="C94"/>
  <c r="C93"/>
  <c r="C92"/>
  <c r="B94"/>
  <c r="B93"/>
  <c r="B92"/>
  <c r="F193" i="21" l="1"/>
  <c r="D129" i="2"/>
  <c r="D128"/>
  <c r="D127"/>
  <c r="C129"/>
  <c r="C128"/>
  <c r="C127"/>
  <c r="C177" i="1"/>
  <c r="B177"/>
  <c r="D210" i="2"/>
  <c r="C210"/>
  <c r="B91" i="1"/>
  <c r="C178"/>
  <c r="C173"/>
  <c r="B178"/>
  <c r="B173"/>
  <c r="B104"/>
  <c r="C104"/>
  <c r="C103"/>
  <c r="B103"/>
  <c r="C100"/>
  <c r="B100"/>
  <c r="C98"/>
  <c r="B98"/>
  <c r="C97"/>
  <c r="B97"/>
  <c r="D413" i="2"/>
  <c r="C413"/>
  <c r="D136"/>
  <c r="D131"/>
  <c r="C136"/>
  <c r="C131"/>
  <c r="C130"/>
  <c r="D208"/>
  <c r="C208"/>
  <c r="D211"/>
  <c r="C211"/>
  <c r="D137"/>
  <c r="C137"/>
  <c r="D133"/>
  <c r="C133"/>
  <c r="C156" i="3"/>
  <c r="F123" i="1"/>
  <c r="F121"/>
  <c r="F115"/>
  <c r="F265" l="1"/>
  <c r="F264" s="1"/>
  <c r="B264"/>
  <c r="B265"/>
  <c r="C264"/>
  <c r="C265"/>
  <c r="G280" i="2"/>
  <c r="D281"/>
  <c r="C281"/>
  <c r="D280"/>
  <c r="C280"/>
  <c r="F325" i="1" l="1"/>
  <c r="F324" s="1"/>
  <c r="B321"/>
  <c r="C322"/>
  <c r="C323"/>
  <c r="C324"/>
  <c r="C325"/>
  <c r="B322"/>
  <c r="B323"/>
  <c r="B324"/>
  <c r="B325"/>
  <c r="D367" i="2"/>
  <c r="D368"/>
  <c r="C367"/>
  <c r="C368"/>
  <c r="G367"/>
  <c r="F178" i="1"/>
  <c r="E180"/>
  <c r="F180"/>
  <c r="F354" l="1"/>
  <c r="C355"/>
  <c r="C356"/>
  <c r="C33" i="17"/>
  <c r="F33"/>
  <c r="E33"/>
  <c r="D33"/>
  <c r="D74" i="2" l="1"/>
  <c r="C74"/>
  <c r="G75"/>
  <c r="G74" s="1"/>
  <c r="F76"/>
  <c r="D76"/>
  <c r="C76"/>
  <c r="D75"/>
  <c r="C75"/>
  <c r="C100" i="3" l="1"/>
  <c r="C374" i="1"/>
  <c r="F15" i="16"/>
  <c r="F295" i="1"/>
  <c r="F198"/>
  <c r="F224"/>
  <c r="F301"/>
  <c r="G302" i="2"/>
  <c r="G116"/>
  <c r="E381" i="1"/>
  <c r="E391"/>
  <c r="E389"/>
  <c r="E384"/>
  <c r="E278"/>
  <c r="B21"/>
  <c r="B22"/>
  <c r="B23"/>
  <c r="B15"/>
  <c r="B16"/>
  <c r="B17"/>
  <c r="E377"/>
  <c r="E369"/>
  <c r="E350"/>
  <c r="E365"/>
  <c r="E362"/>
  <c r="E360"/>
  <c r="E358"/>
  <c r="E354"/>
  <c r="E352"/>
  <c r="F94" i="2"/>
  <c r="F100"/>
  <c r="F102"/>
  <c r="F96"/>
  <c r="E347" i="1"/>
  <c r="F340"/>
  <c r="F337"/>
  <c r="B340"/>
  <c r="C340"/>
  <c r="E337"/>
  <c r="E336"/>
  <c r="C337"/>
  <c r="B337"/>
  <c r="F319"/>
  <c r="C319"/>
  <c r="B319"/>
  <c r="G362" i="2"/>
  <c r="D364"/>
  <c r="C364"/>
  <c r="F316" i="1"/>
  <c r="F315"/>
  <c r="C316"/>
  <c r="B316"/>
  <c r="C313"/>
  <c r="B313"/>
  <c r="B270"/>
  <c r="B271"/>
  <c r="C270"/>
  <c r="C271"/>
  <c r="C300"/>
  <c r="C301"/>
  <c r="B301"/>
  <c r="E297"/>
  <c r="E294"/>
  <c r="C295"/>
  <c r="B295"/>
  <c r="F280"/>
  <c r="F281"/>
  <c r="E102"/>
  <c r="E172"/>
  <c r="E170"/>
  <c r="E168"/>
  <c r="E166"/>
  <c r="E164"/>
  <c r="E162"/>
  <c r="E160"/>
  <c r="E158"/>
  <c r="E156"/>
  <c r="E154"/>
  <c r="E152"/>
  <c r="E150"/>
  <c r="E148"/>
  <c r="E146"/>
  <c r="E144"/>
  <c r="E142"/>
  <c r="E140"/>
  <c r="E138"/>
  <c r="E136"/>
  <c r="E134"/>
  <c r="E132"/>
  <c r="E130"/>
  <c r="E128"/>
  <c r="E126"/>
  <c r="E124"/>
  <c r="E122"/>
  <c r="E118"/>
  <c r="E116"/>
  <c r="E114"/>
  <c r="E112"/>
  <c r="E110"/>
  <c r="E108"/>
  <c r="E104"/>
  <c r="F100"/>
  <c r="E100"/>
  <c r="E99"/>
  <c r="F86"/>
  <c r="E86"/>
  <c r="E85"/>
  <c r="C86"/>
  <c r="B86"/>
  <c r="E83"/>
  <c r="E59"/>
  <c r="E69"/>
  <c r="E67"/>
  <c r="E65"/>
  <c r="E63"/>
  <c r="E61"/>
  <c r="F59"/>
  <c r="F53"/>
  <c r="E53"/>
  <c r="B53"/>
  <c r="E52"/>
  <c r="F50"/>
  <c r="F47"/>
  <c r="E50"/>
  <c r="B50"/>
  <c r="E49"/>
  <c r="B49"/>
  <c r="E47"/>
  <c r="B47"/>
  <c r="E46"/>
  <c r="B46"/>
  <c r="E44"/>
  <c r="E43"/>
  <c r="B44"/>
  <c r="E36"/>
  <c r="F36"/>
  <c r="E35"/>
  <c r="E32"/>
  <c r="F27"/>
  <c r="E27"/>
  <c r="B26"/>
  <c r="C27"/>
  <c r="B27"/>
  <c r="E26"/>
  <c r="E23"/>
  <c r="E20"/>
  <c r="E17"/>
  <c r="C15"/>
  <c r="C16"/>
  <c r="C17"/>
  <c r="F16"/>
  <c r="F15" s="1"/>
  <c r="F24" i="2"/>
  <c r="F32"/>
  <c r="D287"/>
  <c r="D286"/>
  <c r="F398"/>
  <c r="F438"/>
  <c r="F445"/>
  <c r="F443"/>
  <c r="F435"/>
  <c r="F431"/>
  <c r="F404"/>
  <c r="G393"/>
  <c r="F382"/>
  <c r="F395"/>
  <c r="F394"/>
  <c r="D395"/>
  <c r="C395"/>
  <c r="F389"/>
  <c r="G381"/>
  <c r="F379"/>
  <c r="F383"/>
  <c r="D383"/>
  <c r="C383"/>
  <c r="D382"/>
  <c r="C382"/>
  <c r="G378"/>
  <c r="F380"/>
  <c r="D380"/>
  <c r="C380"/>
  <c r="F376"/>
  <c r="F366"/>
  <c r="F363"/>
  <c r="F374"/>
  <c r="F372"/>
  <c r="F370"/>
  <c r="D359"/>
  <c r="D360"/>
  <c r="C360"/>
  <c r="C357"/>
  <c r="D357"/>
  <c r="G359"/>
  <c r="F360"/>
  <c r="F357"/>
  <c r="F351"/>
  <c r="F361"/>
  <c r="F358"/>
  <c r="F355"/>
  <c r="F346"/>
  <c r="F344"/>
  <c r="F348"/>
  <c r="F342"/>
  <c r="F317"/>
  <c r="F320"/>
  <c r="G286"/>
  <c r="G308"/>
  <c r="F310"/>
  <c r="D310"/>
  <c r="C310"/>
  <c r="F309"/>
  <c r="D309"/>
  <c r="C309"/>
  <c r="F306"/>
  <c r="F304"/>
  <c r="D306"/>
  <c r="C306"/>
  <c r="D303"/>
  <c r="D304"/>
  <c r="C303"/>
  <c r="C304"/>
  <c r="F303"/>
  <c r="F207"/>
  <c r="F205"/>
  <c r="F203"/>
  <c r="F199"/>
  <c r="F201"/>
  <c r="F197"/>
  <c r="F195"/>
  <c r="F193"/>
  <c r="F191"/>
  <c r="F189"/>
  <c r="F187"/>
  <c r="F185"/>
  <c r="F183"/>
  <c r="F181"/>
  <c r="F179"/>
  <c r="F177"/>
  <c r="F175"/>
  <c r="F173"/>
  <c r="F171"/>
  <c r="F169"/>
  <c r="F167"/>
  <c r="F165"/>
  <c r="F163"/>
  <c r="F161"/>
  <c r="F159"/>
  <c r="F157"/>
  <c r="F155"/>
  <c r="F151"/>
  <c r="F149"/>
  <c r="F147"/>
  <c r="F145"/>
  <c r="F143"/>
  <c r="F141"/>
  <c r="F137"/>
  <c r="F135"/>
  <c r="G131"/>
  <c r="F133"/>
  <c r="F132"/>
  <c r="F120"/>
  <c r="F118"/>
  <c r="F117"/>
  <c r="C118"/>
  <c r="G111"/>
  <c r="G110" s="1"/>
  <c r="F113"/>
  <c r="F112"/>
  <c r="D113"/>
  <c r="C113"/>
  <c r="F108"/>
  <c r="F104"/>
  <c r="F98"/>
  <c r="G66"/>
  <c r="D67"/>
  <c r="D68"/>
  <c r="C68"/>
  <c r="F67"/>
  <c r="F68"/>
  <c r="F65"/>
  <c r="F49"/>
  <c r="F48"/>
  <c r="G47"/>
  <c r="C49"/>
  <c r="G44"/>
  <c r="F46"/>
  <c r="F45"/>
  <c r="C46"/>
  <c r="G41"/>
  <c r="C43"/>
  <c r="F40"/>
  <c r="F39"/>
  <c r="C40"/>
  <c r="F29"/>
  <c r="F18"/>
  <c r="F14" i="1" l="1"/>
  <c r="F314"/>
  <c r="G269" i="2"/>
  <c r="F212" i="1"/>
  <c r="F211" s="1"/>
  <c r="C211"/>
  <c r="C212"/>
  <c r="B211"/>
  <c r="B212"/>
  <c r="G230" i="2"/>
  <c r="D231"/>
  <c r="D230"/>
  <c r="C231"/>
  <c r="C230"/>
  <c r="G227"/>
  <c r="F331" i="1"/>
  <c r="F330" s="1"/>
  <c r="C330"/>
  <c r="C331"/>
  <c r="B330"/>
  <c r="B331"/>
  <c r="F273"/>
  <c r="F272" s="1"/>
  <c r="C272"/>
  <c r="C273"/>
  <c r="B272"/>
  <c r="B273"/>
  <c r="F255"/>
  <c r="F254" s="1"/>
  <c r="F257"/>
  <c r="G273" i="2"/>
  <c r="D274"/>
  <c r="C274"/>
  <c r="D273"/>
  <c r="C273"/>
  <c r="C254" i="1"/>
  <c r="C255"/>
  <c r="B254"/>
  <c r="B255"/>
  <c r="G271" i="2"/>
  <c r="D272"/>
  <c r="C272"/>
  <c r="D271"/>
  <c r="C271"/>
  <c r="F214" i="1"/>
  <c r="F213" s="1"/>
  <c r="C213"/>
  <c r="C214"/>
  <c r="B213"/>
  <c r="B214"/>
  <c r="G232" i="2"/>
  <c r="D232"/>
  <c r="D233"/>
  <c r="C232"/>
  <c r="C233"/>
  <c r="F89" i="1"/>
  <c r="B89"/>
  <c r="G71" i="2"/>
  <c r="C71"/>
  <c r="C72"/>
  <c r="C34" i="19"/>
  <c r="C767" i="3" l="1"/>
  <c r="C561"/>
  <c r="F288" i="1"/>
  <c r="C288"/>
  <c r="B288"/>
  <c r="G299" i="2"/>
  <c r="D300"/>
  <c r="C300"/>
  <c r="D299"/>
  <c r="C299"/>
  <c r="F253" i="1"/>
  <c r="F252" s="1"/>
  <c r="C252"/>
  <c r="C253"/>
  <c r="B252"/>
  <c r="B253"/>
  <c r="D269" i="2"/>
  <c r="D270"/>
  <c r="C270"/>
  <c r="C269"/>
  <c r="F69" i="1"/>
  <c r="F68" s="1"/>
  <c r="B68"/>
  <c r="B69"/>
  <c r="G56" i="2"/>
  <c r="C56"/>
  <c r="C57"/>
  <c r="F329" i="1"/>
  <c r="F328" s="1"/>
  <c r="C328"/>
  <c r="C329"/>
  <c r="B328"/>
  <c r="B329"/>
  <c r="F269"/>
  <c r="F268" s="1"/>
  <c r="G373" i="2"/>
  <c r="D374"/>
  <c r="C374"/>
  <c r="D373"/>
  <c r="C373"/>
  <c r="G336"/>
  <c r="D337"/>
  <c r="C337"/>
  <c r="D336"/>
  <c r="C336"/>
  <c r="C269" i="1"/>
  <c r="C268"/>
  <c r="B269"/>
  <c r="B268"/>
  <c r="F218"/>
  <c r="F217" s="1"/>
  <c r="C218"/>
  <c r="B218"/>
  <c r="C217"/>
  <c r="B217"/>
  <c r="G284" i="2"/>
  <c r="D285"/>
  <c r="D284"/>
  <c r="C285"/>
  <c r="C284"/>
  <c r="G236"/>
  <c r="D236"/>
  <c r="D237"/>
  <c r="C236"/>
  <c r="C237"/>
  <c r="F389" i="1"/>
  <c r="F388" s="1"/>
  <c r="F387"/>
  <c r="F386" s="1"/>
  <c r="F381"/>
  <c r="F380" s="1"/>
  <c r="F379" s="1"/>
  <c r="F384"/>
  <c r="F383" s="1"/>
  <c r="F382" s="1"/>
  <c r="F179"/>
  <c r="F99"/>
  <c r="F98" s="1"/>
  <c r="F102"/>
  <c r="F101" s="1"/>
  <c r="F140"/>
  <c r="F139" s="1"/>
  <c r="F144"/>
  <c r="F143" s="1"/>
  <c r="F118"/>
  <c r="F117" s="1"/>
  <c r="F120"/>
  <c r="F119" s="1"/>
  <c r="F148"/>
  <c r="F147" s="1"/>
  <c r="F152"/>
  <c r="F151" s="1"/>
  <c r="F156"/>
  <c r="F155" s="1"/>
  <c r="F158"/>
  <c r="F157" s="1"/>
  <c r="F168"/>
  <c r="F167" s="1"/>
  <c r="F172"/>
  <c r="F171" s="1"/>
  <c r="F170"/>
  <c r="F169" s="1"/>
  <c r="F162"/>
  <c r="F161" s="1"/>
  <c r="F104"/>
  <c r="F103" s="1"/>
  <c r="F108"/>
  <c r="F107" s="1"/>
  <c r="F110"/>
  <c r="F109" s="1"/>
  <c r="F112"/>
  <c r="F111" s="1"/>
  <c r="F128"/>
  <c r="F127" s="1"/>
  <c r="F130"/>
  <c r="F129" s="1"/>
  <c r="F134"/>
  <c r="F133" s="1"/>
  <c r="F146"/>
  <c r="F145" s="1"/>
  <c r="F126"/>
  <c r="F125" s="1"/>
  <c r="F132"/>
  <c r="F131" s="1"/>
  <c r="F150"/>
  <c r="F149" s="1"/>
  <c r="F136"/>
  <c r="F135" s="1"/>
  <c r="F138"/>
  <c r="F137" s="1"/>
  <c r="F154"/>
  <c r="F153" s="1"/>
  <c r="F183"/>
  <c r="F184"/>
  <c r="F185"/>
  <c r="F188"/>
  <c r="F187" s="1"/>
  <c r="F190"/>
  <c r="F189" s="1"/>
  <c r="F267"/>
  <c r="F266" s="1"/>
  <c r="F223"/>
  <c r="F225"/>
  <c r="F227"/>
  <c r="F228"/>
  <c r="F230"/>
  <c r="F231"/>
  <c r="F237"/>
  <c r="F238"/>
  <c r="F240"/>
  <c r="F241"/>
  <c r="F247"/>
  <c r="F248"/>
  <c r="F250"/>
  <c r="F251"/>
  <c r="F245"/>
  <c r="F244" s="1"/>
  <c r="F233"/>
  <c r="F235"/>
  <c r="F243"/>
  <c r="F242" s="1"/>
  <c r="F256"/>
  <c r="F259"/>
  <c r="F260"/>
  <c r="C266"/>
  <c r="C267"/>
  <c r="B266"/>
  <c r="B267"/>
  <c r="G282" i="2"/>
  <c r="D283"/>
  <c r="D282"/>
  <c r="C283"/>
  <c r="C282"/>
  <c r="D234"/>
  <c r="D235"/>
  <c r="F197" i="1"/>
  <c r="F199"/>
  <c r="F206"/>
  <c r="F207"/>
  <c r="F209"/>
  <c r="F210"/>
  <c r="F204"/>
  <c r="F203" s="1"/>
  <c r="G238" i="2"/>
  <c r="F219" i="1" s="1"/>
  <c r="F201"/>
  <c r="F202"/>
  <c r="F216"/>
  <c r="F215" s="1"/>
  <c r="C216"/>
  <c r="B216"/>
  <c r="C215"/>
  <c r="B215"/>
  <c r="G215" i="2"/>
  <c r="G224"/>
  <c r="G222"/>
  <c r="G219"/>
  <c r="G234"/>
  <c r="C234"/>
  <c r="C235"/>
  <c r="F323" i="1"/>
  <c r="G423" i="2"/>
  <c r="D425"/>
  <c r="C425"/>
  <c r="G174"/>
  <c r="F142" i="1" s="1"/>
  <c r="F141" s="1"/>
  <c r="G196" i="2"/>
  <c r="F163" i="1" s="1"/>
  <c r="G198" i="2"/>
  <c r="F165" i="1" s="1"/>
  <c r="C154"/>
  <c r="B154"/>
  <c r="C153"/>
  <c r="B153"/>
  <c r="G186" i="2"/>
  <c r="G188"/>
  <c r="G204"/>
  <c r="G206"/>
  <c r="G176"/>
  <c r="G178"/>
  <c r="G182"/>
  <c r="G190"/>
  <c r="G200"/>
  <c r="G202"/>
  <c r="G172"/>
  <c r="D184"/>
  <c r="D187"/>
  <c r="C187"/>
  <c r="D186"/>
  <c r="C186"/>
  <c r="C142" i="1"/>
  <c r="B142"/>
  <c r="C141"/>
  <c r="B141"/>
  <c r="D175" i="2"/>
  <c r="C175"/>
  <c r="D174"/>
  <c r="C174"/>
  <c r="G184"/>
  <c r="G142"/>
  <c r="C138" i="1"/>
  <c r="B138"/>
  <c r="C137"/>
  <c r="B137"/>
  <c r="G170" i="2"/>
  <c r="D170"/>
  <c r="D171"/>
  <c r="C170"/>
  <c r="C171"/>
  <c r="C136" i="1"/>
  <c r="B136"/>
  <c r="C135"/>
  <c r="B135"/>
  <c r="G168" i="2"/>
  <c r="C166"/>
  <c r="D169"/>
  <c r="C169"/>
  <c r="D168"/>
  <c r="C168"/>
  <c r="D167"/>
  <c r="C167"/>
  <c r="G192"/>
  <c r="F160" i="1" s="1"/>
  <c r="F159" s="1"/>
  <c r="G146" i="2"/>
  <c r="F113" i="1" s="1"/>
  <c r="C150"/>
  <c r="B150"/>
  <c r="C149"/>
  <c r="B149"/>
  <c r="G134" i="2"/>
  <c r="G138"/>
  <c r="G150"/>
  <c r="G152"/>
  <c r="G180"/>
  <c r="G194"/>
  <c r="G136"/>
  <c r="G140"/>
  <c r="G144"/>
  <c r="G148"/>
  <c r="G154"/>
  <c r="G156"/>
  <c r="G160"/>
  <c r="G162"/>
  <c r="G166"/>
  <c r="G158"/>
  <c r="G164"/>
  <c r="G124"/>
  <c r="G123" s="1"/>
  <c r="G122" s="1"/>
  <c r="D182"/>
  <c r="D183"/>
  <c r="C182"/>
  <c r="C183"/>
  <c r="C132" i="1"/>
  <c r="B132"/>
  <c r="C131"/>
  <c r="B131"/>
  <c r="D164" i="2"/>
  <c r="D165"/>
  <c r="C164"/>
  <c r="C165"/>
  <c r="C126" i="1"/>
  <c r="B126"/>
  <c r="C125"/>
  <c r="B125"/>
  <c r="C156" i="2"/>
  <c r="D159"/>
  <c r="C159"/>
  <c r="D158"/>
  <c r="C158"/>
  <c r="F310" i="1"/>
  <c r="F309" s="1"/>
  <c r="F318"/>
  <c r="F317" s="1"/>
  <c r="F322"/>
  <c r="F321"/>
  <c r="F327"/>
  <c r="F326" s="1"/>
  <c r="F333"/>
  <c r="F332" s="1"/>
  <c r="F336"/>
  <c r="F335" s="1"/>
  <c r="F339"/>
  <c r="F338" s="1"/>
  <c r="C333"/>
  <c r="B333"/>
  <c r="C332"/>
  <c r="B332"/>
  <c r="G375" i="2"/>
  <c r="G354"/>
  <c r="G365"/>
  <c r="G369"/>
  <c r="G371"/>
  <c r="C375"/>
  <c r="D376"/>
  <c r="C376"/>
  <c r="D375"/>
  <c r="G277"/>
  <c r="F261" i="1" s="1"/>
  <c r="G288" i="2"/>
  <c r="F274" i="1" s="1"/>
  <c r="F284"/>
  <c r="F283"/>
  <c r="F278"/>
  <c r="F277" s="1"/>
  <c r="F289"/>
  <c r="F287" s="1"/>
  <c r="F291"/>
  <c r="F290" s="1"/>
  <c r="G343" i="2"/>
  <c r="F285" i="1" s="1"/>
  <c r="F294"/>
  <c r="F293" s="1"/>
  <c r="F297"/>
  <c r="F298"/>
  <c r="F300"/>
  <c r="F299" s="1"/>
  <c r="F271"/>
  <c r="F270" s="1"/>
  <c r="G311" i="2"/>
  <c r="G350"/>
  <c r="F305" i="1" s="1"/>
  <c r="F20"/>
  <c r="F19" s="1"/>
  <c r="F18" s="1"/>
  <c r="F23"/>
  <c r="F22" s="1"/>
  <c r="F21" s="1"/>
  <c r="F26"/>
  <c r="F25" s="1"/>
  <c r="F24" s="1"/>
  <c r="F30"/>
  <c r="F29" s="1"/>
  <c r="F32"/>
  <c r="F31" s="1"/>
  <c r="F35"/>
  <c r="F34" s="1"/>
  <c r="F46"/>
  <c r="F45" s="1"/>
  <c r="F49"/>
  <c r="F48" s="1"/>
  <c r="F52"/>
  <c r="F51" s="1"/>
  <c r="F55"/>
  <c r="F54" s="1"/>
  <c r="F61"/>
  <c r="F60" s="1"/>
  <c r="F63"/>
  <c r="F62" s="1"/>
  <c r="G401" i="2"/>
  <c r="F56" i="1" s="1"/>
  <c r="F65"/>
  <c r="F64" s="1"/>
  <c r="F67"/>
  <c r="F66" s="1"/>
  <c r="F58"/>
  <c r="F83"/>
  <c r="F82" s="1"/>
  <c r="F85"/>
  <c r="F84" s="1"/>
  <c r="F88"/>
  <c r="F87" s="1"/>
  <c r="F346"/>
  <c r="F353"/>
  <c r="F360"/>
  <c r="F359" s="1"/>
  <c r="F362"/>
  <c r="F361" s="1"/>
  <c r="F352"/>
  <c r="F351" s="1"/>
  <c r="F350"/>
  <c r="F349" s="1"/>
  <c r="F358"/>
  <c r="F357" s="1"/>
  <c r="F365"/>
  <c r="F364" s="1"/>
  <c r="F363" s="1"/>
  <c r="F369"/>
  <c r="F368" s="1"/>
  <c r="F371"/>
  <c r="F370" s="1"/>
  <c r="F376"/>
  <c r="F375" s="1"/>
  <c r="G444" i="2"/>
  <c r="F390" i="1" s="1"/>
  <c r="F343"/>
  <c r="F342" s="1"/>
  <c r="F341" s="1"/>
  <c r="F193"/>
  <c r="F192" s="1"/>
  <c r="F191" s="1"/>
  <c r="B260"/>
  <c r="G420" i="2"/>
  <c r="G419" s="1"/>
  <c r="G415"/>
  <c r="G414" s="1"/>
  <c r="G392"/>
  <c r="G399"/>
  <c r="G403"/>
  <c r="G397"/>
  <c r="G396" s="1"/>
  <c r="G406"/>
  <c r="G405" s="1"/>
  <c r="G430"/>
  <c r="G429" s="1"/>
  <c r="G428" s="1"/>
  <c r="G434"/>
  <c r="G433" s="1"/>
  <c r="G437"/>
  <c r="G436" s="1"/>
  <c r="G442"/>
  <c r="G440"/>
  <c r="G411"/>
  <c r="G410" s="1"/>
  <c r="G409" s="1"/>
  <c r="F14" i="10"/>
  <c r="B200" i="1"/>
  <c r="B201"/>
  <c r="B202"/>
  <c r="C202"/>
  <c r="C201"/>
  <c r="C200"/>
  <c r="D219" i="2"/>
  <c r="C219"/>
  <c r="D221"/>
  <c r="C221"/>
  <c r="D220"/>
  <c r="C220"/>
  <c r="F12" i="10"/>
  <c r="C13" i="16"/>
  <c r="B36" i="1"/>
  <c r="C398" i="2"/>
  <c r="C397"/>
  <c r="C396"/>
  <c r="E322" i="1"/>
  <c r="G275" i="2"/>
  <c r="G241"/>
  <c r="G245"/>
  <c r="G248"/>
  <c r="G255"/>
  <c r="G258"/>
  <c r="G263"/>
  <c r="G266"/>
  <c r="G261"/>
  <c r="G251"/>
  <c r="F232" i="1" s="1"/>
  <c r="G253" i="2"/>
  <c r="F234" i="1" s="1"/>
  <c r="C259"/>
  <c r="B259"/>
  <c r="C258"/>
  <c r="B258"/>
  <c r="G86" i="2"/>
  <c r="G85" s="1"/>
  <c r="G83"/>
  <c r="G82" s="1"/>
  <c r="G107"/>
  <c r="G106" s="1"/>
  <c r="G105" s="1"/>
  <c r="G101"/>
  <c r="G99"/>
  <c r="G103"/>
  <c r="G97"/>
  <c r="G95"/>
  <c r="G93"/>
  <c r="G90"/>
  <c r="G50"/>
  <c r="G52"/>
  <c r="G54"/>
  <c r="G16"/>
  <c r="G20"/>
  <c r="G19" s="1"/>
  <c r="G23"/>
  <c r="G22" s="1"/>
  <c r="G26"/>
  <c r="G28"/>
  <c r="G31"/>
  <c r="G30" s="1"/>
  <c r="G64"/>
  <c r="G69"/>
  <c r="G80"/>
  <c r="G78"/>
  <c r="G291"/>
  <c r="G294"/>
  <c r="G297"/>
  <c r="G305"/>
  <c r="G316"/>
  <c r="G319"/>
  <c r="G318" s="1"/>
  <c r="G119"/>
  <c r="G329"/>
  <c r="G334"/>
  <c r="G332"/>
  <c r="G338"/>
  <c r="G341"/>
  <c r="G345"/>
  <c r="G347"/>
  <c r="G386"/>
  <c r="G388"/>
  <c r="G325"/>
  <c r="G324" s="1"/>
  <c r="G323" s="1"/>
  <c r="G109"/>
  <c r="C358" i="1"/>
  <c r="C357"/>
  <c r="D100" i="2"/>
  <c r="D99"/>
  <c r="F13" i="10"/>
  <c r="G10"/>
  <c r="C654" i="3"/>
  <c r="C660"/>
  <c r="C662"/>
  <c r="C563"/>
  <c r="C452" s="1"/>
  <c r="C12"/>
  <c r="C256" i="1"/>
  <c r="C257"/>
  <c r="B256"/>
  <c r="B257"/>
  <c r="D339" i="2"/>
  <c r="C339"/>
  <c r="D338"/>
  <c r="C338"/>
  <c r="B59" i="1"/>
  <c r="B58"/>
  <c r="C120" i="2"/>
  <c r="C119"/>
  <c r="C87" i="1"/>
  <c r="C88"/>
  <c r="D70" i="2"/>
  <c r="C70"/>
  <c r="D69"/>
  <c r="C69"/>
  <c r="C242" i="1"/>
  <c r="C243"/>
  <c r="B242"/>
  <c r="B243"/>
  <c r="D332" i="2"/>
  <c r="D333"/>
  <c r="C332"/>
  <c r="C333"/>
  <c r="C146" i="1"/>
  <c r="B146"/>
  <c r="C145"/>
  <c r="B145"/>
  <c r="C134"/>
  <c r="B134"/>
  <c r="C133"/>
  <c r="B133"/>
  <c r="C130"/>
  <c r="B130"/>
  <c r="C129"/>
  <c r="B129"/>
  <c r="C128"/>
  <c r="B128"/>
  <c r="C127"/>
  <c r="B127"/>
  <c r="C124"/>
  <c r="B124"/>
  <c r="C123"/>
  <c r="B123"/>
  <c r="C122"/>
  <c r="B122"/>
  <c r="C121"/>
  <c r="B121"/>
  <c r="C116"/>
  <c r="B116"/>
  <c r="C115"/>
  <c r="B115"/>
  <c r="C112"/>
  <c r="B112"/>
  <c r="C111"/>
  <c r="B111"/>
  <c r="C110"/>
  <c r="B110"/>
  <c r="C109"/>
  <c r="B109"/>
  <c r="C108"/>
  <c r="B108"/>
  <c r="C107"/>
  <c r="B107"/>
  <c r="D144" i="2"/>
  <c r="C198"/>
  <c r="D148"/>
  <c r="C148"/>
  <c r="D149"/>
  <c r="C149"/>
  <c r="D178"/>
  <c r="D179"/>
  <c r="C178"/>
  <c r="C179"/>
  <c r="D154"/>
  <c r="C154"/>
  <c r="D155"/>
  <c r="C155"/>
  <c r="D157"/>
  <c r="C157"/>
  <c r="D156"/>
  <c r="D162"/>
  <c r="C162"/>
  <c r="D163"/>
  <c r="C163"/>
  <c r="C144"/>
  <c r="D145"/>
  <c r="C145"/>
  <c r="D140"/>
  <c r="C140"/>
  <c r="D141"/>
  <c r="C141"/>
  <c r="D161"/>
  <c r="D166"/>
  <c r="D160"/>
  <c r="C160"/>
  <c r="C161"/>
  <c r="D143"/>
  <c r="C143"/>
  <c r="D142"/>
  <c r="C142"/>
  <c r="C114"/>
  <c r="D428"/>
  <c r="C311" i="1"/>
  <c r="C312"/>
  <c r="B311"/>
  <c r="B312"/>
  <c r="B314"/>
  <c r="D356" i="2"/>
  <c r="D358"/>
  <c r="C356"/>
  <c r="C358"/>
  <c r="B66" i="1"/>
  <c r="B67"/>
  <c r="C55" i="2"/>
  <c r="C54"/>
  <c r="G9" i="14"/>
  <c r="H9"/>
  <c r="I9"/>
  <c r="J9"/>
  <c r="K9"/>
  <c r="L9"/>
  <c r="M9"/>
  <c r="N9"/>
  <c r="O9"/>
  <c r="P9"/>
  <c r="Q9"/>
  <c r="R9"/>
  <c r="S9"/>
  <c r="T9"/>
  <c r="F11"/>
  <c r="F9" s="1"/>
  <c r="H10" i="10"/>
  <c r="I10"/>
  <c r="J10"/>
  <c r="K10"/>
  <c r="L10"/>
  <c r="M10"/>
  <c r="N10"/>
  <c r="O10"/>
  <c r="P10"/>
  <c r="Q10"/>
  <c r="R10"/>
  <c r="S10"/>
  <c r="T10"/>
  <c r="C752" i="3"/>
  <c r="C796"/>
  <c r="B165" i="1"/>
  <c r="C165"/>
  <c r="C160"/>
  <c r="B160"/>
  <c r="C159"/>
  <c r="B159"/>
  <c r="D193" i="2"/>
  <c r="C193"/>
  <c r="D192"/>
  <c r="C192"/>
  <c r="D207"/>
  <c r="C207"/>
  <c r="D206"/>
  <c r="C206"/>
  <c r="C203"/>
  <c r="G10" i="16"/>
  <c r="H10"/>
  <c r="I10"/>
  <c r="J10"/>
  <c r="K10"/>
  <c r="L10"/>
  <c r="M10"/>
  <c r="N10"/>
  <c r="O10"/>
  <c r="P10"/>
  <c r="Q10"/>
  <c r="R10"/>
  <c r="S10"/>
  <c r="T10"/>
  <c r="B24" i="9"/>
  <c r="C94" i="3"/>
  <c r="C15" i="16"/>
  <c r="C281" i="1"/>
  <c r="B281"/>
  <c r="D292" i="2"/>
  <c r="C292"/>
  <c r="B64" i="1"/>
  <c r="B65"/>
  <c r="D403" i="2"/>
  <c r="D404"/>
  <c r="C403"/>
  <c r="C404"/>
  <c r="D79"/>
  <c r="C79"/>
  <c r="D78"/>
  <c r="C78"/>
  <c r="C232" i="1"/>
  <c r="C233"/>
  <c r="C234"/>
  <c r="C235"/>
  <c r="B232"/>
  <c r="B233"/>
  <c r="B234"/>
  <c r="B235"/>
  <c r="D251" i="2"/>
  <c r="D252"/>
  <c r="D253"/>
  <c r="D254"/>
  <c r="C251"/>
  <c r="C252"/>
  <c r="C253"/>
  <c r="C254"/>
  <c r="F57" i="1"/>
  <c r="B56"/>
  <c r="B57"/>
  <c r="D402" i="2"/>
  <c r="C402"/>
  <c r="D401"/>
  <c r="C401"/>
  <c r="F286" i="1"/>
  <c r="C286"/>
  <c r="C285"/>
  <c r="C287"/>
  <c r="B285"/>
  <c r="B286"/>
  <c r="D343" i="2"/>
  <c r="D344"/>
  <c r="C343"/>
  <c r="C344"/>
  <c r="B179" i="1"/>
  <c r="C179"/>
  <c r="B180"/>
  <c r="C180"/>
  <c r="F391"/>
  <c r="C391"/>
  <c r="C390"/>
  <c r="D444" i="2"/>
  <c r="D445"/>
  <c r="F275" i="1"/>
  <c r="C274"/>
  <c r="C275"/>
  <c r="B275"/>
  <c r="B274"/>
  <c r="F220"/>
  <c r="C220"/>
  <c r="C219"/>
  <c r="B219"/>
  <c r="B220"/>
  <c r="D289" i="2"/>
  <c r="D288"/>
  <c r="C289"/>
  <c r="C288"/>
  <c r="C238"/>
  <c r="D238"/>
  <c r="D239"/>
  <c r="C239"/>
  <c r="C283" i="3"/>
  <c r="C559"/>
  <c r="C450"/>
  <c r="C234"/>
  <c r="C233" s="1"/>
  <c r="E343" i="1"/>
  <c r="C342"/>
  <c r="C343"/>
  <c r="C341"/>
  <c r="B342"/>
  <c r="B343"/>
  <c r="B341"/>
  <c r="C85" i="2"/>
  <c r="F87"/>
  <c r="D87"/>
  <c r="D86"/>
  <c r="C87"/>
  <c r="C86"/>
  <c r="D198"/>
  <c r="C370" i="1"/>
  <c r="C371"/>
  <c r="D388" i="2"/>
  <c r="D389"/>
  <c r="C203" i="1"/>
  <c r="C204"/>
  <c r="B203"/>
  <c r="B204"/>
  <c r="D222" i="2"/>
  <c r="D223"/>
  <c r="C223"/>
  <c r="C222"/>
  <c r="D335"/>
  <c r="C335"/>
  <c r="D334"/>
  <c r="C334"/>
  <c r="C244" i="1"/>
  <c r="C245"/>
  <c r="B244"/>
  <c r="B245"/>
  <c r="D261" i="2"/>
  <c r="D262"/>
  <c r="C261"/>
  <c r="C262"/>
  <c r="C326" i="1"/>
  <c r="C327"/>
  <c r="B326"/>
  <c r="B327"/>
  <c r="D371" i="2"/>
  <c r="D372"/>
  <c r="C371"/>
  <c r="C372"/>
  <c r="D369"/>
  <c r="D370"/>
  <c r="C369"/>
  <c r="C370"/>
  <c r="C208" i="1"/>
  <c r="C209"/>
  <c r="C210"/>
  <c r="B208"/>
  <c r="B209"/>
  <c r="B210"/>
  <c r="C224" i="2"/>
  <c r="D227"/>
  <c r="C227"/>
  <c r="D229"/>
  <c r="C229"/>
  <c r="D228"/>
  <c r="C228"/>
  <c r="C249" i="1"/>
  <c r="C250"/>
  <c r="C251"/>
  <c r="B251"/>
  <c r="B250"/>
  <c r="B249"/>
  <c r="D266" i="2"/>
  <c r="D267"/>
  <c r="D268"/>
  <c r="C268"/>
  <c r="C267"/>
  <c r="C266"/>
  <c r="C205" i="1"/>
  <c r="C206"/>
  <c r="C207"/>
  <c r="B205"/>
  <c r="B206"/>
  <c r="B207"/>
  <c r="C247"/>
  <c r="C248"/>
  <c r="C246"/>
  <c r="B247"/>
  <c r="B248"/>
  <c r="B246"/>
  <c r="D224" i="2"/>
  <c r="D225"/>
  <c r="D226"/>
  <c r="C226"/>
  <c r="C225"/>
  <c r="C189" i="1"/>
  <c r="C190"/>
  <c r="B189"/>
  <c r="B190"/>
  <c r="D81" i="2"/>
  <c r="C81"/>
  <c r="D80"/>
  <c r="C80"/>
  <c r="D77"/>
  <c r="C77"/>
  <c r="C73"/>
  <c r="C187" i="1"/>
  <c r="C188"/>
  <c r="C186"/>
  <c r="B186"/>
  <c r="B187"/>
  <c r="B188"/>
  <c r="C323" i="2"/>
  <c r="D326"/>
  <c r="C326"/>
  <c r="D324"/>
  <c r="C324"/>
  <c r="D325"/>
  <c r="C325"/>
  <c r="D264"/>
  <c r="C264"/>
  <c r="D263"/>
  <c r="D265"/>
  <c r="C263"/>
  <c r="C265"/>
  <c r="B287" i="1"/>
  <c r="B289"/>
  <c r="B290"/>
  <c r="B291"/>
  <c r="C291"/>
  <c r="C290"/>
  <c r="C289"/>
  <c r="D298" i="2"/>
  <c r="C298"/>
  <c r="D297"/>
  <c r="C297"/>
  <c r="D345"/>
  <c r="D346"/>
  <c r="D347"/>
  <c r="D348"/>
  <c r="C345"/>
  <c r="C346"/>
  <c r="C347"/>
  <c r="C348"/>
  <c r="B60" i="1"/>
  <c r="B61"/>
  <c r="B62"/>
  <c r="B63"/>
  <c r="C53" i="2"/>
  <c r="C52"/>
  <c r="C50"/>
  <c r="C51"/>
  <c r="D400"/>
  <c r="D399"/>
  <c r="C399"/>
  <c r="C400"/>
  <c r="F12" i="16"/>
  <c r="F13"/>
  <c r="F14"/>
  <c r="D411" i="2"/>
  <c r="D412"/>
  <c r="C411"/>
  <c r="C412"/>
  <c r="D410"/>
  <c r="C410"/>
  <c r="C409"/>
  <c r="C349" i="1"/>
  <c r="C350"/>
  <c r="D94" i="2"/>
  <c r="D93"/>
  <c r="C321" i="1"/>
  <c r="D366" i="2"/>
  <c r="C366"/>
  <c r="D365"/>
  <c r="C365"/>
  <c r="D422"/>
  <c r="C422"/>
  <c r="C320" i="1"/>
  <c r="B320"/>
  <c r="F418" i="2"/>
  <c r="D424"/>
  <c r="C424"/>
  <c r="D423"/>
  <c r="C423"/>
  <c r="B283" i="1"/>
  <c r="B284"/>
  <c r="B282"/>
  <c r="C284"/>
  <c r="C283"/>
  <c r="C282"/>
  <c r="D294" i="2"/>
  <c r="C294"/>
  <c r="D296"/>
  <c r="D295"/>
  <c r="C296"/>
  <c r="C295"/>
  <c r="C351" i="1"/>
  <c r="C352"/>
  <c r="D95" i="2"/>
  <c r="D96"/>
  <c r="C386" i="1"/>
  <c r="C387"/>
  <c r="D440" i="2"/>
  <c r="D441"/>
  <c r="D349"/>
  <c r="F306" i="1"/>
  <c r="C305"/>
  <c r="C306"/>
  <c r="B305"/>
  <c r="B306"/>
  <c r="C349" i="2"/>
  <c r="D351"/>
  <c r="D350"/>
  <c r="C350"/>
  <c r="C351"/>
  <c r="F263" i="1"/>
  <c r="F262"/>
  <c r="D278" i="2"/>
  <c r="C278"/>
  <c r="C263" i="1"/>
  <c r="B263"/>
  <c r="C262"/>
  <c r="B262"/>
  <c r="C261"/>
  <c r="B261"/>
  <c r="D277" i="2"/>
  <c r="C277"/>
  <c r="D279"/>
  <c r="C279"/>
  <c r="C238" i="1"/>
  <c r="B238"/>
  <c r="D257" i="2"/>
  <c r="C257"/>
  <c r="F304" i="1"/>
  <c r="F303"/>
  <c r="C302"/>
  <c r="C303"/>
  <c r="C304"/>
  <c r="B302"/>
  <c r="B303"/>
  <c r="B304"/>
  <c r="D311" i="2"/>
  <c r="D312"/>
  <c r="D313"/>
  <c r="C311"/>
  <c r="C312"/>
  <c r="C313"/>
  <c r="B54" i="1"/>
  <c r="B55"/>
  <c r="F164"/>
  <c r="C163"/>
  <c r="C164"/>
  <c r="B163"/>
  <c r="B164"/>
  <c r="F166"/>
  <c r="F114"/>
  <c r="C166"/>
  <c r="B166"/>
  <c r="C114"/>
  <c r="B114"/>
  <c r="C113"/>
  <c r="B113"/>
  <c r="D196" i="2"/>
  <c r="D197"/>
  <c r="C196"/>
  <c r="C197"/>
  <c r="D199"/>
  <c r="C199"/>
  <c r="C146"/>
  <c r="D146"/>
  <c r="C147"/>
  <c r="D147"/>
  <c r="C15" i="5"/>
  <c r="C12"/>
  <c r="C17"/>
  <c r="C109" i="2"/>
  <c r="D112"/>
  <c r="C112"/>
  <c r="D111"/>
  <c r="C111"/>
  <c r="D110"/>
  <c r="C110"/>
  <c r="F387"/>
  <c r="C14" i="11"/>
  <c r="C286" i="2"/>
  <c r="C287"/>
  <c r="C14" i="16"/>
  <c r="C122" i="2"/>
  <c r="C125"/>
  <c r="C124"/>
  <c r="C123"/>
  <c r="F125"/>
  <c r="F124"/>
  <c r="C391"/>
  <c r="C327"/>
  <c r="E15" i="12"/>
  <c r="D15"/>
  <c r="C15"/>
  <c r="B25" i="8"/>
  <c r="C95" i="3"/>
  <c r="C296"/>
  <c r="C282" s="1"/>
  <c r="C239" s="1"/>
  <c r="C395"/>
  <c r="C445"/>
  <c r="C461"/>
  <c r="C462"/>
  <c r="C475"/>
  <c r="C476"/>
  <c r="C718"/>
  <c r="C716"/>
  <c r="C230"/>
  <c r="C742"/>
  <c r="C737"/>
  <c r="C732"/>
  <c r="C727"/>
  <c r="C722"/>
  <c r="C720"/>
  <c r="C713"/>
  <c r="C710"/>
  <c r="C706"/>
  <c r="C701"/>
  <c r="C694"/>
  <c r="C687"/>
  <c r="C677"/>
  <c r="C642"/>
  <c r="C628"/>
  <c r="C620"/>
  <c r="C611"/>
  <c r="C606"/>
  <c r="C599"/>
  <c r="C581"/>
  <c r="C578"/>
  <c r="C569"/>
  <c r="C567"/>
  <c r="C543"/>
  <c r="C524"/>
  <c r="C523"/>
  <c r="C453"/>
  <c r="C434"/>
  <c r="C428"/>
  <c r="C423"/>
  <c r="C398"/>
  <c r="C389"/>
  <c r="C382"/>
  <c r="C379"/>
  <c r="C373"/>
  <c r="C363" s="1"/>
  <c r="C362" s="1"/>
  <c r="C349"/>
  <c r="C342"/>
  <c r="C335"/>
  <c r="C328"/>
  <c r="C319"/>
  <c r="C318" s="1"/>
  <c r="C297"/>
  <c r="C289"/>
  <c r="C278"/>
  <c r="C271"/>
  <c r="C264"/>
  <c r="C261"/>
  <c r="C258"/>
  <c r="C248"/>
  <c r="C240"/>
  <c r="C219"/>
  <c r="C217" s="1"/>
  <c r="C216" s="1"/>
  <c r="C210"/>
  <c r="C204"/>
  <c r="C200"/>
  <c r="C194"/>
  <c r="C188"/>
  <c r="C184"/>
  <c r="C181"/>
  <c r="C178"/>
  <c r="C169"/>
  <c r="C167"/>
  <c r="C163"/>
  <c r="C150"/>
  <c r="C145"/>
  <c r="C138"/>
  <c r="C137" s="1"/>
  <c r="C133"/>
  <c r="C128"/>
  <c r="C123"/>
  <c r="C118"/>
  <c r="C115"/>
  <c r="C77"/>
  <c r="C75" s="1"/>
  <c r="C65"/>
  <c r="C53"/>
  <c r="C48"/>
  <c r="C47" s="1"/>
  <c r="C36"/>
  <c r="C31"/>
  <c r="C14"/>
  <c r="C13" s="1"/>
  <c r="D340" i="2"/>
  <c r="C340"/>
  <c r="D328"/>
  <c r="C328"/>
  <c r="D331"/>
  <c r="C331"/>
  <c r="D330"/>
  <c r="C330"/>
  <c r="D329"/>
  <c r="C329"/>
  <c r="C117"/>
  <c r="C116"/>
  <c r="C115"/>
  <c r="D104"/>
  <c r="D103"/>
  <c r="D102"/>
  <c r="D101"/>
  <c r="D98"/>
  <c r="D97"/>
  <c r="D92"/>
  <c r="D91"/>
  <c r="D90"/>
  <c r="D89"/>
  <c r="C88"/>
  <c r="D108"/>
  <c r="D107"/>
  <c r="D106"/>
  <c r="C126"/>
  <c r="C132"/>
  <c r="D132"/>
  <c r="C134"/>
  <c r="D134"/>
  <c r="C135"/>
  <c r="D135"/>
  <c r="C172"/>
  <c r="D172"/>
  <c r="C173"/>
  <c r="D173"/>
  <c r="C176"/>
  <c r="D176"/>
  <c r="C177"/>
  <c r="D177"/>
  <c r="C150"/>
  <c r="D150"/>
  <c r="C151"/>
  <c r="D151"/>
  <c r="C152"/>
  <c r="D152"/>
  <c r="C153"/>
  <c r="D153"/>
  <c r="F153"/>
  <c r="C180"/>
  <c r="D180"/>
  <c r="C181"/>
  <c r="D181"/>
  <c r="C184"/>
  <c r="C185"/>
  <c r="D185"/>
  <c r="C188"/>
  <c r="D188"/>
  <c r="C189"/>
  <c r="D189"/>
  <c r="C190"/>
  <c r="D190"/>
  <c r="C191"/>
  <c r="D191"/>
  <c r="C200"/>
  <c r="D200"/>
  <c r="C201"/>
  <c r="D201"/>
  <c r="C204"/>
  <c r="D204"/>
  <c r="C205"/>
  <c r="D205"/>
  <c r="C202"/>
  <c r="D202"/>
  <c r="D203"/>
  <c r="C194"/>
  <c r="D194"/>
  <c r="C195"/>
  <c r="D195"/>
  <c r="D443"/>
  <c r="D442"/>
  <c r="D439"/>
  <c r="D438"/>
  <c r="D437"/>
  <c r="D436"/>
  <c r="D435"/>
  <c r="D434"/>
  <c r="D433"/>
  <c r="D431"/>
  <c r="D430"/>
  <c r="D429"/>
  <c r="D387"/>
  <c r="D386"/>
  <c r="D385"/>
  <c r="D320"/>
  <c r="D319"/>
  <c r="D318"/>
  <c r="D317"/>
  <c r="D316"/>
  <c r="D315"/>
  <c r="C314"/>
  <c r="D381"/>
  <c r="C381"/>
  <c r="D379"/>
  <c r="C379"/>
  <c r="D378"/>
  <c r="C378"/>
  <c r="D377"/>
  <c r="C377"/>
  <c r="D363"/>
  <c r="C363"/>
  <c r="D362"/>
  <c r="C362"/>
  <c r="D361"/>
  <c r="C361"/>
  <c r="C359"/>
  <c r="D355"/>
  <c r="C355"/>
  <c r="D354"/>
  <c r="C354"/>
  <c r="D353"/>
  <c r="C353"/>
  <c r="C352"/>
  <c r="D308"/>
  <c r="C308"/>
  <c r="D307"/>
  <c r="C307"/>
  <c r="D305"/>
  <c r="C305"/>
  <c r="D302"/>
  <c r="C302"/>
  <c r="D301"/>
  <c r="C301"/>
  <c r="D293"/>
  <c r="C293"/>
  <c r="D291"/>
  <c r="C291"/>
  <c r="D342"/>
  <c r="C342"/>
  <c r="D341"/>
  <c r="C341"/>
  <c r="D290"/>
  <c r="C290"/>
  <c r="D260"/>
  <c r="C260"/>
  <c r="D259"/>
  <c r="C259"/>
  <c r="D258"/>
  <c r="C258"/>
  <c r="D256"/>
  <c r="C256"/>
  <c r="D255"/>
  <c r="C255"/>
  <c r="D250"/>
  <c r="C250"/>
  <c r="D249"/>
  <c r="C249"/>
  <c r="D248"/>
  <c r="C248"/>
  <c r="D247"/>
  <c r="C247"/>
  <c r="D246"/>
  <c r="C246"/>
  <c r="D245"/>
  <c r="C245"/>
  <c r="D244"/>
  <c r="C244"/>
  <c r="D243"/>
  <c r="C243"/>
  <c r="F242"/>
  <c r="D242"/>
  <c r="C242"/>
  <c r="D241"/>
  <c r="C241"/>
  <c r="D240"/>
  <c r="C240"/>
  <c r="D218"/>
  <c r="C218"/>
  <c r="D217"/>
  <c r="C217"/>
  <c r="F216"/>
  <c r="D216"/>
  <c r="C216"/>
  <c r="D215"/>
  <c r="C215"/>
  <c r="D214"/>
  <c r="C214"/>
  <c r="C213"/>
  <c r="D418"/>
  <c r="C418"/>
  <c r="D417"/>
  <c r="C417"/>
  <c r="F416"/>
  <c r="D416"/>
  <c r="C416"/>
  <c r="D415"/>
  <c r="C415"/>
  <c r="D414"/>
  <c r="C414"/>
  <c r="C67"/>
  <c r="D66"/>
  <c r="C66"/>
  <c r="D65"/>
  <c r="C65"/>
  <c r="D64"/>
  <c r="C64"/>
  <c r="C63"/>
  <c r="C62"/>
  <c r="D408"/>
  <c r="C408"/>
  <c r="C48"/>
  <c r="C47"/>
  <c r="C45"/>
  <c r="C44"/>
  <c r="C42"/>
  <c r="C41"/>
  <c r="C39"/>
  <c r="C38"/>
  <c r="C37"/>
  <c r="C32"/>
  <c r="C31"/>
  <c r="C30"/>
  <c r="D29"/>
  <c r="C29"/>
  <c r="D28"/>
  <c r="C28"/>
  <c r="F27"/>
  <c r="D27"/>
  <c r="C27"/>
  <c r="F26"/>
  <c r="D26"/>
  <c r="C26"/>
  <c r="D25"/>
  <c r="C25"/>
  <c r="D394"/>
  <c r="C394"/>
  <c r="D393"/>
  <c r="C393"/>
  <c r="D392"/>
  <c r="C392"/>
  <c r="D24"/>
  <c r="C24"/>
  <c r="D23"/>
  <c r="C23"/>
  <c r="D22"/>
  <c r="C22"/>
  <c r="D21"/>
  <c r="C21"/>
  <c r="D20"/>
  <c r="C20"/>
  <c r="D19"/>
  <c r="C19"/>
  <c r="D18"/>
  <c r="C18"/>
  <c r="D17"/>
  <c r="C17"/>
  <c r="D16"/>
  <c r="C16"/>
  <c r="C15"/>
  <c r="C388" i="1"/>
  <c r="C389"/>
  <c r="C385"/>
  <c r="C383"/>
  <c r="C384"/>
  <c r="C382"/>
  <c r="C380"/>
  <c r="C381"/>
  <c r="C377"/>
  <c r="C379"/>
  <c r="C376"/>
  <c r="C369"/>
  <c r="C375"/>
  <c r="C368"/>
  <c r="C367"/>
  <c r="C365"/>
  <c r="C364"/>
  <c r="C363"/>
  <c r="C353"/>
  <c r="C354"/>
  <c r="C359"/>
  <c r="C360"/>
  <c r="C361"/>
  <c r="C362"/>
  <c r="C348"/>
  <c r="C346"/>
  <c r="C347"/>
  <c r="C345"/>
  <c r="C339"/>
  <c r="B344"/>
  <c r="C335"/>
  <c r="C336"/>
  <c r="C338"/>
  <c r="B335"/>
  <c r="B336"/>
  <c r="B338"/>
  <c r="B339"/>
  <c r="C334"/>
  <c r="B334"/>
  <c r="C317"/>
  <c r="C318"/>
  <c r="B317"/>
  <c r="B318"/>
  <c r="C314"/>
  <c r="C315"/>
  <c r="B315"/>
  <c r="C309"/>
  <c r="C310"/>
  <c r="B309"/>
  <c r="B310"/>
  <c r="B308"/>
  <c r="C308"/>
  <c r="B307"/>
  <c r="C296"/>
  <c r="C297"/>
  <c r="C298"/>
  <c r="C299"/>
  <c r="B296"/>
  <c r="B297"/>
  <c r="B298"/>
  <c r="B299"/>
  <c r="B300"/>
  <c r="E185"/>
  <c r="E183"/>
  <c r="C182"/>
  <c r="C183"/>
  <c r="C184"/>
  <c r="C185"/>
  <c r="C181"/>
  <c r="B181"/>
  <c r="B182"/>
  <c r="B183"/>
  <c r="B184"/>
  <c r="B185"/>
  <c r="C293"/>
  <c r="C294"/>
  <c r="C292"/>
  <c r="B292"/>
  <c r="B293"/>
  <c r="B294"/>
  <c r="C277"/>
  <c r="C278"/>
  <c r="C279"/>
  <c r="C280"/>
  <c r="B277"/>
  <c r="B278"/>
  <c r="B279"/>
  <c r="B280"/>
  <c r="C276"/>
  <c r="B276"/>
  <c r="C241"/>
  <c r="B241"/>
  <c r="C240"/>
  <c r="B240"/>
  <c r="C239"/>
  <c r="B239"/>
  <c r="C226"/>
  <c r="B226"/>
  <c r="C228"/>
  <c r="B228"/>
  <c r="C227"/>
  <c r="B227"/>
  <c r="C236"/>
  <c r="C237"/>
  <c r="B236"/>
  <c r="B237"/>
  <c r="C229"/>
  <c r="C230"/>
  <c r="C231"/>
  <c r="B230"/>
  <c r="B231"/>
  <c r="B224"/>
  <c r="B225"/>
  <c r="B229"/>
  <c r="B198"/>
  <c r="B199"/>
  <c r="C197"/>
  <c r="C198"/>
  <c r="C199"/>
  <c r="C195"/>
  <c r="B195"/>
  <c r="C196"/>
  <c r="C221"/>
  <c r="C222"/>
  <c r="C223"/>
  <c r="C224"/>
  <c r="C225"/>
  <c r="E197"/>
  <c r="B197"/>
  <c r="B196"/>
  <c r="E223"/>
  <c r="B221"/>
  <c r="B222"/>
  <c r="B223"/>
  <c r="B194"/>
  <c r="C169"/>
  <c r="C170"/>
  <c r="C161"/>
  <c r="C162"/>
  <c r="B169"/>
  <c r="B170"/>
  <c r="B161"/>
  <c r="B162"/>
  <c r="C151"/>
  <c r="C152"/>
  <c r="C155"/>
  <c r="C156"/>
  <c r="C157"/>
  <c r="C158"/>
  <c r="C167"/>
  <c r="C168"/>
  <c r="C171"/>
  <c r="C172"/>
  <c r="B151"/>
  <c r="B152"/>
  <c r="B155"/>
  <c r="B156"/>
  <c r="B157"/>
  <c r="B158"/>
  <c r="B167"/>
  <c r="B168"/>
  <c r="B171"/>
  <c r="B172"/>
  <c r="E120"/>
  <c r="C101"/>
  <c r="C102"/>
  <c r="C139"/>
  <c r="C140"/>
  <c r="C143"/>
  <c r="C144"/>
  <c r="C117"/>
  <c r="C118"/>
  <c r="C119"/>
  <c r="C120"/>
  <c r="C147"/>
  <c r="C148"/>
  <c r="C99"/>
  <c r="B99"/>
  <c r="B101"/>
  <c r="B102"/>
  <c r="B139"/>
  <c r="B140"/>
  <c r="B143"/>
  <c r="B144"/>
  <c r="B117"/>
  <c r="B118"/>
  <c r="B119"/>
  <c r="B120"/>
  <c r="B147"/>
  <c r="B148"/>
  <c r="C82"/>
  <c r="C83"/>
  <c r="C84"/>
  <c r="C85"/>
  <c r="B81"/>
  <c r="B82"/>
  <c r="B83"/>
  <c r="B84"/>
  <c r="B85"/>
  <c r="B87"/>
  <c r="B88"/>
  <c r="B71"/>
  <c r="B52"/>
  <c r="C71"/>
  <c r="E30"/>
  <c r="E29"/>
  <c r="B45"/>
  <c r="B48"/>
  <c r="B34"/>
  <c r="B29"/>
  <c r="C29"/>
  <c r="C32"/>
  <c r="B32"/>
  <c r="C31"/>
  <c r="B31"/>
  <c r="C30"/>
  <c r="C28"/>
  <c r="C25"/>
  <c r="C26"/>
  <c r="C24"/>
  <c r="C22"/>
  <c r="C23"/>
  <c r="C21"/>
  <c r="C20"/>
  <c r="C19"/>
  <c r="C18"/>
  <c r="B18"/>
  <c r="B19"/>
  <c r="B20"/>
  <c r="B24"/>
  <c r="B25"/>
  <c r="B28"/>
  <c r="B30"/>
  <c r="B33"/>
  <c r="B35"/>
  <c r="B39"/>
  <c r="B42"/>
  <c r="B43"/>
  <c r="B51"/>
  <c r="B14"/>
  <c r="F279"/>
  <c r="F182" l="1"/>
  <c r="F181" s="1"/>
  <c r="F229"/>
  <c r="G349" i="2"/>
  <c r="F200" i="1"/>
  <c r="F239"/>
  <c r="C749" i="3"/>
  <c r="C748" s="1"/>
  <c r="C14" i="5"/>
  <c r="G340" i="2"/>
  <c r="F320" i="1"/>
  <c r="F308" s="1"/>
  <c r="F246"/>
  <c r="F226"/>
  <c r="C576" i="3"/>
  <c r="F196" i="1"/>
  <c r="F258"/>
  <c r="C726" i="3"/>
  <c r="C460"/>
  <c r="F236" i="1"/>
  <c r="F222"/>
  <c r="C136" i="3"/>
  <c r="C327"/>
  <c r="C566"/>
  <c r="C700"/>
  <c r="F282" i="1"/>
  <c r="F276" s="1"/>
  <c r="F296"/>
  <c r="C22" i="11"/>
  <c r="G328" i="2"/>
  <c r="G327" s="1"/>
  <c r="G290"/>
  <c r="F249" i="1"/>
  <c r="F205"/>
  <c r="I136" i="2"/>
  <c r="C653" i="3"/>
  <c r="C122"/>
  <c r="C109" s="1"/>
  <c r="C11" s="1"/>
  <c r="C30"/>
  <c r="C45"/>
  <c r="G240" i="2"/>
  <c r="C161" i="3"/>
  <c r="C247"/>
  <c r="C378"/>
  <c r="C360" s="1"/>
  <c r="C421"/>
  <c r="C397" s="1"/>
  <c r="C676"/>
  <c r="C8" i="5"/>
  <c r="G353" i="2"/>
  <c r="G315"/>
  <c r="F356" i="1"/>
  <c r="F355" s="1"/>
  <c r="F348" s="1"/>
  <c r="F344" s="1"/>
  <c r="F13" s="1"/>
  <c r="F10" i="10"/>
  <c r="W172" i="2"/>
  <c r="G301"/>
  <c r="F81" i="1"/>
  <c r="F10" i="16"/>
  <c r="F302" i="1"/>
  <c r="G385" i="2"/>
  <c r="G384" s="1"/>
  <c r="K136"/>
  <c r="G126"/>
  <c r="G214"/>
  <c r="G25"/>
  <c r="G391"/>
  <c r="F208" i="1"/>
  <c r="G62" i="2"/>
  <c r="G377"/>
  <c r="G77"/>
  <c r="G73" s="1"/>
  <c r="F28" i="1"/>
  <c r="G439" i="2"/>
  <c r="G432" s="1"/>
  <c r="G115"/>
  <c r="G114" s="1"/>
  <c r="F33" i="1"/>
  <c r="G314" i="2"/>
  <c r="G92"/>
  <c r="G88" s="1"/>
  <c r="F186" i="1"/>
  <c r="F367"/>
  <c r="F366" s="1"/>
  <c r="F334"/>
  <c r="F385"/>
  <c r="F378" s="1"/>
  <c r="F195" l="1"/>
  <c r="F221"/>
  <c r="F91"/>
  <c r="F292"/>
  <c r="G352" i="2"/>
  <c r="G322" s="1"/>
  <c r="G213"/>
  <c r="G212" s="1"/>
  <c r="F194" i="1" l="1"/>
  <c r="G14" i="2"/>
  <c r="C819" i="3"/>
  <c r="C822" s="1"/>
  <c r="C10"/>
</calcChain>
</file>

<file path=xl/sharedStrings.xml><?xml version="1.0" encoding="utf-8"?>
<sst xmlns="http://schemas.openxmlformats.org/spreadsheetml/2006/main" count="4632" uniqueCount="2660">
  <si>
    <t>Налог на прибыль организаций при выполнении соглашений о разделе продукции, заключенных до вступления в силу Федерального закона "О соглашениях о разделе продукции" и не предусматривающих специальные налоговые ставки для зачисления указанного налога в фед</t>
  </si>
  <si>
    <t>00010101020010000110</t>
  </si>
  <si>
    <t>Сборы за выдачу органами местного самоуправления лицензий на розничную продажу алкогольной продукции, зачисляемые в бюджеты муниципальных районов</t>
  </si>
  <si>
    <t>00011302024050000130</t>
  </si>
  <si>
    <t>Прочие лицензионные сборы</t>
  </si>
  <si>
    <t>00011302030000000130</t>
  </si>
  <si>
    <t>Прочие сборы за выдачу лицензий федеральными органами исполнительной власти</t>
  </si>
  <si>
    <t>00011302031010000130</t>
  </si>
  <si>
    <t>Прочие сборы за выдачу лицензий органами государственной власти субъектов Российской Федерации</t>
  </si>
  <si>
    <t>00011302032010000130</t>
  </si>
  <si>
    <t>Прочие сборы за выдачу лицензий органами местного самоуправления</t>
  </si>
  <si>
    <t>01 03 01 00 05 0000 810</t>
  </si>
  <si>
    <t>01 03 01 00 00 0000 800</t>
  </si>
  <si>
    <t>Возмещение части затрат по наращиванию поголовья северных оленей, маралов и мясных табунных лошадей</t>
  </si>
  <si>
    <t>Доходы от реализации имущества, находящегося  в оперативном управлении Фонда социального страхования Российской Федерации (в части реализации материальных запасов по указанному имуществу)</t>
  </si>
  <si>
    <t>00011402070070000440</t>
  </si>
  <si>
    <t>Газ горючий природный из всех видов месторождений углеводородного сырья</t>
  </si>
  <si>
    <t>00010701012010000110</t>
  </si>
  <si>
    <t>Газовый конденсат из всех видов месторождений углеводородного сырья</t>
  </si>
  <si>
    <t>00010701013010000110</t>
  </si>
  <si>
    <t>Налог на добычу общераспространенных полезных ископаемых</t>
  </si>
  <si>
    <t>00010701020010000110</t>
  </si>
  <si>
    <t>Налог на добычу прочих полезных ископаемых</t>
  </si>
  <si>
    <t>00010701030010000110</t>
  </si>
  <si>
    <t>Средства бюджетов субъектов Российской Федерации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</si>
  <si>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00011403020020000440</t>
  </si>
  <si>
    <t>Денежные взыскания (штрафы) за административные правонарушения в области дорожного движения</t>
  </si>
  <si>
    <t>00011630000010000140</t>
  </si>
  <si>
    <t>Прочие поступления от денежных взысканий (штрафов) и иных сумм в возмещение ущерба</t>
  </si>
  <si>
    <t>2 02 03021 05 0000 151</t>
  </si>
  <si>
    <t>Ведомственная  целевая программа "Пожарная безопасность муниципальных бюджетных образовательных учреждений   Енотаевского района  Астраханской области на 2013-2015 годы".</t>
  </si>
  <si>
    <t>Долгосрочная целевая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</si>
  <si>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>Ведомственная целевая программа "Молодежь Енотаевского района" на 2013-2017 годы"</t>
  </si>
  <si>
    <t>Исполнение публичных обязательств перед физическими лицами, подлежащих исполнению в денежной форме</t>
  </si>
  <si>
    <t>Земельный налог, взимаемый по ставке, установленной подпунктом 1 пункта 1 статьи 394 Налогового кодекса Российской Федерации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</si>
  <si>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местные бюджеты</t>
  </si>
  <si>
    <t>00010606011030000110</t>
  </si>
  <si>
    <t>Доходы бюджетов городских округов от возврата остатков субсидий и субвенций прошлых лет</t>
  </si>
  <si>
    <t>00011804000040000000</t>
  </si>
  <si>
    <t>Доходы бюджетов городских округов от возврата остатков субсидий и субвенций прошлых лет небюджетными организациями</t>
  </si>
  <si>
    <t>00011804010040000180</t>
  </si>
  <si>
    <t>Доходы бюджетов городских округов от возврата остатков субсидий и субвенций прошлых лет из бюджетов государственных внебюджетных фондов</t>
  </si>
  <si>
    <t>00011804020040000151</t>
  </si>
  <si>
    <t>00010101060010000110</t>
  </si>
  <si>
    <t>Налог на прибыль организаций с доходов, полученных в виде процентов по государственным и муниципальным ценным бумагам</t>
  </si>
  <si>
    <t>00010101070010000110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</si>
  <si>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</si>
  <si>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</si>
  <si>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Дивиденды по акциям и доходы от прочих форм участия в капитале, находящихся в государственной и муниципальной собственности</t>
  </si>
  <si>
    <t>00011101000000000120</t>
  </si>
  <si>
    <t>260 88 06</t>
  </si>
  <si>
    <t>260 88 07</t>
  </si>
  <si>
    <t>Поддержка мелиорации</t>
  </si>
  <si>
    <t>260 88 13</t>
  </si>
  <si>
    <t>260 88 15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</si>
  <si>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местные бюджеты</t>
  </si>
  <si>
    <t>00010606021030000110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</si>
  <si>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городских округов</t>
  </si>
  <si>
    <t>00010606022040000110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</si>
  <si>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муниципальных районов</t>
  </si>
  <si>
    <t>00010606023050000110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</si>
  <si>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</si>
  <si>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00011103050050000120</t>
  </si>
  <si>
    <t>Проценты, полученные от предоставления бюджетных кредитов внутри страны за счет средств бюджетов поселений</t>
  </si>
  <si>
    <t>00011103050100000120</t>
  </si>
  <si>
    <t>Проценты по государственным кредитам</t>
  </si>
  <si>
    <t>00011104000000000120</t>
  </si>
  <si>
    <t xml:space="preserve">Организация отдыха в палаточных лагерях </t>
  </si>
  <si>
    <t>00011108025050000120</t>
  </si>
  <si>
    <t>Доходы от распоряжения правами на результаты научно-технической деятельности, находящимися в собственности поселений</t>
  </si>
  <si>
    <t>9.</t>
  </si>
  <si>
    <t>10.</t>
  </si>
  <si>
    <t>Налог на покупку иностранных денежных знаков и платежных документов, выраженных в иностранной валюте</t>
  </si>
  <si>
    <t>00010905040010000110</t>
  </si>
  <si>
    <t>Прочие налоги и сборы</t>
  </si>
  <si>
    <t>00010905050010000110</t>
  </si>
  <si>
    <t>Доходы Федерального фонда обязательного медицинского страхования от продажи нематериальных активов</t>
  </si>
  <si>
    <t>00011404080080000420</t>
  </si>
  <si>
    <t>00011105012030000120</t>
  </si>
  <si>
    <t>Прочие неналоговые поступления в Федеральный фонд обязательного медицинского страхования</t>
  </si>
  <si>
    <t>00011706030080000180</t>
  </si>
  <si>
    <t>Акцизы на моторные масла для дизельных и (или) карбюраторных (инжекторных) двигателей, производимые на территории Российской Федерации</t>
  </si>
  <si>
    <t>00010302080010000110</t>
  </si>
  <si>
    <t>Акцизы на вина, производимые на территории Российской Федерации</t>
  </si>
  <si>
    <t>00010302090010000110</t>
  </si>
  <si>
    <t>00011202010010000120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</si>
  <si>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месторождениям и участкам недр (кроме участков недр, содержащих месторождения общер</t>
  </si>
  <si>
    <t>00011202011010000120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</si>
  <si>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</si>
  <si>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00011202012010000120</t>
  </si>
  <si>
    <t>Плата за геологическую информацию о недрах при пользовании недрами на территории Российской Федерации</t>
  </si>
  <si>
    <t>00011202020010000120</t>
  </si>
  <si>
    <t>Прочие доходы Пенсионного фонда Российской Федерации от оказания платных услуг и компенсации затрат государства</t>
  </si>
  <si>
    <t>00011303060060000130</t>
  </si>
  <si>
    <t>Прочие доходы Фонда социального страхования Российской Федерации от оказания платных услуг и компенсации затрат государства</t>
  </si>
  <si>
    <t>00011303070070000130</t>
  </si>
  <si>
    <t>00011402032030000410</t>
  </si>
  <si>
    <t>Наименование кредитора, номер, дата кредитного договора (соглашения)</t>
  </si>
  <si>
    <t>420 99 00</t>
  </si>
  <si>
    <t>Культура и кинематография</t>
  </si>
  <si>
    <t>Культура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</si>
  <si>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</si>
  <si>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Иные межбюджетные трансферты</t>
  </si>
  <si>
    <t>442 99 00</t>
  </si>
  <si>
    <t>6.</t>
  </si>
  <si>
    <t>Денежные взыскания(штрафы) за нарушение законодательства об особо охраняемых природных территориях</t>
  </si>
  <si>
    <t>Денежные взыскания(штрафы) за нарушение законодательства об охране и использовании животного мира</t>
  </si>
  <si>
    <t>Денежные взыскания (шщтрафы) за нарушение земельного законодательства</t>
  </si>
  <si>
    <t>00011102085100000120</t>
  </si>
  <si>
    <t>Прочие неналоговые доходы бюджетов муниципальных районов</t>
  </si>
  <si>
    <t>00011705050050000180</t>
  </si>
  <si>
    <t>Прочие неналоговые доходы бюджетов поселений</t>
  </si>
  <si>
    <t>00011705050100000180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</si>
  <si>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с использованием платежных документов</t>
  </si>
  <si>
    <t>Денежные взыскания штрафы за административные правонарушения в области государственного регулирования производства и оборота этилового спирта,алкогольной продукции и спиртосодержащей продукции</t>
  </si>
  <si>
    <t>00010402020010000110</t>
  </si>
  <si>
    <t>Акцизы на табачную продукцию, ввозимую на территорию Российской Федерации</t>
  </si>
  <si>
    <t>00010402030010000110</t>
  </si>
  <si>
    <t>Акцизы на автомобильный бензин, ввозимый на территорию Российской Федерации</t>
  </si>
  <si>
    <t>00010402040010000110</t>
  </si>
  <si>
    <t>Акцизы на автомобили легковые и мотоциклы, ввозимые на территорию Российской Федерации</t>
  </si>
  <si>
    <t>00010402060010000110</t>
  </si>
  <si>
    <t>Акцизы на дизельное топливо, ввозимое на территорию Российской Федерации</t>
  </si>
  <si>
    <t>00010402070010000110</t>
  </si>
  <si>
    <t>ДОХОДЫ ОТ ОКАЗАНИЯ ПЛАТНЫХ УСЛУГ (РАБОТ) И КОМПЕНСАЦИИ ЗАТРАТ ГОСУДАРСТВА</t>
  </si>
  <si>
    <t>1 13 00000 00 0000 000</t>
  </si>
  <si>
    <t>1 13 02995 05 0000 130</t>
  </si>
  <si>
    <t>1 14 02000 00 0000 410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</si>
  <si>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</si>
  <si>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1 14 02052 05 0000 410</t>
  </si>
  <si>
    <t>1 16 25030 01 0000 140</t>
  </si>
  <si>
    <t>Средства федерального бюджета от распоряжения и реализации выморочного имущества, обращенного в доход государства (в части реализации основных средств по указанному имуществу)</t>
  </si>
  <si>
    <t>00011403011010000410</t>
  </si>
  <si>
    <t>Средства федерального бюджета от распоряжения и реализации выморочного имущества, обращенного в доход государства (в части реализации материальных запасов по указанному имуществу)</t>
  </si>
  <si>
    <t>00011403011010000440</t>
  </si>
  <si>
    <t>Поступление средств от правительств иностранных государств, их юридических лиц в уплату процентов по кредитам, предоставленным Российской Федерацией</t>
  </si>
  <si>
    <t>00011104010010000120</t>
  </si>
  <si>
    <t>Акцизы на автомобильный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(в части погашения задолженности прошлых лет, образовавшейся до 1 января 2003 г</t>
  </si>
  <si>
    <t>Прочие поступления от денежных взысканий (штрафов) и иных сумм в возмещение ущерба, зачисляемые в Фонд социального страхования Российской Федерации</t>
  </si>
  <si>
    <t>00011690070070000140</t>
  </si>
  <si>
    <t>Прочие поступления от денежных взысканий (штрафов) и иных сумм в возмещение ущерба, зачисляемые в Федеральный фонд обязательного медицинского страхования</t>
  </si>
  <si>
    <t>00011690080080000140</t>
  </si>
  <si>
    <t>Прочие поступления от денежных взысканий (штрафов) и иных сумм в возмещение ущерба, зачисляемые в территориальные фонды обязательного медицинского страхования</t>
  </si>
  <si>
    <t>00011690090090000140</t>
  </si>
  <si>
    <t>Денежные взыскания (Штрафы ) за нарушение законодательства о налогах и сборах</t>
  </si>
  <si>
    <t>00011402013010000410</t>
  </si>
  <si>
    <t>Управление земельных, имущественных отношений и архитектуры администрации муниципального образования "Енотаевский район"</t>
  </si>
  <si>
    <t>Приложение 1</t>
  </si>
  <si>
    <t>ИТОГО</t>
  </si>
  <si>
    <t>15.</t>
  </si>
  <si>
    <t>17.</t>
  </si>
  <si>
    <t>Остаточная стоимость</t>
  </si>
  <si>
    <t>Верно:</t>
  </si>
  <si>
    <t>Приложение 14</t>
  </si>
  <si>
    <t>1 16 21050 05 0000 140</t>
  </si>
  <si>
    <t>Дивиденды по акциям и доходы от прочих форм участия в капитале, находящихся в собственности городских округов</t>
  </si>
  <si>
    <t>00011101040040000120</t>
  </si>
  <si>
    <t>Дивиденды по акциям и доходы от прочих форм участия в капитале, находящихся в собственности муниципальных районов</t>
  </si>
  <si>
    <t>00011101050050000120</t>
  </si>
  <si>
    <t>Средства федерального бюджета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</si>
  <si>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00011403012010000410</t>
  </si>
  <si>
    <t>Средства федерального бюджета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</si>
  <si>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муниципальных районов</t>
  </si>
  <si>
    <t>00010606013050000110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</si>
  <si>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поселений</t>
  </si>
  <si>
    <t>00010201010010000110</t>
  </si>
  <si>
    <t>Единый социальный налог, зачисляемый в Фонд социального страхования Российской Федерации</t>
  </si>
  <si>
    <t>00010201020070000110</t>
  </si>
  <si>
    <t>Единый социальный налог, зачисляемый в Федеральный фонд обязательного медицинского страхования</t>
  </si>
  <si>
    <t>00010201030080000110</t>
  </si>
  <si>
    <t>Единый социальный налог, зачисляемый в территориальные фонды обязательного медицинского страхования</t>
  </si>
  <si>
    <t>00010201040090000110</t>
  </si>
  <si>
    <t>Страховые взносы</t>
  </si>
  <si>
    <t>00010202000000000000</t>
  </si>
  <si>
    <t>Страховые взносы на обязательное пенсионное страхование в Российской Федерации, зачисляемые в Пенсионный фонд Российской Федерации на выплату страховой части трудовой пенсии</t>
  </si>
  <si>
    <t>00010202010060000160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</si>
  <si>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и в хозяйственном ведении муниципальных унитарных предприятий</t>
  </si>
  <si>
    <t>00011105034040000120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</si>
  <si>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и в хозяйственном ведении муниципальных унитарных предприятий</t>
  </si>
  <si>
    <t>00011105035050000120</t>
  </si>
  <si>
    <t>Доходы от сдачи в аренду имущества находящегося в оперативном 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</si>
  <si>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</si>
  <si>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Доходы от реализации имущества, находящегося в собственности Российской Федерации (в части реализации материальных запасов по указанному имуществу)</t>
  </si>
  <si>
    <t>00011402010010000440</t>
  </si>
  <si>
    <t>Субсидии на возмещение части затрат на уплату процентов организациям,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лет; на строительство, реконструкцию и модернизацию комплексов (ферм) на срок до восьми лет в 2007 - 2011 годах для осуществления промышленного рыбоводства, в 2012 году для разведения одомашненных видов и пород рыб</t>
  </si>
  <si>
    <t>260 15 01</t>
  </si>
  <si>
    <t>Субсидия на реализацию долгосрочной отраслевой целевой программы "Развитие дорожного хозяйства Астраханской области на 2012-2016 годы и перспективу до 2020 года"</t>
  </si>
  <si>
    <t>505 86 00</t>
  </si>
  <si>
    <t>Целевая программа  «Обеспечение жильем молодых семей»</t>
  </si>
  <si>
    <t>Процентные платежи по муниципальному долгу</t>
  </si>
  <si>
    <t>Доходы от реализации иного имущества, находящегося в собственности поселений (в части реализации материальных запасов по указанному имуществу)</t>
  </si>
  <si>
    <t>00011402033100000440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</si>
  <si>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муниципальных образований</t>
  </si>
  <si>
    <t>Межбюджетные трансферты на проведение противопаводковых мероприятий</t>
  </si>
  <si>
    <t>Межбюджетные трансферты, передаваемые бюджетам района из бюджетов поселений</t>
  </si>
  <si>
    <t xml:space="preserve"> Межбюджетные трансферты на комплектование книжных фондов библиотек муниципальных образований</t>
  </si>
  <si>
    <t xml:space="preserve"> Межбюджетные трансферты на реализацию дополнительных мероприятий, направленных на снижение напряженности на рынке труда субъектов Р.Ф.</t>
  </si>
  <si>
    <t>Прочие безвозмездные поступления от бюджетов субъектов Российской Федерации</t>
  </si>
  <si>
    <t>Поддержка специалистов проживающих в сельской местности</t>
  </si>
  <si>
    <t>Средства, передаваемые на поощрение талантливых обучающихся специалистов общеобразовательных учреждений</t>
  </si>
  <si>
    <t>Денежные взыскания (штрафы) за нарушение Федерального закона "О пожарной безопасности"</t>
  </si>
  <si>
    <t>00011627000010000140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</si>
  <si>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</si>
  <si>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00011628000010000140</t>
  </si>
  <si>
    <t>Денежные взыскания (штрафы) за нарушение законодательства о государственном контроле за осуществлением международных автомобильных перевозок</t>
  </si>
  <si>
    <t>00011629000010000140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</si>
  <si>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городских округов</t>
  </si>
  <si>
    <t>00011105012040000120</t>
  </si>
  <si>
    <t>Субсидии бюджетам районов на обеспечение жильем молодых семей.</t>
  </si>
  <si>
    <t>Доходы от сдачи в аренду имущества, находящегося в оперативном управлении Пенсионного фонда Российской Федерации</t>
  </si>
  <si>
    <t>00011105036060000120</t>
  </si>
  <si>
    <t>00011206000010000120</t>
  </si>
  <si>
    <t>Доходы, полученные от применения рыночного механизма оборота долей в общем объеме квот на вылов (добычу) водных биологических ресурсов</t>
  </si>
  <si>
    <t>00011207000000000120</t>
  </si>
  <si>
    <t>Доходы, полученные от применения рыночного механизма оборота долей, определяемых федеральными органами исполнительной власти, в общем объеме квот на вылов (добычу) водных биологических ресурсов</t>
  </si>
  <si>
    <t>00011207010010000120</t>
  </si>
  <si>
    <t>Доходы от перечисления части прибылигосударственных и муниципальных унитарных предприятий, остающейся после уплаты налогов и обязательных платежей</t>
  </si>
  <si>
    <t>Денежные взыскания (штрафы) за нарушение валютного законодательства Российской Федерации и актов органов валютного регулирования, а также законодательства Российской Федерации в области экспортного контроля</t>
  </si>
  <si>
    <t>00011605000010000140</t>
  </si>
  <si>
    <t>Прочие доходы федерального бюджета от оказания платных услуг и компенсации затрат государства</t>
  </si>
  <si>
    <t>00011303010010000130</t>
  </si>
  <si>
    <t>Субвенции бюджетам муниципальных районов на поддержку экономически значимых региональных программ</t>
  </si>
  <si>
    <t>Доходы от действий, связанных с оформлением визовых документов иностранным гражданам</t>
  </si>
  <si>
    <t>00011301150010000130</t>
  </si>
  <si>
    <t>Возмещение части процентной ставки по инвестиционным кредитам на строительство и реконструкцию объектов мясного скотоводства</t>
  </si>
  <si>
    <t>ДОХОДЫ БЮДЖЕТОВ БЮДЖЕТНОЙ СИСТЕМЫ РОССИЙСКОЙ ФЕДЕРАЦИИ ОТ ВОЗВРАТА ОСТАТКОВ СУБСИДИЙ И СУБВЕНЦИЙ  И ИНЫХ МЕЖБЮДЖЕТНЫХ ТРАНСФЕРТОВ, ИМЕЮЩИХ ЦЕЛЕВОЕ НАЗНАЧЕНИЕ,ПРОШЛЫХ ЛЕТ</t>
  </si>
  <si>
    <t>Доходы бюджетов муниципальных районов от возврата остатков субсидий и субвенций и иных межбюджетных трансфертов, имеющих целевое назначение,  прошлых лет из бюджетов поселений</t>
  </si>
  <si>
    <t>Содержание административных комиссий</t>
  </si>
  <si>
    <t>Субвенции на осуществление отдельных государственных полномочий по первичному воинскому учету на территориях,где отсутствуют военные комиссариаты</t>
  </si>
  <si>
    <t>Субвенции на предоставление дотаций бюджетам поселений</t>
  </si>
  <si>
    <t>Субвенции на выплату компенсации части родительской платы за содержание ребенка в муниципальных образовательных учреждений и иных образовательных организациях, реализующих основную общеобразовательную программу дошкольного образования</t>
  </si>
  <si>
    <t>Субвенции на реализацию мероприятий Федеральной целевой программы «Сохранение и восстановление плодородия почв земель сельскохозяйственного назначения и агроландшафтов как национального достояния России на 2006 - 2010 годы и на период до 2013 года»</t>
  </si>
  <si>
    <t>Субвенции на содержание административных комиссий</t>
  </si>
  <si>
    <t>Субвенции на содержание комиссий по делам несовершеннолетних</t>
  </si>
  <si>
    <t>Субвенции на осуществление отдельных государственных полномочий по реализации мероприятий по поддержке сельскохозяйственного производства</t>
  </si>
  <si>
    <t>Субвенции на обеспечение государственных гарантий прав гражданам на получение доступного и бесплатного дошкольного,начального общего,основного общего,среднего(полного) общего образования, а также дополнительного образования в общеобразовательных учреждений</t>
  </si>
  <si>
    <t>Субсидии на реализацию ФЦП "Социальное развитие села ."</t>
  </si>
  <si>
    <t>Субсидии на организацию питания школьников в общеобразовательных учреждениях</t>
  </si>
  <si>
    <t>Субсидии на адресные мероприятия по социально-экономическому развитию муниципальных образований</t>
  </si>
  <si>
    <t>Субсидии на реализацию отраслевой  долгосрочной целевой программы "Развитие культуры села Астраханской области на 2013-2020 годы"</t>
  </si>
  <si>
    <t>Субсидии на реализацию отраслевой  долгосрочной целевой программы "Организация отдыха, оздоровления и занятости детей и молодежи Астраханской области на 2013-2017 годы"</t>
  </si>
  <si>
    <t>Субсидии на организацию отдыха в палаточных лагерях</t>
  </si>
  <si>
    <t>00011108032020000120</t>
  </si>
  <si>
    <t>Доходы от эксплуатации и использования имущества автомобильных дорог, находящихся в муниципальной  собственности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</si>
  <si>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</si>
  <si>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Прочие поступления от использования имущества, находящегося в собственности муниципальных районов</t>
  </si>
  <si>
    <t>00011108045050000120</t>
  </si>
  <si>
    <t>Акцизы на бензин, производимый на территории Российской Федерации</t>
  </si>
  <si>
    <t>00010302040010000110</t>
  </si>
  <si>
    <t>Акцизы на автомобильный бензин, производимый на территории Российской Федерации</t>
  </si>
  <si>
    <t>00010302041010000110</t>
  </si>
  <si>
    <t>Акцизы на прямогонный бензин, производимый на территории Российской Федерации</t>
  </si>
  <si>
    <t>00010302042010000110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</si>
  <si>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 же средства от продажи на заключение договоров аренды указанных земельных участков.</t>
  </si>
  <si>
    <t>00011402032040000410</t>
  </si>
  <si>
    <t>Доходы бюджетов городских округов от реализации имущества, находящегося в оперативном управлении учреждений, находящихся в ведении органов управления городских округов (в части реализации материальных запасов по указанному имуществу)</t>
  </si>
  <si>
    <t>00011402032040000440</t>
  </si>
  <si>
    <t>Доходы от размещения временно свободных  средств Фонда социального страхования Российской Федерации, сформированных за счет поступления единого социального налога</t>
  </si>
  <si>
    <t>00011102061070000120</t>
  </si>
  <si>
    <t>Доходы от размещения временно свободных  средств Фонда социального страхования Российской Федерации, сформированных за счет поступления страховых взносов на обязательное социальное страхование от несчастных случаев на производстве и профессиональных забол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</si>
  <si>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городских округов</t>
  </si>
  <si>
    <t>00010606012040000110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</si>
  <si>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</t>
  </si>
  <si>
    <t>ЗАДОЛЖЕННОСТЬ И ПЕРЕРАСЧЕТЫ ПО ОТМЕНЕННЫМ НАЛОГАМ, СБОРАМ И ИНЫМ ОБЯЗАТЕЛЬНЫМ ПЛАТЕЖАМ</t>
  </si>
  <si>
    <t>00010900000000000000</t>
  </si>
  <si>
    <t>Налог на прибыль организаций, зачисляемый в местные бюджеты</t>
  </si>
  <si>
    <t>Управление культуры, спорта и молодежной политики администрации муниципального образования "Енотаевский район"</t>
  </si>
  <si>
    <t>Отдел жизнеобеспечения  администрации муниципального образования "Енотаевский район"</t>
  </si>
  <si>
    <t>Доходы от реализации имущества государственных унитарных предприятий субъектов Российской Федерации (в части реализации материальных запасов по указанному имуществу)</t>
  </si>
  <si>
    <t>00011402021020000440</t>
  </si>
  <si>
    <t>Акцизы на алкогольную продукцию с объемной долей спирта этилового свыше 25 процентов (за исключением вин), ввозимую на территорию Российской Федерации</t>
  </si>
  <si>
    <t>00010402110010000110</t>
  </si>
  <si>
    <t>Акцизы на алкогольную продукцию с объемной долей этилового спирта свыше 9 до 25 процентов включительно (за исключением вин), ввозимую на территорию Российской Федерации</t>
  </si>
  <si>
    <t>00010402120010000110</t>
  </si>
  <si>
    <t>Отчисления на воспроизводство минерально-сырьевой базы при добыче общераспространенных полезных ископаемых и подземных вод, используемых для местных нужд, зачисляемые в бюджеты субъектов Российской Федерации</t>
  </si>
  <si>
    <t>00010903083020000110</t>
  </si>
  <si>
    <t>Налоги на имущество</t>
  </si>
  <si>
    <t>00010904000000000110</t>
  </si>
  <si>
    <t>Налог на имущество предприятий</t>
  </si>
  <si>
    <t>Доходы полученные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 же имущества государственных и муниципальных унитарных предприятий, в том числе казенных.</t>
  </si>
  <si>
    <t>Доходы от реализации имущества, находящегося в собственности муниципальных районов (за исключением имущества муниципальных автономных учреждений, а так же имущества, муниципальных учреждений, том числе казенных) в части реализации основных средств по указанному имуществу.</t>
  </si>
  <si>
    <t>00011402030050000410</t>
  </si>
  <si>
    <t>Доходы от реализации имущества, находящегося в собственности субъектов Российской Федерации (в части реализации материальных запасов по указанному имуществу)</t>
  </si>
  <si>
    <t>00011402020020000440</t>
  </si>
  <si>
    <t>Доходы от реализации имущества государственных унитарных предприятий субъектов Российской Федерации (в части реализации основных средств по указанному имуществу)</t>
  </si>
  <si>
    <t>00011402021020000410</t>
  </si>
  <si>
    <t>Платежи, взимаемые организациями городских округов за выполнение определенных функций</t>
  </si>
  <si>
    <t>00011502040040000140</t>
  </si>
  <si>
    <t>Платежи, взимаемые организациями муниципальных районов за выполнение определенных функций</t>
  </si>
  <si>
    <t>00011502050050000140</t>
  </si>
  <si>
    <t>Платежи, взимаемые организациями поселений за выполнение определенных функций</t>
  </si>
  <si>
    <t>00011502050100000140</t>
  </si>
  <si>
    <t>ШТРАФЫ, САНКЦИИ, ВОЗМЕЩЕНИЕ УЩЕРБА</t>
  </si>
  <si>
    <t>00011600000000000000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</si>
  <si>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</si>
  <si>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00011601000010000140</t>
  </si>
  <si>
    <t>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осуществляющимися трудовую деятельность по найму у физических лиц на основании патента в соответствии со статьей 227.1 НКРФ</t>
  </si>
  <si>
    <t>1 01 02040 01 0000 110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</si>
  <si>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</si>
  <si>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1 05 02010 02 0000 110</t>
  </si>
  <si>
    <t>1 05 0220 02 0000 110</t>
  </si>
  <si>
    <t xml:space="preserve">Прочие местные налоги и сборы </t>
  </si>
  <si>
    <t>1 09 07050 00 0000 110</t>
  </si>
  <si>
    <t>1 09 07053 05 0000 110</t>
  </si>
  <si>
    <t>1 11 07000 00 0000 120</t>
  </si>
  <si>
    <t>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</t>
  </si>
  <si>
    <t>Доходы от реализации имущества находящегося в государственной и муниципальной собственности (за исключением имущества бюджетных и автономных учреждений, а так же имущества государственных и муниципальных унитарных предприятий в том числе казенных)</t>
  </si>
  <si>
    <t>Доходы от реализации имущества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</si>
  <si>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1 14 02000 00 0000 000</t>
  </si>
  <si>
    <t>1 14 02032 05 0000 410</t>
  </si>
  <si>
    <t>00010402130010000110</t>
  </si>
  <si>
    <t>Налог на доходы физических лиц с доходов, полученных физическими лицами, не являющимися налоговыми резидентами РФ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</si>
  <si>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</t>
  </si>
  <si>
    <t>НАЛОГИ НА СОВОКУПНЫЙ ДОХОД</t>
  </si>
  <si>
    <t>Единый налог, взимаемый в связи с применением упрощенной системы налогообложения</t>
  </si>
  <si>
    <t>00010501000000000110</t>
  </si>
  <si>
    <t>Единый налог, взимаемый с налогоплательщиков, выбравших в качестве объекта налогообложения  доходы</t>
  </si>
  <si>
    <t>00010501010010000110</t>
  </si>
  <si>
    <t>Другие вопросы в области национальной экономики</t>
  </si>
  <si>
    <t>795 04 00</t>
  </si>
  <si>
    <t>079</t>
  </si>
  <si>
    <t>900</t>
  </si>
  <si>
    <t>Доходы от перечисления части прибыли, остающейся после уплаты налогов и иных обязательных платежей федеральных государственных унитарных предприятий</t>
  </si>
  <si>
    <t>00011107011010000120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</si>
  <si>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</si>
  <si>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00011107012020000120</t>
  </si>
  <si>
    <t>00010905000010000110</t>
  </si>
  <si>
    <t>Налог на реализацию горюче-смазочных материалов</t>
  </si>
  <si>
    <t>00010905010010000110</t>
  </si>
  <si>
    <t>Налог на операции с ценными бумагами</t>
  </si>
  <si>
    <t>00010905020010000110</t>
  </si>
  <si>
    <t>Сбор за использование наименований "Россия", "Российская Федерация" и образованных на их  основе слов и словосочетаний</t>
  </si>
  <si>
    <t>00010905030010000110</t>
  </si>
  <si>
    <t xml:space="preserve">Погашение кредитов, предоставленных кредитными организациями в валюте Российской Федерации </t>
  </si>
  <si>
    <t>01 02 00 00 00 0000 800</t>
  </si>
  <si>
    <t>Погашение бюджетом муниципального района кредитов от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</si>
  <si>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</si>
  <si>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Денежные взыскания (штрафы) за нарушение бюджетного законодательства (в части бюджетов городских округов)</t>
  </si>
  <si>
    <t>00011618040040000140</t>
  </si>
  <si>
    <t>Денежные взыскания (штрафы) за нарушение бюджетного законодательства (в части бюджетов муниципальных районов)</t>
  </si>
  <si>
    <t>00011618050050000140</t>
  </si>
  <si>
    <t>Денежные взыскания (штрафы) за нарушение бюджетного законодательства (в части бюджетов поселений)</t>
  </si>
  <si>
    <t>00011618050100000140</t>
  </si>
  <si>
    <t>Денежные взыскания (штрафы) за нарушение трудового законодательства</t>
  </si>
  <si>
    <t>00011619000010000140</t>
  </si>
  <si>
    <t>795 03 11</t>
  </si>
  <si>
    <t>100 60 99</t>
  </si>
  <si>
    <t>Доходы от реализации имущества находящегося в собственности муниципальных районов</t>
  </si>
  <si>
    <t>Доходы от реализации имущества, находящегося в государственнной и муниципальной собственности</t>
  </si>
  <si>
    <t>Доходы от реализации имущества находящегося в оперативном управлении учреждений, находящихся в ведении органов управления муниципальных районов</t>
  </si>
  <si>
    <t>Прочие неналоговые поступления в Пенсионный фонд Российской Федерации</t>
  </si>
  <si>
    <t>00011706010060000180</t>
  </si>
  <si>
    <t>Прочие неналоговые поступления в Фонд социального страхования Российской Федерации</t>
  </si>
  <si>
    <t>00011706020070000180</t>
  </si>
  <si>
    <t>00011204020020000120</t>
  </si>
  <si>
    <t>Лесные подати в части, превышающей минимальные ставки платы за древесину, отпускаемую на корню</t>
  </si>
  <si>
    <t>00011204021020000120</t>
  </si>
  <si>
    <t>Прочие доходы бюджетов поселений от оказания платных услуг и компенсации затрат государства</t>
  </si>
  <si>
    <t>00011303050100000130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</si>
  <si>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</si>
  <si>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бюджетом муниципального района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</si>
  <si>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</si>
  <si>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01 06 04 00 05 0000 810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</si>
  <si>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</si>
  <si>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Прочие доходы местных бюджетов от оказания платных услуг и компенсации затрат государства</t>
  </si>
  <si>
    <t>00011303030030000130</t>
  </si>
  <si>
    <t>Межбюджетные трансферты бюджетам субъектов Российской Федерации и муниципальных образований общего характера</t>
  </si>
  <si>
    <t>Доходы от реализации иного имущества, находящегося в федеральной собственности (в части реализации основных средств по указанному имуществу)</t>
  </si>
  <si>
    <t>00011402016010000410</t>
  </si>
  <si>
    <t>Совершенствование организации питания учащихся в муниципальных общеобразовательных учреждениях за счет средств областной целевой программы "Развитие системы организации школьного питания в Астраханской области на 2009год" (средства областного бюджета)</t>
  </si>
  <si>
    <t>522 35 11</t>
  </si>
  <si>
    <t>1 16 90050 05 0000 140</t>
  </si>
  <si>
    <t>2 00 00000 00 0000 000</t>
  </si>
  <si>
    <t>2 02 00000 00 0000 000</t>
  </si>
  <si>
    <t xml:space="preserve"> 2 02 03007 05 0000 151</t>
  </si>
  <si>
    <t>00011690000000000140</t>
  </si>
  <si>
    <t>Прочие поступления от денежных взысканий (штрафов) и иных сумм в возмещение ущерба, зачисляемые в федеральный бюджет</t>
  </si>
  <si>
    <t>00011690010010000140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</si>
  <si>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Пенсионный фонд Российской Федерации</t>
  </si>
  <si>
    <t>00011621060060000140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</si>
  <si>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Фонд социального страхования Российской Федерации</t>
  </si>
  <si>
    <t>00011621070070000140</t>
  </si>
  <si>
    <t>00010907040030000110</t>
  </si>
  <si>
    <t>Прочие местные налоги и сборы</t>
  </si>
  <si>
    <t>00010907050030000110</t>
  </si>
  <si>
    <t>Недоимка, пени и штрафы по страховым взносам</t>
  </si>
  <si>
    <t>00010908000000000140</t>
  </si>
  <si>
    <t>Денежные взыскания (штрафы) за нарушение бюджетного законодательства Российской Федерации</t>
  </si>
  <si>
    <t>00011618000000000140</t>
  </si>
  <si>
    <t>Денежные взыскания (штрафы)  за нарушение бюджетного законодательства (в части федерального бюджета)</t>
  </si>
  <si>
    <t>00011618010010000140</t>
  </si>
  <si>
    <t xml:space="preserve"> Обеспечение государственных гарантий прав граждан на получение общедоступного и бесплатного дошкольного, начального общего, среднего (полного) общего образования, а также дополнительного образования в общеобразовательных учреждениях</t>
  </si>
  <si>
    <t>00011607000010000140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</si>
  <si>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</si>
  <si>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</si>
  <si>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</si>
  <si>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</si>
  <si>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зачисляемый в местные бюджеты</t>
  </si>
  <si>
    <t>Налог на имущество физических лиц, зачисляемый в бюджеты городских округов</t>
  </si>
  <si>
    <t>00010601020040000110</t>
  </si>
  <si>
    <t>Налог на имущество физических лиц, зачисляемый в бюджеты муниципальных районов</t>
  </si>
  <si>
    <t>00010601030050000110</t>
  </si>
  <si>
    <t>Налог на имущество физических лиц, зачисляемый в бюджеты поселений</t>
  </si>
  <si>
    <t>Налог на имущество организаций</t>
  </si>
  <si>
    <t>00010602000020000110</t>
  </si>
  <si>
    <t>Налог на имущество организаций по имуществу, не входящему в Единую систему газоснабжения</t>
  </si>
  <si>
    <t>00010602010020000110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</si>
  <si>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</si>
  <si>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00011103020020000120</t>
  </si>
  <si>
    <t>Проценты, полученные от предоставления бюджетных кредитов внутри страны за счет средств местных бюджетов</t>
  </si>
  <si>
    <t>00011103030030000120</t>
  </si>
  <si>
    <t xml:space="preserve">Совершенствование организации питания учащихся в муниципальных общеобразовательных учреждениях за счет средств областной целевой программы "Развитие системы организации школьного питания в Астраханской области </t>
  </si>
  <si>
    <t>Арендная плата за пользование лесным фондом и лесами иных категорий в части, превышающей минимальные ставки платы за древесину, отпускаемую на корню</t>
  </si>
  <si>
    <t>00011204022020000120</t>
  </si>
  <si>
    <t>Плата за перевод лесных земель в нелесные и перевод земель лесного фонда в земли иных категорий</t>
  </si>
  <si>
    <t>00011204030010000120</t>
  </si>
  <si>
    <t>Прочие доходы от использования лесного фонда Российской Федерации и лесов иных категорий</t>
  </si>
  <si>
    <t>00011204040020000120</t>
  </si>
  <si>
    <t>Плата за пользование водными объектами2</t>
  </si>
  <si>
    <t>00011205000010000120</t>
  </si>
  <si>
    <t>Доходы от проведения аукционов по продаже долей в общем объеме квот на вылов (добычу) водных биологических ресурсов, вновь разрешаемых к использованию в промышленных целях, а также во вновь осваиваемых районах промысла</t>
  </si>
  <si>
    <t>Страховые взносы в виде фиксированного платежа, зачисляемые в Пенсионный фонд Российской Федерации на выплату накопительной части трудовой пенсии</t>
  </si>
  <si>
    <t>00010202040060000160</t>
  </si>
  <si>
    <t>Страховые взносы на обязательное социальное страхование от несчастных случаев на производстве и профессиональных заболеваний</t>
  </si>
  <si>
    <t>00010202050070000160</t>
  </si>
  <si>
    <t>2 02 03104 05 0000 151</t>
  </si>
  <si>
    <t>2 02 03091 05 0000 151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</si>
  <si>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</si>
  <si>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</si>
  <si>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00010902000010000110</t>
  </si>
  <si>
    <t>Акцизы на природный газ1</t>
  </si>
  <si>
    <t>00010902010010000110</t>
  </si>
  <si>
    <t>Акцизы на нефть и стабильный газовый конденсат</t>
  </si>
  <si>
    <t>00010902020010000110</t>
  </si>
  <si>
    <t>Акцизы на ювелирные изделия</t>
  </si>
  <si>
    <t>00010902030020000110</t>
  </si>
  <si>
    <t>Платежи за пользование природными ресурсами</t>
  </si>
  <si>
    <t>00010903000000000110</t>
  </si>
  <si>
    <t>Платежи за проведение поисковых и разведочных работ</t>
  </si>
  <si>
    <t>00010903010030000110</t>
  </si>
  <si>
    <t>Платежи за добычу полезных ископаемых</t>
  </si>
  <si>
    <t>00010903020000000110</t>
  </si>
  <si>
    <t>Доходы, получаемые в виде арендной платы за земельные участки, государственная собственность на которые не разграничена, а так же средства от продажи права на заключение договоров аренды указанных земельных участков.</t>
  </si>
  <si>
    <t>Доходы от сдачи в аренду имущества, находящегося в оперативном управлении муниципальных органов управления и созданных ими учреждений и в хозяйственном ведении муниципальных унитарных предприятий</t>
  </si>
  <si>
    <t>00011301000000000130</t>
  </si>
  <si>
    <t>Консульские сборы</t>
  </si>
  <si>
    <t>00011301010010000130</t>
  </si>
  <si>
    <t>Плата за предоставление информации по Единому государственному реестру налогоплательщиков</t>
  </si>
  <si>
    <t>00011301020010000130</t>
  </si>
  <si>
    <t>Недоимки и пени по страховым взносам на обязательное медицинское страхование неработающего населения</t>
  </si>
  <si>
    <t>00010202070090000160</t>
  </si>
  <si>
    <t>Страховые взносы по дополнительному тарифу для работодателей-организаций, использующих труд членов летных экипажей воздушных судов гражданской авиации</t>
  </si>
  <si>
    <t>00010202080060000160</t>
  </si>
  <si>
    <r>
      <t xml:space="preserve">Филиал ОАО </t>
    </r>
    <r>
      <rPr>
        <sz val="14"/>
        <color indexed="8"/>
        <rFont val="Times New Roman"/>
        <family val="1"/>
        <charset val="204"/>
      </rPr>
      <t>«Банк ВТБ» в г. Астрахани:</t>
    </r>
  </si>
  <si>
    <t>Налог с владельцев транспортных средств и налог на приобретение автотранспортных средств</t>
  </si>
  <si>
    <t>00010904020020000110</t>
  </si>
  <si>
    <t>Налог на пользователей автомобильных дорог</t>
  </si>
  <si>
    <t>00010904030010000110</t>
  </si>
  <si>
    <t>Налог с имущества, переходящего в порядке наследования или дарения</t>
  </si>
  <si>
    <t>00010904040010000110</t>
  </si>
  <si>
    <t>Земельный налог (по обязательствам, возникшим до        1 января 2006 года)</t>
  </si>
  <si>
    <t>Доходы бюджетов поселений от реализации имущества, находящегося в оперативном управлении учреждений, находящихся в ведении органов управления поселений (в части реализации материальных запасов по указанному имуществу)</t>
  </si>
  <si>
    <t>00011402032100000440</t>
  </si>
  <si>
    <t>Доходы от возмещения ущерба при возникновении страховых случаев, зачисляемые в федеральный бюджет</t>
  </si>
  <si>
    <t>00011623010010000140</t>
  </si>
  <si>
    <t>Доходы от возмещения ущерба при возникновении страховых случаев, зачисляемые в бюджеты субъектов Российской Федерации</t>
  </si>
  <si>
    <t>00011623020020000140</t>
  </si>
  <si>
    <t>Субсидии муниципальным бюджетным учреждениям на возмещение нормативных затрат, связанных с оказанием ими муниципальных услуг (выполнением работ)</t>
  </si>
  <si>
    <t>Субсидии муниципальным бюджетным учреждениям на иные цели за исключением бюджетных инвестиций</t>
  </si>
  <si>
    <t>Единый 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</si>
  <si>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</si>
  <si>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Единый минимальный налог, зачисляемый в бюджеты государственных внебюджетных фондов</t>
  </si>
  <si>
    <t>Прочие налоги и сборы (по отмененным налогам и сборам субъектов Российской Федерации)</t>
  </si>
  <si>
    <t>Проценты, полученные от предоставления бюджетных кредитов внутри страны за счет средств бюджетов городских округов</t>
  </si>
  <si>
    <t>1 09 00000 00 0000 000</t>
  </si>
  <si>
    <t>1 09 07000 00 0000 110</t>
  </si>
  <si>
    <t>1 09 07035 05 0000 110</t>
  </si>
  <si>
    <t>Межбюджетные трансферты на поощрение муниципальных образований Астраханской области за достижение высоких показателей в организации и осуществлении бюджетного процесса</t>
  </si>
  <si>
    <t>Межбюджетные трансферты на реформирование бюджетного процесса</t>
  </si>
  <si>
    <t xml:space="preserve"> Исполнение публичных обязательств перед физическими лицами, подлежащих исполнению в денежной форме</t>
  </si>
  <si>
    <t>530 00 00</t>
  </si>
  <si>
    <t>Доходы бюджетов городских округов от реализации имущества, находящегося в оперативном управлении учреждений, находящихся в ведении органов управления городских округов (в части реализации основных средств по указанному имуществу)</t>
  </si>
  <si>
    <t>Плата за предоставление информации о зарегистрированных правах на недвижимое имущество и сделках с ним, выдачу копий договоров и иных документов, выражающих содержание односторонних сделок, совершенных в простой письменной форме</t>
  </si>
  <si>
    <t xml:space="preserve">Субвенции бюджетам муниципальных районов  на ежемесячное  денежное вознаграждение за классное руководство в государственных и муниципальных  общеобразовательных  школах </t>
  </si>
  <si>
    <t>Субсидии</t>
  </si>
  <si>
    <t>Доходы от реализации иного имущества, находящегося в федеральной собственности (в части реализации материальных запасов по указанному имуществу)</t>
  </si>
  <si>
    <t>00011402016010000440</t>
  </si>
  <si>
    <t>00011404040040000420</t>
  </si>
  <si>
    <t>Доходы бюджетов муниципальных районов от продажи нематериальных активов</t>
  </si>
  <si>
    <t>00011404050050000420</t>
  </si>
  <si>
    <t>Доходы от эксплуатации и использования имущества автомобильных дорог, находящихся в собственности субъектов Российской Федерации</t>
  </si>
  <si>
    <t>Межбюджетные трансферты   на исполнение наказов избирателей депутатам Думы Астраханской области</t>
  </si>
  <si>
    <t>Налог на прибыль организаций с доходов, полученных в виде дивидендов от российских организаций российскими организациями</t>
  </si>
  <si>
    <t>00010101040010000110</t>
  </si>
  <si>
    <t>Всего источники внутреннего финансирования дефицита</t>
  </si>
  <si>
    <t>2 02 03102 05 0000 151</t>
  </si>
  <si>
    <t>2 02 03098 05 0000 151</t>
  </si>
  <si>
    <t>2 02 03099 05 0000 151</t>
  </si>
  <si>
    <t>2 02 03105 05 0000 151</t>
  </si>
  <si>
    <t>2 02 03115 05 0000 151</t>
  </si>
  <si>
    <t>2 02 03108 05 0000 151</t>
  </si>
  <si>
    <t>2 02 03109 05 0000 151</t>
  </si>
  <si>
    <t>2 02 03100 05 0000 151</t>
  </si>
  <si>
    <t>822</t>
  </si>
  <si>
    <t>Администрация муниципального образования "Енотаевский район"</t>
  </si>
  <si>
    <t>Управление образования администрации муниципального образования "Енотаевский район"</t>
  </si>
  <si>
    <t>Возмещение части процентной ставки по инвестиционным кредитам (займам)на развитие растениеводства,переработки и развития инфраструктуры и логистического обеспечения рынков продукции растениеводства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</si>
  <si>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</si>
  <si>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t>Доходы от размещения временно свободных средств местных бюджетов</t>
  </si>
  <si>
    <t>00011102031030000120</t>
  </si>
  <si>
    <t>Доходы от размещения временно свободных средств бюджетов городских округов</t>
  </si>
  <si>
    <t>Плата за услуги, предоставляемые на договорной основе учреждениями аварийно-спасательных формирований противофонтанных военизированных частей, находящихся в ведении Федерального агентства по энергетике, по предотвращению и ликвидации аварий, связанных с о</t>
  </si>
  <si>
    <t>00011301260010000130</t>
  </si>
  <si>
    <t>Лицензионные сборы</t>
  </si>
  <si>
    <t>00011302000000000130</t>
  </si>
  <si>
    <t>Акцизы на алкогольную продукцию с объемной долей этилового спирта до 9 процентов включительно (за исключением вин), ввозимую на территорию Российской Федерации</t>
  </si>
  <si>
    <t>Доходы от реализации иного имущества, находящегося в муниципальной собственности (в части реализации основных средств по указанному имуществу)</t>
  </si>
  <si>
    <t>00011402033030000410</t>
  </si>
  <si>
    <t>Налог на доходы физических лиц с доходов, полученных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</t>
  </si>
  <si>
    <t>00010102050010000110</t>
  </si>
  <si>
    <t>НАЛОГИ И ВЗНОСЫ НА СОЦИАЛЬНЫЕ НУЖДЫ</t>
  </si>
  <si>
    <t>00010200000000000000</t>
  </si>
  <si>
    <t>Единый социальный налог</t>
  </si>
  <si>
    <t>00010201000000000110</t>
  </si>
  <si>
    <t>Единый социальный налог, зачисляемый в федеральный бюджет</t>
  </si>
  <si>
    <t>00010101050010000110</t>
  </si>
  <si>
    <t>Акцизы на дизельное топливо, производимое на территории Российской Федерации</t>
  </si>
  <si>
    <t>00010302070010000110</t>
  </si>
  <si>
    <t>Доходы бюджетов муниципальных районов от реализации имущества, находящегося в оперативном управлении учреждений, находящихся в ведении органов управления муниципальных районов (в части реализации основных средств по указанному имуществу)</t>
  </si>
  <si>
    <t>01 06 05 01 05 0000 640</t>
  </si>
  <si>
    <t>Код группы, подгруппы, статьи, вида, операций сектора государственного управления, относящихся к источникам финансирования дефицитов бюджетов.</t>
  </si>
  <si>
    <t>Приложение 2</t>
  </si>
  <si>
    <t>Коды  бюджетной классификации</t>
  </si>
  <si>
    <t>Наименование главного администратора доходов местного бюджета</t>
  </si>
  <si>
    <t>Российской Федерации</t>
  </si>
  <si>
    <t>главного администратора</t>
  </si>
  <si>
    <t>доходов местного бюджета</t>
  </si>
  <si>
    <t>Денежные взыскания(штрафы) за нарушение бюджетногозаконодательства(в части бюджетов муниципальных районов).</t>
  </si>
  <si>
    <t>Доходы от возмещения ущерба при возникновении страховых случаев, зачисляемые в бюджеты муниципальных районов</t>
  </si>
  <si>
    <t>00011623050050000140</t>
  </si>
  <si>
    <t>Доходы от возмещения ущерба при возникновении страховых случаев, зачисляемые в бюджеты поселений</t>
  </si>
  <si>
    <t>00011623050100000140</t>
  </si>
  <si>
    <t>Арендная плата за земли после разграничения государственной собственности на землю и поступления от продажи права на заключение договоров аренды указанных земельных участков</t>
  </si>
  <si>
    <t>00011105020000000120</t>
  </si>
  <si>
    <t>Арендная плата и поступления от продажи права на заключение договоров аренды за земли, находящиеся в федеральной собственности</t>
  </si>
  <si>
    <t>00011105021010000120</t>
  </si>
  <si>
    <t>Арендная плата и поступления от продажи права на заключение договоров аренды за земли, находящиеся в собственности субъектов Российской Федерации</t>
  </si>
  <si>
    <t>00011105022020000120</t>
  </si>
  <si>
    <t>Арендная плата и поступления от продажи права на заключение договоров аренды за земли, находящиеся в муниципальной собственности</t>
  </si>
  <si>
    <t>00011105023030000120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</si>
  <si>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</si>
  <si>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00011107010000000120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</si>
  <si>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</si>
  <si>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реализации имущества находящегося в оперативном управлении учреждений находящихся в ведении органов управления муниципального района (за исключением имущества муниципальных автономных учреждений), в части реализации основных средств по указанному имуществу</t>
  </si>
  <si>
    <t>Доходы от продажи земельных участков, государственная стоимость на которые не разграничена и которые расположены в границах поселений</t>
  </si>
  <si>
    <t>Приложение 3</t>
  </si>
  <si>
    <t>Код главы</t>
  </si>
  <si>
    <t>Наименование</t>
  </si>
  <si>
    <t>Денежныве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портебителей</t>
  </si>
  <si>
    <t>00011403050050000410</t>
  </si>
  <si>
    <t>Средства бюджетов муниципальных районов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</si>
  <si>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00011403050050000440</t>
  </si>
  <si>
    <t>Сборы за выдачу органами местного самоуправления лицензий на розничную продажу алкогольной продукции, зачисляемые в местные бюджеты</t>
  </si>
  <si>
    <t>Прочие доходы от компенсации затрат бюджетов муниципальных районов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</si>
  <si>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</si>
  <si>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Реформирование бюджетного процесса</t>
  </si>
  <si>
    <t>013</t>
  </si>
  <si>
    <t>002 04 00</t>
  </si>
  <si>
    <t>260 51 00</t>
  </si>
  <si>
    <t>260 88 05</t>
  </si>
  <si>
    <t>260 88 22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</si>
  <si>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поселений</t>
  </si>
  <si>
    <t>Поощрение муниципальных образований Астраханской области за достижение высоких показателей в организации и осуществлении бюджетного процесса</t>
  </si>
  <si>
    <t>Проведение противоаварийных мероприятий в зданиях государственных и муниципальных общеобразовательных учреждений</t>
  </si>
  <si>
    <t>Модернизация региональных систем общего образования</t>
  </si>
  <si>
    <t>436 15 00</t>
  </si>
  <si>
    <t>436 21 00</t>
  </si>
  <si>
    <t>Доходы от реализации имущества муниципальных унитарных предприятий (в части реализации материальных запасов по указанному имуществу)</t>
  </si>
  <si>
    <t>00011402031030000440</t>
  </si>
  <si>
    <t>Доходы от реализации имущества муниципальных унитарных предприятий, созданных городскими округами (в части реализации основных средств по указанному имуществу)</t>
  </si>
  <si>
    <t>00011402031040000410</t>
  </si>
  <si>
    <t>Доходы от реализации имущества муниципальных унитарных предприятий, созданных городскими округами (в части реализации материальных запасов по указанному имуществу)</t>
  </si>
  <si>
    <t>00011402031040000440</t>
  </si>
  <si>
    <t>Доходы от реализации имущества муниципальных унитарных предприятий, созданных муниципальными районами (в части реализации основных средств по указанному имуществу)</t>
  </si>
  <si>
    <t>00011402031050000410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</si>
  <si>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поселений</t>
  </si>
  <si>
    <t>00011105012100000120</t>
  </si>
  <si>
    <t>Доходы от реализации иного имущества, находящегося в собственности субъектов Российской Федерации (в части реализации материальных запасов по указанному имуществу)</t>
  </si>
  <si>
    <t>00011402023020000440</t>
  </si>
  <si>
    <t>Доходы от реализации имущества, находящегося в муниципальной собственности (в части реализации основных средств по указанному имуществу)</t>
  </si>
  <si>
    <t>00011402030030000410</t>
  </si>
  <si>
    <t>Доходы от реализации имущества, находящегося в муниципальной собственности (в части реализации материальных запасов по указанному имуществу)</t>
  </si>
  <si>
    <t>00011402030030000440</t>
  </si>
  <si>
    <t>Доходы от реализации имущества, находящегося в собственности городских округов (в части реализации основных средств по указанному имуществу)</t>
  </si>
  <si>
    <t>00011402030040000410</t>
  </si>
  <si>
    <t>Всрно:</t>
  </si>
  <si>
    <t>Доходы федерального бюджета от реализации имущества, находящегося в оперативном управлении федеральных учреждений (в части реализации материальных запасов по указанному имуществу)</t>
  </si>
  <si>
    <t>00011402013010000440</t>
  </si>
  <si>
    <t>Доходы от реализации военного имущества (в части реализации основных средств по указанному имуществу)</t>
  </si>
  <si>
    <t>00011402014010000410</t>
  </si>
  <si>
    <t>Доходы от реализации военного имущества (в части реализации материальных запасов по указанному имуществу)</t>
  </si>
  <si>
    <t>00011402014010000440</t>
  </si>
  <si>
    <t>Пошлины за патентование изобретений, полезных моделей, промышленных образцов, регистрацию товарных знаков, знаков обслуживания, наименований мест происхождения товаров, предоставление права пользования наименованиями мест происхождения товаров</t>
  </si>
  <si>
    <t>00011301210010000130</t>
  </si>
  <si>
    <t>Плата за услуги (работы), оказываемые Гохраном России</t>
  </si>
  <si>
    <t>00011301220010000130</t>
  </si>
  <si>
    <t>Доходы, поступающие в виде компенсации Российской Федерации за участие российских воинских контингентов в миротворческих операциях ООН, получаемые за рубежом</t>
  </si>
  <si>
    <t>00011301230010000130</t>
  </si>
  <si>
    <t>Доходы, взимаемые в возмещение фактических расходов, связанных с консульскими действиями</t>
  </si>
  <si>
    <t>00011301240010000130</t>
  </si>
  <si>
    <t>Плата пользователей радиочастотным спектром</t>
  </si>
  <si>
    <t>00011301250010000130</t>
  </si>
  <si>
    <t>Средства Пенсионного фонда Российской Федерации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</si>
  <si>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00011403060060000410</t>
  </si>
  <si>
    <t>Средства Пенсионного фонда Российской Федерации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</si>
  <si>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00011403060060000440</t>
  </si>
  <si>
    <t>Доходы от продажи нематериальных активов</t>
  </si>
  <si>
    <t>00011404000000000420</t>
  </si>
  <si>
    <t>Налог на недвижимость, зачисляемый в доход бюджетов городов Великий Новгород и Тверь</t>
  </si>
  <si>
    <t>00010607000000000110</t>
  </si>
  <si>
    <t>Налог на недвижимость, зачисляемый в местные бюджеты</t>
  </si>
  <si>
    <t>00010607010030000110</t>
  </si>
  <si>
    <t>Налог на недвижимость, зачисляемый в бюджеты городских округов</t>
  </si>
  <si>
    <t>00010607020040000110</t>
  </si>
  <si>
    <t>Информационно-кадровый отдел администрации муниципального образования "Енотаевский район"</t>
  </si>
  <si>
    <t>Осуществление части полномочий по на содержание аварийно-спасательного формирования в соответствии с заключенными соглашениями</t>
  </si>
  <si>
    <t>Осуществление части полномочий по градостроению в соответствии с заключенными соглашениями</t>
  </si>
  <si>
    <t>00011404010010000420</t>
  </si>
  <si>
    <t>Доходы бюджетов субъектов Российской Федерации от продажи нематериальных активов</t>
  </si>
  <si>
    <t>00011404020020000420</t>
  </si>
  <si>
    <t>Доходы местных бюджетов от продажи нематериальных активов</t>
  </si>
  <si>
    <t>00011404030030000420</t>
  </si>
  <si>
    <t>Доходы бюджетов городских округов от продажи нематериальных активов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</si>
  <si>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</t>
  </si>
  <si>
    <t>Денежные взыскания (штрафы) за нарушение земельного законодательства</t>
  </si>
  <si>
    <t>00011625060010000140</t>
  </si>
  <si>
    <t>Денежные взыскания (штрафы) за нарушение лесного законодательства, зачисляемые в местные бюджеты</t>
  </si>
  <si>
    <t>00011625070010000140</t>
  </si>
  <si>
    <t>Денежные взыскания (штрафы) за нарушение водного законодательства</t>
  </si>
  <si>
    <t>00011625080010000140</t>
  </si>
  <si>
    <t>Денежные взыскания (штрафы) за нарушение законодательства о рекламе</t>
  </si>
  <si>
    <t>00011626000010000140</t>
  </si>
  <si>
    <t>Дивиденды по акциям и доходы от прочих форм участия в капитале, находящихся в муниципальной собственности</t>
  </si>
  <si>
    <t>00011101030030000120</t>
  </si>
  <si>
    <t>Прочие поступления от использования имущества, находящегося в собственности поселений</t>
  </si>
  <si>
    <t>00011108045100000120</t>
  </si>
  <si>
    <t>Прочие поступления от использования имущества, находящегося в оперативном управлении Пенсионного фонда Российской Федерации</t>
  </si>
  <si>
    <t>00011108046060000120</t>
  </si>
  <si>
    <t>Прочие поступления от использования имущества, находящегося в оперативном управлении Фонда социального страхования Российской Федерации</t>
  </si>
  <si>
    <t>00011108047070000120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</si>
  <si>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</si>
  <si>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 xml:space="preserve">к решению Совета МО "Енотаевский район" </t>
  </si>
  <si>
    <t>Итого доходов</t>
  </si>
  <si>
    <t>00085000000000000000</t>
  </si>
  <si>
    <t>НАЛОГИ НА ПРИБЫЛЬ, ДОХОДЫ</t>
  </si>
  <si>
    <t>Налог на прибыль организаций</t>
  </si>
  <si>
    <t>00010101000000000110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</si>
  <si>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</si>
  <si>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Сборы за выдачу федеральным органом исполнительной власти лицензий на осуществление видов деятельности, связанных с производством и оборотом этилового спирта, алкогольной и спиртосодержащей продукции</t>
  </si>
  <si>
    <t>00011302010010000130</t>
  </si>
  <si>
    <t>Сборы за выдачу лицензий на розничную продажу алкогольной продукции</t>
  </si>
  <si>
    <t>00011302020000000130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</si>
  <si>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</si>
  <si>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00011302021020000130</t>
  </si>
  <si>
    <t>Доходы федерального бюджета от реализации продуктов утилизации кораблей (в части реализации основных средств по указанному имуществу)</t>
  </si>
  <si>
    <t>00011402011010000410</t>
  </si>
  <si>
    <t>Доходы федерального бюджета от реализации продуктов утилизации кораблей (в части реализации материальных запасов по указанному имуществу)</t>
  </si>
  <si>
    <t>00011402011010000440</t>
  </si>
  <si>
    <t>Доходы федерального бюджета от реализации имущества федеральных государственных унитарных предприятий (в части реализации основных средств по указанному имуществу)</t>
  </si>
  <si>
    <t>00011402012010000410</t>
  </si>
  <si>
    <t>Доходы от реализации работы разделения, содержащейся в стоимости низкообогащенного урана, полученного из высокообогащенного урана, извлеченного из ядерного оружия</t>
  </si>
  <si>
    <t>00011004000010000180</t>
  </si>
  <si>
    <t>Доходы от реализации продукции особого хранения</t>
  </si>
  <si>
    <t>00011005000010000180</t>
  </si>
  <si>
    <t>Средства, полученные от аукционной продажи квот на отдельные виды товаров, ввозимых на территорию Особой экономической зоны в Калининградской области</t>
  </si>
  <si>
    <t>00011006000010000180</t>
  </si>
  <si>
    <t>Прочие поступления от внешнеэкономической деятельности</t>
  </si>
  <si>
    <t>Налог на доходы физических лиц с доходов, источником которых является налоговый агент за исключением доходов в отношении которыхисчесление и уплата налога исчесляются в соответствии со ст. 227,228 НКРФ</t>
  </si>
  <si>
    <t>Налог на добычу полезных ископаемых в виде углеводородного сырья</t>
  </si>
  <si>
    <t>00010701010010000110</t>
  </si>
  <si>
    <t>Нефть</t>
  </si>
  <si>
    <t>00010701011010000110</t>
  </si>
  <si>
    <t>Акцизы на алкогольную продукцию с объемной долей  спирта этилового свыше 9 процентов (за исключением вин) при реализации с акцизных складов в части сумм по расчетам за 2003 год</t>
  </si>
  <si>
    <t>00010302143010000110</t>
  </si>
  <si>
    <t>Доходы от уплаты акцизов на дизельное топливо, подлежащие распределению в консолидированные бюджеты субъектов Российской Федерации</t>
  </si>
  <si>
    <t>00010302150010000110</t>
  </si>
  <si>
    <t>00010903030030000110</t>
  </si>
  <si>
    <t>Платежи за пользование недрами территориального моря Российской Федерации</t>
  </si>
  <si>
    <t>00010903040010000110</t>
  </si>
  <si>
    <t>00010901000030000110</t>
  </si>
  <si>
    <t>Акцизы</t>
  </si>
  <si>
    <t>МО "Федоровский сельсовет"</t>
  </si>
  <si>
    <t>МО "Иваново-Николаевский сельсовет"</t>
  </si>
  <si>
    <t>МО "Село Енотаевка"</t>
  </si>
  <si>
    <t>МО "Владимировский сельсовет"</t>
  </si>
  <si>
    <t>МО "Восточинский сельсовет"</t>
  </si>
  <si>
    <t>МО "Косикинский сельсовет"</t>
  </si>
  <si>
    <t>МО "Табун-Аральский сельсовет"</t>
  </si>
  <si>
    <t>МО "Средневолжский сельсовет"</t>
  </si>
  <si>
    <t>МО "Замьянский сельсовет"</t>
  </si>
  <si>
    <t>Итого</t>
  </si>
  <si>
    <t>Приложение 11</t>
  </si>
  <si>
    <t>Доходы от реализации имущества, находящегося в собственности Российской Федерации (в части реализации основных средств по указанному имуществу)</t>
  </si>
  <si>
    <t>00011402010010000410</t>
  </si>
  <si>
    <t>Резервные фонды  местных администраций</t>
  </si>
  <si>
    <t>070 05 00</t>
  </si>
  <si>
    <t>Молодежная политика и оздоровление детей</t>
  </si>
  <si>
    <t>Другие вопросы в области образования</t>
  </si>
  <si>
    <t>Проведение мероприятий для детей и молодежи</t>
  </si>
  <si>
    <t>436 09 00</t>
  </si>
  <si>
    <t>452 99 00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</si>
  <si>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</si>
  <si>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00010302160010000110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</si>
  <si>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</si>
  <si>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00010302170010000110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</si>
  <si>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</si>
  <si>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00010302180010000110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</si>
  <si>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</si>
  <si>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00010302190010000110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</si>
  <si>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</si>
  <si>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00010302200010000110</t>
  </si>
  <si>
    <t>НАЛОГИ НА ТОВАРЫ, ВВОЗИМЫЕ НА ТЕРРИТОРИЮ РОССИЙСКОЙ ФЕДЕРАЦИИ</t>
  </si>
  <si>
    <t>Доходы от реализации иного имущества, находящегося в собственности поселений (в части реализации основных средств по указанному имуществу)</t>
  </si>
  <si>
    <t>00011402033100000410</t>
  </si>
  <si>
    <t>Регулярные платежи за добычу полезных ископаемых (роялти) при выполнении соглашений о разделе продукции</t>
  </si>
  <si>
    <t>00010702000010000110</t>
  </si>
  <si>
    <t>Прочие доходы от сдачи в аренду имущества, находящегося 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</t>
  </si>
  <si>
    <t>00011105031010800120</t>
  </si>
  <si>
    <t>00011108033030000120</t>
  </si>
  <si>
    <t>Доходы от эксплуатации и использования имущества автомобильных дорог, находящихся в собственности городских округов</t>
  </si>
  <si>
    <t>00011108034040000120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</si>
  <si>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</si>
  <si>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00011108035050000120</t>
  </si>
  <si>
    <t>Доходы от эксплуатации и использования имущества автомобильных дорог, находящихся в собственности поселений</t>
  </si>
  <si>
    <t>00011108035100000120</t>
  </si>
  <si>
    <t>Прочие поступления от использования имущества, находящегося в государственной и муниципальной собственности</t>
  </si>
  <si>
    <t>00011108040000000120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</si>
  <si>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</si>
  <si>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00011107015050000120</t>
  </si>
  <si>
    <t>00010903061010000110</t>
  </si>
  <si>
    <t>Ежегодные платежи за проведение поисковых и разведочных работ</t>
  </si>
  <si>
    <t>00010903062010000110</t>
  </si>
  <si>
    <t>Платежи за пользование континентальным шельфом Российской Федерации</t>
  </si>
  <si>
    <t>00010903070010000110</t>
  </si>
  <si>
    <t>Ведомственная  целевая программа "Реформирование муниципальных финансов муниципального образования "Енотаевский район" на 2012-2014 годы"</t>
  </si>
  <si>
    <t>Невыясненные поступления, зачисляемые в местные бюджеты</t>
  </si>
  <si>
    <t>00011701030030000180</t>
  </si>
  <si>
    <t>Невыясненные поступления, зачисляемые в бюджеты городских округов</t>
  </si>
  <si>
    <t>00011701040040000180</t>
  </si>
  <si>
    <t>Невыясненные поступления, зачисляемые в бюджеты муниципальных районов</t>
  </si>
  <si>
    <t>00011701050050000180</t>
  </si>
  <si>
    <t>Невыясненные поступления, зачисляемые в бюджеты поселений</t>
  </si>
  <si>
    <t>00011701050100000180</t>
  </si>
  <si>
    <t>Возмещение потерь сельскохозяйственного производства</t>
  </si>
  <si>
    <t>00011702000010000120</t>
  </si>
  <si>
    <t>Поступление средств, удерживаемых из заработной платы осужденных</t>
  </si>
  <si>
    <t>00011703000010000180</t>
  </si>
  <si>
    <t>Поступления капитализированных платежей предприятий</t>
  </si>
  <si>
    <t>00011704000010000180</t>
  </si>
  <si>
    <t>Прочие неналоговые доходы</t>
  </si>
  <si>
    <t>00011705000000000180</t>
  </si>
  <si>
    <t>Доходы от реализации имущества муниципальных унитарных предприятий, созданных муниципальными районами (в части реализации материальных запасов по указанному имуществу)</t>
  </si>
  <si>
    <t>00011402031050000440</t>
  </si>
  <si>
    <t>Доходы от реализации имущества муниципальных унитарных предприятий, созданных поселениями (в части реализации основных средств по указанному имуществу)</t>
  </si>
  <si>
    <t>00011402033050000410</t>
  </si>
  <si>
    <t>Доходы от реализации иного имущества, находящегося в собственности муниципальных районов (в части реализации материальных запасов по указанному имуществу)</t>
  </si>
  <si>
    <t>00011402033050000440</t>
  </si>
  <si>
    <t>Проценты, полученные от предоставления бюджетных кредитов внутри страны</t>
  </si>
  <si>
    <t>00011103000000000120</t>
  </si>
  <si>
    <t>Проценты, полученные от предоставления бюджетных кредитов внутри страны за счет средств федерального бюджета</t>
  </si>
  <si>
    <t>00011103010010000120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</si>
  <si>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</si>
  <si>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</si>
  <si>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</si>
  <si>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421 99 06</t>
  </si>
  <si>
    <t>Организационно-воспитательная работа с молодежью</t>
  </si>
  <si>
    <t>Организация оздоровительной кампании детей и подростков</t>
  </si>
  <si>
    <t>432 02 00</t>
  </si>
  <si>
    <t>431 01 00</t>
  </si>
  <si>
    <t>00011402031100000410</t>
  </si>
  <si>
    <t>Прочие доходы бюджетов городских округов от оказания платных услуг и компенсации затрат государства</t>
  </si>
  <si>
    <t>00011303040040000130</t>
  </si>
  <si>
    <t>Прочие доходы бюджетов муниципальных районов от оказания платных услуг и компенсации затрат государства</t>
  </si>
  <si>
    <t>00011303050050000130</t>
  </si>
  <si>
    <t>00011202080010000120</t>
  </si>
  <si>
    <t>00011402033040000410</t>
  </si>
  <si>
    <t>Обеспечение выполнения функций муниципальных казенных учреждений</t>
  </si>
  <si>
    <t>302 99 00</t>
  </si>
  <si>
    <t>521 06 00</t>
  </si>
  <si>
    <t>017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</si>
  <si>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</si>
  <si>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00010903082020000110</t>
  </si>
  <si>
    <t>Налог на прибыль организаций с доходов иностранных организаций, не связанных с деятельностью в Российской Федерации через постоянное представительство, за исключением доходов, полученных в виде дивидендов и процентов по государственным и муниципальным цен</t>
  </si>
  <si>
    <t>00010101030010000110</t>
  </si>
  <si>
    <t>Доходы федерального бюджета от реализации имущества федеральных государственных унитарных предприятий (в части реализации материальных запасов по указанному имуществу)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</si>
  <si>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</si>
  <si>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</si>
  <si>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Доходы от перечисления части прибылигосударственных и муниципальных унитарных предприятий, созданных муниципальными районами</t>
  </si>
  <si>
    <t>ДОХОДЫ ОТ ОКАЗАНИЯ ПЛАТНЫХ УСЛУГ И КОМПЕНСАЦИИ ЗАТРАТ ГОСУДАРСТВА</t>
  </si>
  <si>
    <t>00011300000000000000</t>
  </si>
  <si>
    <t>Доходы от оказания услуг или компенсации затрат государства</t>
  </si>
  <si>
    <t>Денежные взыскания (штрафы) за нарушение законодательства Российской Федерации о внутренних морских водах, территориальном море, континентальном шельфе, об исключительной экономической зоне Российской Федерации</t>
  </si>
  <si>
    <t>00011613000010000140</t>
  </si>
  <si>
    <t>Денежные взыскания (штрафы) за нарушение законодательства Российской Федерации о банках и банковской деятельности</t>
  </si>
  <si>
    <t>00011614000010000140</t>
  </si>
  <si>
    <t>Денежные взыскания (штрафы) за нарушение законодательства Российской Федерации о рынке ценных бумаг</t>
  </si>
  <si>
    <t>00011615000010000140</t>
  </si>
  <si>
    <t>Денежные взыскания (штрафы) за нарушение законодательства Российской Федерации о товарных биржах и биржевой торговле</t>
  </si>
  <si>
    <t>00011616000010000140</t>
  </si>
  <si>
    <t>Денежные взыскания (штрафы) за нарушение законодательства Российской Федерации о суде и судоустройстве, об исполнительном производстве и судебные штрафы</t>
  </si>
  <si>
    <t>00011617000010000140</t>
  </si>
  <si>
    <t>00010904050100000110</t>
  </si>
  <si>
    <t>Комплексная целевая программа "Социальное развитие сел Астраханской области до 2012 года"</t>
  </si>
  <si>
    <t>522 50 10</t>
  </si>
  <si>
    <t>Образование</t>
  </si>
  <si>
    <t>Общее образование</t>
  </si>
  <si>
    <t>421 99 00</t>
  </si>
  <si>
    <t>Социальные выплаты</t>
  </si>
  <si>
    <t>423 99 00</t>
  </si>
  <si>
    <t>Ежемесячное денежное вознаграждение за классное руководство</t>
  </si>
  <si>
    <t>520 09 00</t>
  </si>
  <si>
    <t>Доходы от возмещения ущерба при возникновении страховых случаев, зачисляемые в местные бюджеты</t>
  </si>
  <si>
    <t>00011623030030000140</t>
  </si>
  <si>
    <t>Доходы от возмещения ущерба при возникновении страховых случаев, зачисляемые в бюджеты городских округов</t>
  </si>
  <si>
    <t>00011623040040000140</t>
  </si>
  <si>
    <t>7.</t>
  </si>
  <si>
    <t>8.</t>
  </si>
  <si>
    <t>5.</t>
  </si>
  <si>
    <t>Компенсация части затрат при подаче воды на орошение</t>
  </si>
  <si>
    <t>260 50 00</t>
  </si>
  <si>
    <t>Возмещение  части процентной ставки по инвестиционным кредитам (займам) на развитие животноводства,переработки и развития инфраструктуры и логистического обеспечения рынков продукции животноводства</t>
  </si>
  <si>
    <t>260 15 02</t>
  </si>
  <si>
    <t>00011403010010000440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</si>
  <si>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соглашениями.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</si>
  <si>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 же сумм процентов за несвоевременное осуществление такого возврата и процентов, начисленных на излишне взысканные суммы.</t>
  </si>
  <si>
    <t>00011502010010000140</t>
  </si>
  <si>
    <t>верно:</t>
  </si>
  <si>
    <t>00011105033030000120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</si>
  <si>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континентальном шельфе Российской Федерации, в исключительной экономической зоне Российской Федерации и за пределами Р</t>
  </si>
  <si>
    <t>00011202060010000120</t>
  </si>
  <si>
    <t>Плата за геологическую информацию о недрах при пользовании недрами на континентальном шельфе Российской Федерации, в исключительной экономической зоне Российской Федерации и за пределами Российской Федерации на территориях, находящихся под юрисдикцией Рос</t>
  </si>
  <si>
    <t>00011202070010000120</t>
  </si>
  <si>
    <t>Регулярные платежи за пользование недрами (ренталс) при пользовании недрами на континентальном шельфе Российской Федерации, в исключительной экономической зоне Российской Федерации и за пределами Российской Федерации на территориях, находящихся под юрисди</t>
  </si>
  <si>
    <t>Национальная оборона</t>
  </si>
  <si>
    <t>Доходы федерального бюджета от возврата остатков субсидий и субвенций прошлых лет из бюджета Союзного государства</t>
  </si>
  <si>
    <t>00011801040010000152</t>
  </si>
  <si>
    <t>Доходы от реализации имущества, находящегося в собственности поселений (в части реализации основных средств по указанному имуществу)</t>
  </si>
  <si>
    <t>00011402030100000410</t>
  </si>
  <si>
    <t>Доходы от реализации имущества, находящегося в собственности поселений (в части реализации материальных запасов по указанному имуществу)</t>
  </si>
  <si>
    <t>00011402030100000440</t>
  </si>
  <si>
    <t>00011302022030000130</t>
  </si>
  <si>
    <t>Сборы за выдачу органами местного самоуправления лицензий на розничную продажу алкогольной продукции, зачисляемые в бюджеты городских округов</t>
  </si>
  <si>
    <t>00011302023040000130</t>
  </si>
  <si>
    <t>Прочие доходы от использования имущества и прав, находящихся в государственной и муниципальной собственности</t>
  </si>
  <si>
    <t>00011108000000000120</t>
  </si>
  <si>
    <t>Доходы от распоряжения  правами на результаты интеллектуальной деятельности военного, специального и двойного назначения, находящимися в государственной и муниципальной собственности</t>
  </si>
  <si>
    <t>00011108010000000120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</si>
  <si>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Российской Федерации</t>
  </si>
  <si>
    <t>00011108011010000120</t>
  </si>
  <si>
    <t>Доходы от реализации имущества, находящегося  в оперативном управлении Федерального фонда обязательного медицинского страхования (в части реализации основных средств по указанному имуществу)</t>
  </si>
  <si>
    <t>00011402080080000410</t>
  </si>
  <si>
    <t>Доходы от реализации имущества, находящегося  в оперативном управлении Федерального фонда обязательного медицинского страхования (в части реализации материальных запасов по указанному имуществу)</t>
  </si>
  <si>
    <t>00011402080080000440</t>
  </si>
  <si>
    <t>Доходы от реализации имущества, находящегося  в оперативном управлении территориальных фондов обязательного медицинского страхования (в части реализации основных средств по указанному имуществу)</t>
  </si>
  <si>
    <t>00011402090090000410</t>
  </si>
  <si>
    <t>Финансовое управление администрации муниципального  образования "Енотаевский район"</t>
  </si>
  <si>
    <t>Поддержка мер по обеспечению сбалансированности бюджетов</t>
  </si>
  <si>
    <t>517 02 00</t>
  </si>
  <si>
    <t>Прочие межбюджетные трансферты общего характера</t>
  </si>
  <si>
    <t>Высшее должностное лицо органа местного самоуправления</t>
  </si>
  <si>
    <t>тыс. рублей</t>
  </si>
  <si>
    <t>Денежные взыскания (штрафы) за административные правоотношения в области налогов и сборов.предусмотренные Кодексом РФ об административных правонарушениях</t>
  </si>
  <si>
    <t>Наименование показателя</t>
  </si>
  <si>
    <t>Код раздела</t>
  </si>
  <si>
    <t>Код подраздела</t>
  </si>
  <si>
    <t>Код целевой статьи расходов</t>
  </si>
  <si>
    <t>Код вида расходов</t>
  </si>
  <si>
    <t>Сумма</t>
  </si>
  <si>
    <t>Всего</t>
  </si>
  <si>
    <t>Общегосударственные вопросы</t>
  </si>
  <si>
    <t>111 05010 10 0000 120</t>
  </si>
  <si>
    <t>00011103040040000120</t>
  </si>
  <si>
    <t>Доходы от реализации имущества, находящегося в собственности городских округов (в части реализации материальных запасов по указанному имуществу)</t>
  </si>
  <si>
    <t>00011402030040000440</t>
  </si>
  <si>
    <t>Доходы от реализации имущества, находящегося в собственности муниципальных районов (в части реализации основных средств по указанному имуществу)</t>
  </si>
  <si>
    <t>Доходы от реализации имущества, находящегося в собственности муниципальных районов (в части реализации материальных запасов по указанному имуществу)</t>
  </si>
  <si>
    <t>00011301040010000130</t>
  </si>
  <si>
    <t>Доходы от операций с государственным материальным резервом</t>
  </si>
  <si>
    <t>00011301050010000130</t>
  </si>
  <si>
    <t>Доходы от оказания платных услуг (работ), предоставления статистической информации</t>
  </si>
  <si>
    <t>00011301070010000130</t>
  </si>
  <si>
    <t>Средства отчислений операторов сети связи общего пользования в резерв универсального обслуживания</t>
  </si>
  <si>
    <t>00011301100010000130</t>
  </si>
  <si>
    <t>Доходы от отпуска семян из федеральных фондов семян</t>
  </si>
  <si>
    <t>на исполнение наказов избирателей депутатам Думы Астраханской области</t>
  </si>
  <si>
    <t>Межбюджетные трансферты  бюджетам поселений на исполнение наказов избирателей депутатам Думы Астраханской области</t>
  </si>
  <si>
    <t>Возврат остатков субсидий и субвенций из местных бюджетов в бюджеты субъектов Российской Федерации</t>
  </si>
  <si>
    <t>00011903010030000151</t>
  </si>
  <si>
    <t>Доходы от сдачи в аренду имущества, находящегося в федеральной собственности и переданного в оперативное управление учреждениям научного обслуживания Российской академии наук и отраслевых академий наук, имеющих государственный статус</t>
  </si>
  <si>
    <t>00011102062070000120</t>
  </si>
  <si>
    <t>Доходы от продажи земельных участков, государственная стоимость на которые не разраниченаи которые расположены в границах поселений</t>
  </si>
  <si>
    <t>АДМИНИСТРАТИВНЫЕ ПЛАТЕЖИ И СБОРЫ</t>
  </si>
  <si>
    <t>00011500000000000000</t>
  </si>
  <si>
    <t>Административные сборы</t>
  </si>
  <si>
    <t>00011501000000000140</t>
  </si>
  <si>
    <t>Исполнительский сбор</t>
  </si>
  <si>
    <t>00011501010010000140</t>
  </si>
  <si>
    <t>Платежи, взимаемые государственными и муниципальными организациями за выполнение определенных функций</t>
  </si>
  <si>
    <t>00011502000000000140</t>
  </si>
  <si>
    <t>Платежи, взимаемые федеральными государственными  организациями за выполнение определенных функций</t>
  </si>
  <si>
    <t>00010906000020000110</t>
  </si>
  <si>
    <t>Налог с продаж</t>
  </si>
  <si>
    <t>00010906010020000110</t>
  </si>
  <si>
    <t>Сбор на нужды образовательных учреждений, взимаемый с юридических лиц</t>
  </si>
  <si>
    <t>00010906020020000110</t>
  </si>
  <si>
    <t>00010906030020000110</t>
  </si>
  <si>
    <t>Прочие налоги и сборы (по отмененным местным налогам и сборам)</t>
  </si>
  <si>
    <t>00010907000030000110</t>
  </si>
  <si>
    <t>Налог на рекламу</t>
  </si>
  <si>
    <t>00010907010030000110</t>
  </si>
  <si>
    <t>Курортный сбор</t>
  </si>
  <si>
    <t>00010907020030000110</t>
  </si>
  <si>
    <t>Иные условия предоставления муниципальных гарантий</t>
  </si>
  <si>
    <t>Перечень кредитных договоров (соглашений), подлежащих исполнению</t>
  </si>
  <si>
    <t>Доходы от проведения товарных интервенций из запасов федерального интервенционного фонда сельскохозяйственной продукции, сырья и продовольствия</t>
  </si>
  <si>
    <t>00011301130010000130</t>
  </si>
  <si>
    <t>Доходы, получаемые от оказания услуг в области пожарной безопасности</t>
  </si>
  <si>
    <t>00011301140010000130</t>
  </si>
  <si>
    <t>260 88 04</t>
  </si>
  <si>
    <t>Долгосрочная целевая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</si>
  <si>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Отдел экономического развития и инвестиций  муниципального образования "Енотаевский район"</t>
  </si>
  <si>
    <t>Прочие неналоговые поступления в бюджеты государственных внебюджетных фондов</t>
  </si>
  <si>
    <t>00011706000000000180</t>
  </si>
  <si>
    <t xml:space="preserve"> 2 18 00000 00 0000 000</t>
  </si>
  <si>
    <t xml:space="preserve"> 2 18 05030 05 0000 151</t>
  </si>
  <si>
    <t xml:space="preserve"> 2 19 00000 00 0000 000</t>
  </si>
  <si>
    <t xml:space="preserve"> 2 19 05000 05 0000 151</t>
  </si>
  <si>
    <t>Регулярные платежи за добычу полезных ископаемых (роялти) при выполнении соглашений о разделе продукции в виде углеводородного сырья, за исключением газа горючего природного</t>
  </si>
  <si>
    <t>00010702020010000110</t>
  </si>
  <si>
    <t>Регулярные платежи за добычу полезных ископаемых (роялти) на континентальном шельфе Российской Федерации, в исключительной экономической зоне Российской Федерации, за пределами территории Российской Федерации при выполнении соглашений о разделе продукции</t>
  </si>
  <si>
    <t>00010702030010000110</t>
  </si>
  <si>
    <t>Водный налог</t>
  </si>
  <si>
    <t>00010703000010000110</t>
  </si>
  <si>
    <t>Сборы за пользование объектами животного мира и за пользование объектами водных биологических ресурсов</t>
  </si>
  <si>
    <t>00010704000010000110</t>
  </si>
  <si>
    <t>Сбор за пользование объектами животного мира</t>
  </si>
  <si>
    <t>00010704010010000110</t>
  </si>
  <si>
    <t>Доходы по остаткам средств на счетах федерального бюджета и от их размещения, кроме средств Стабилизационного фонда Российской Федерации</t>
  </si>
  <si>
    <t>00011102012010000120</t>
  </si>
  <si>
    <t>Доходы от размещения временно свободных средств бюджетов субъектов Российской Федерации</t>
  </si>
  <si>
    <t>00011102020020000120</t>
  </si>
  <si>
    <t>Налог на доходы физических лиц с доходов, полученных от осуществления деятельности физическими лицами  зарегистрированными в качестве индивидуальных предпринимателей занимающихся частной практикой, адвокатов в соответствии со ст. 227 НК РФ</t>
  </si>
  <si>
    <t>1 05 03010 01 0000 110</t>
  </si>
  <si>
    <t>Единый сельскохозяйственный налог( за налоговые периоды, истекшие до 1 января 2011 года)</t>
  </si>
  <si>
    <t>1 05 03020 01 0000 110</t>
  </si>
  <si>
    <t>Прочие доходы территориальных фондов обязательного медицинского страхования от оказания платных услуг и компенсации затрат государства</t>
  </si>
  <si>
    <t>00011303090090000130</t>
  </si>
  <si>
    <t xml:space="preserve">ДОХОДЫ ОТ ОКАЗАНИЯ ПЛАТНЫХ УСЛУГ И КОМПЕНСАЦИИ ЗАТРАТ ГОСУДАРСТВА </t>
  </si>
  <si>
    <t>00011204000000000120</t>
  </si>
  <si>
    <t>Платежи за пользование лесным фондом и лесами иных категорий в части минимальных ставок платы за древесину, отпускаемую на корню</t>
  </si>
  <si>
    <t>00011204010010000120</t>
  </si>
  <si>
    <t>Лесные подати в части минимальных ставок платы за древесину, отпускаемую на корню</t>
  </si>
  <si>
    <t>00011204011010000120</t>
  </si>
  <si>
    <t>Функционирование высшего должностного лица субъекта Российской Федерации и муниципального образования</t>
  </si>
  <si>
    <t>Центральный аппарат</t>
  </si>
  <si>
    <t>08</t>
  </si>
  <si>
    <t>01</t>
  </si>
  <si>
    <t>100 11 00</t>
  </si>
  <si>
    <t>Проведение противопаводковых мероприятий</t>
  </si>
  <si>
    <t>520 15 04</t>
  </si>
  <si>
    <t>на проведение противопаводковых мероприятий</t>
  </si>
  <si>
    <t>Доходы от реализации имущества муниципальных унитарных предприятий (в части реализации основных средств по указанному имуществу)</t>
  </si>
  <si>
    <t>00011402031030000410</t>
  </si>
  <si>
    <t>00011102033050000120</t>
  </si>
  <si>
    <t>Доходы от размещения временно свободных средств бюджетов поселений</t>
  </si>
  <si>
    <t>00011102033100000120</t>
  </si>
  <si>
    <t>Доходы от размещения временно свободных средств Пенсионного фонда Российской Федерации, сформированных за счет сумм страховых взносов на страховую часть трудовой пенсии</t>
  </si>
  <si>
    <t>00011102040060000120</t>
  </si>
  <si>
    <t>Доходы от размещения средств Пенсионного фонда Российской Федерации, сформированных за счет сумм страховых взносов на накопительную часть трудовой пенсии</t>
  </si>
  <si>
    <t>00011102050060000120</t>
  </si>
  <si>
    <t>Доходы от размещения временно свободных  средств Фонда социального страхования Российской Федерации</t>
  </si>
  <si>
    <t>00011102060070000120</t>
  </si>
  <si>
    <t>Долгосрочная целевая программа "Профилактика правонарушений и усиление борьбы с преступностью в Енотаевском районе на 2010-2012 годы"</t>
  </si>
  <si>
    <t>Мероприятия в области молодежной политики и оздоровление детей</t>
  </si>
  <si>
    <t>795 10 00</t>
  </si>
  <si>
    <t>795 02 00</t>
  </si>
  <si>
    <t>НАЛОГИ НА ТОВАРЫ (РАБОТЫ, УСЛУГИ), РЕАЛИЗУЕМЫЕ НА ТЕРРИТОРИИ РОССИЙСКОЙ ФЕДЕРАЦИИ</t>
  </si>
  <si>
    <t>Налог на добавленную стоимость на товары (работы, услуги), реализуемые на территории Российской Федерации</t>
  </si>
  <si>
    <t>00010301000010000110</t>
  </si>
  <si>
    <t>Акцизы по подакцизным товарам (продукции), производимым на территории Российской Федерации</t>
  </si>
  <si>
    <t>00011108030000000120</t>
  </si>
  <si>
    <t>00011001010010000180</t>
  </si>
  <si>
    <t>Вывозные таможенные пошлины</t>
  </si>
  <si>
    <t>00011001020010000180</t>
  </si>
  <si>
    <t>Вывозные таможенные пошлины на нефть сырую</t>
  </si>
  <si>
    <t>00011001021010000180</t>
  </si>
  <si>
    <t>Вывозные таможенные пошлины на газ природный</t>
  </si>
  <si>
    <t>00011001022010000180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</si>
  <si>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законодательства.</t>
  </si>
  <si>
    <t>1 01 00000 00 0000 000</t>
  </si>
  <si>
    <t>1 01 02000 01 0000 110</t>
  </si>
  <si>
    <t>1 01 02020 01 0000 110</t>
  </si>
  <si>
    <t>1 01 02030 01 0000 110</t>
  </si>
  <si>
    <t>1 05 00000 00 0000 000</t>
  </si>
  <si>
    <t xml:space="preserve">Федеральная целевая программа "Сохранение и восстановление плодородия почв земель сельскохозяйственного назначения и агроландшафтов как национального достояния России на 2006-2010 годы и на период до 2013 года" </t>
  </si>
  <si>
    <t>2 02 03007 05 0000 151</t>
  </si>
  <si>
    <t>2 02 02008 05 0000 151</t>
  </si>
  <si>
    <t xml:space="preserve"> 2 02 02105 05 0000 151</t>
  </si>
  <si>
    <t>2 02 02999 05 0000 151</t>
  </si>
  <si>
    <t>2 02 04012 05 0000 151</t>
  </si>
  <si>
    <t>2 02 04014 05 0000 151</t>
  </si>
  <si>
    <t>2 02 04999 05 0000 151</t>
  </si>
  <si>
    <t>2 02 09024 05 0000 151</t>
  </si>
  <si>
    <t>2 07 05000 05 0000 180</t>
  </si>
  <si>
    <t>2 08 05000 05 0000 180</t>
  </si>
  <si>
    <t>2 18 05010 05 0000 151</t>
  </si>
  <si>
    <t>2 19 05000 05 0000 151</t>
  </si>
  <si>
    <t>1 17 01050 05 0000 180</t>
  </si>
  <si>
    <t>1 11 07015 05 0000 120</t>
  </si>
  <si>
    <t>1 08 07150 01 0000 110</t>
  </si>
  <si>
    <t>1 11 05035 05 0001 120</t>
  </si>
  <si>
    <t>1 14 06014 10 0000 430</t>
  </si>
  <si>
    <t>1 13 02995 05 0012 130</t>
  </si>
  <si>
    <t>2 02 03029 05 0000 151</t>
  </si>
  <si>
    <t>2 02 03048 05 0000 151</t>
  </si>
  <si>
    <t>2 02 03999 05 0000 151</t>
  </si>
  <si>
    <t>2 02 02036 05 0000 151</t>
  </si>
  <si>
    <t>2 02 02085 05 0000 151</t>
  </si>
  <si>
    <t>2 02 02051 05 0000 151</t>
  </si>
  <si>
    <t>2 02 02074 05 0000 151</t>
  </si>
  <si>
    <t>2 02 02077 05 0000 151</t>
  </si>
  <si>
    <t>2 02 04025 05 0000 151</t>
  </si>
  <si>
    <t>2 02 04029 05 0000 151</t>
  </si>
  <si>
    <t>Межбюджетные трансферты на реформирование региональных финансов на 2010-2012 г.</t>
  </si>
  <si>
    <t>Межбюджетные трансферты на комплектование книжных фондов библиотек муниципальных образований</t>
  </si>
  <si>
    <t>кредитное соглашение от 26.08.2010 № КС-732000/2010/00048</t>
  </si>
  <si>
    <t>Доходы местных бюджетов от реализации имущества, находящегося в оперативном управлении учреждений, находящихся в ведении органов местного самоуправления (в части реализации материальных запасов по указанному имуществу)</t>
  </si>
  <si>
    <t>00011402032030000440</t>
  </si>
  <si>
    <t>00011625000010000140</t>
  </si>
  <si>
    <t>Денежные взыскания (штрафы) за нарушение законодательства о недрах</t>
  </si>
  <si>
    <t>00011625010010000140</t>
  </si>
  <si>
    <t>Денежные взыскания (штрафы) за нарушение законодательства об особо охраняемых природных территориях</t>
  </si>
  <si>
    <t>00011625020010000140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</si>
  <si>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</si>
  <si>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</si>
  <si>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</si>
  <si>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001 40 00</t>
  </si>
  <si>
    <t>Акцизы на автомобили легковые и мотоциклы, производимые на территории Российской Федерации</t>
  </si>
  <si>
    <t>00010302060010000110</t>
  </si>
  <si>
    <t>Доходы от размещения временно свободных средств Федерального фонда обязательного медицинского страхования</t>
  </si>
  <si>
    <t>00011102071080000120</t>
  </si>
  <si>
    <t>Доходы от размещения временно свободных средств территориальных фондов обязательного медицинского страхования</t>
  </si>
  <si>
    <t>00011102072090000120</t>
  </si>
  <si>
    <t>Денежные взыскания (штрафы) за нарушение законодательства РФ об административных правонарушениях предусмотренные статьей Кодекса РФ об административных правонарушениях</t>
  </si>
  <si>
    <t>1 16 28000 01 0000 140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</si>
  <si>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поселений</t>
  </si>
  <si>
    <t>020 00 02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</si>
  <si>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(в части реализации основных средств по указанному имуществу)</t>
  </si>
  <si>
    <t>00011402022020000410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</si>
  <si>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(в части реализации материальных запасов по указанному имуществу)</t>
  </si>
  <si>
    <t>Наименование долгосрочной целевой программы</t>
  </si>
  <si>
    <t>Заказчик программы, ответственный за реализацию</t>
  </si>
  <si>
    <t>ИТОГО:</t>
  </si>
  <si>
    <t>Ведомственная  целевая программа "Развитие физической культуры и спорта в Енотаевском районе на 2012-2015 годы"</t>
  </si>
  <si>
    <t>Прочие налоги и сборы (по отмененным федеральным налогам и сборам)</t>
  </si>
  <si>
    <t>Постановление главы муниципального образования "Енотаевский район" от 31.10.2006 № 333 " Об утверждении Положения о предоставлении мер по социальной поддержки медицинским работникам муниципальных учреждений муниципального образования "Енотаевский район"</t>
  </si>
  <si>
    <t>Компенсация по оплате за нанимаемые жилые помещения и коммунальные услуги</t>
  </si>
  <si>
    <t>Государственная пошлина за государственную регистрацию, а также за совершение прочих юридически значимых действий</t>
  </si>
  <si>
    <t>Налог на прибыль организаций с доходов, полученных в виде дивидендов от российских организаций иностранными организациями</t>
  </si>
  <si>
    <t>00011301120010000130</t>
  </si>
  <si>
    <t>Доходы от эксплуатации и использования имущества автомобильных дорог, находящихся в федеральной собственности</t>
  </si>
  <si>
    <t>00011108031010000120</t>
  </si>
  <si>
    <t>Приложение 6</t>
  </si>
  <si>
    <t>Приложение 7</t>
  </si>
  <si>
    <t>Приложение 8</t>
  </si>
  <si>
    <t>Приложение 9</t>
  </si>
  <si>
    <t>Приложение 10</t>
  </si>
  <si>
    <t>Наименование показателей</t>
  </si>
  <si>
    <t>Поступление средств от предприятий и организаций в уплату процентов и гарантий по кредитам, полученным Российской Федерацией от правительств иностранных государств</t>
  </si>
  <si>
    <t>00011104020010000120</t>
  </si>
  <si>
    <t>Поступление средств от предприятий и организаций в уплату процентов и гарантий по кредитам, полученным Российской Федерацией от международных финансовых организаций</t>
  </si>
  <si>
    <t>00011104030010000120</t>
  </si>
  <si>
    <t>108 07150 01 0000 110</t>
  </si>
  <si>
    <t>Государственная пошлина за выдачу разрешения на установку рекламной конструкции</t>
  </si>
  <si>
    <t>111 05035 05 0000 120</t>
  </si>
  <si>
    <t>Доходы  от сдачи в аренду имущества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</si>
  <si>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113 0305 005 0000 120</t>
  </si>
  <si>
    <t>Прочие доходы от оказания услуг получателями средств бюджетов муниципальных районов и компенсации затрат бюджетов муниципальных районов</t>
  </si>
  <si>
    <t>114 02032 05 0000 410</t>
  </si>
  <si>
    <t>Доходы от продажи квартир</t>
  </si>
  <si>
    <t>00011401000000000410</t>
  </si>
  <si>
    <t>Доходы федерального бюджета от продажи квартир</t>
  </si>
  <si>
    <t>00011401010010000410</t>
  </si>
  <si>
    <t>Доходы бюджетов субъектов Российской Федерации от продажи квартир</t>
  </si>
  <si>
    <t>00011401020020000410</t>
  </si>
  <si>
    <t>Доходы местных бюджетов от продажи квартир</t>
  </si>
  <si>
    <t>00011401030030000410</t>
  </si>
  <si>
    <t>1 11 05035 05 0000 120</t>
  </si>
  <si>
    <t>1 12 00000 00 0000 000</t>
  </si>
  <si>
    <t>1 12 01000 01 0000 120</t>
  </si>
  <si>
    <t>1 14 00000 00 0000 000</t>
  </si>
  <si>
    <t>1 16 00000 00 0000 000</t>
  </si>
  <si>
    <t>1 16 03000 00 0000 140</t>
  </si>
  <si>
    <t>1 16 03010 01 0000 140</t>
  </si>
  <si>
    <t>1 16 03030 01 0000 140</t>
  </si>
  <si>
    <t>Доходы от реализации имущества, находящегося в оперативном управлении Пенсионного фонда Российской Федерации (в части реализации основных средств по указанному имуществу)</t>
  </si>
  <si>
    <t>00011402060060000410</t>
  </si>
  <si>
    <t>1 16 06000 01 0000 140</t>
  </si>
  <si>
    <t>1 16 21000 00 0000 140</t>
  </si>
  <si>
    <t>1 16 25000 01 0000 140</t>
  </si>
  <si>
    <t>1 16 25020 01 0000 140</t>
  </si>
  <si>
    <t>1 16 25050 01 0000 140</t>
  </si>
  <si>
    <t>1 16 25060 01 0000 140</t>
  </si>
  <si>
    <t>1 16 33050 05 0000 140</t>
  </si>
  <si>
    <t>Охрана семьи и детства</t>
  </si>
  <si>
    <t>520 10 02</t>
  </si>
  <si>
    <t>Физическая культура и спорт</t>
  </si>
  <si>
    <t>Физическая культура</t>
  </si>
  <si>
    <t>512 97 00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</si>
  <si>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</si>
  <si>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t>00011906080000000151</t>
  </si>
  <si>
    <t>Возврат остатков субсидий и субвенций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</si>
  <si>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00011906080080000151</t>
  </si>
  <si>
    <t>Безвозмездные перечисления</t>
  </si>
  <si>
    <t>Безвозмездные поступления от других бюджетов бюджетной системы Р.Ф.</t>
  </si>
  <si>
    <t>Дотации на выравнивание уровня бюджетной обеспеченности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</si>
  <si>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образованиями</t>
  </si>
  <si>
    <t>00011107013030000120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</si>
  <si>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</si>
  <si>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00011107014040000120</t>
  </si>
  <si>
    <t>795 11 00</t>
  </si>
  <si>
    <t>Денежные взыскания за нарушение законодательства РФ о размещении заказов на поставки товаров, выполнение работ, оказания услуг</t>
  </si>
  <si>
    <t>00011633000000000140</t>
  </si>
  <si>
    <t>Регулярные платежи за пользование недрами при пользовании недрами (ренталс) на территории Российской Федерации</t>
  </si>
  <si>
    <t>00011202030010000120</t>
  </si>
  <si>
    <t>Плата за договорную акваторию и участки морского дна, полученная при пользовании недрами на территории Российской Федерации</t>
  </si>
  <si>
    <t>00011202040010000120</t>
  </si>
  <si>
    <t>Денежные взыскания (штрафы) за нарушение законодательства Российской Федерации о военном и чрезвычайном положении, об обороне и безопасности государства, о воинской обязанности и военной службе</t>
  </si>
  <si>
    <t>00011609000010000140</t>
  </si>
  <si>
    <t>Денежные взыскания (штрафы) за нарушение законодательства Российской Федерации о государственном оборонном заказе</t>
  </si>
  <si>
    <t>00011610000010000140</t>
  </si>
  <si>
    <t>Денежные взыскания (штрафы) за нарушение законодательства Российской Федерации об использовании атомной энергии</t>
  </si>
  <si>
    <t>00011611000010000140</t>
  </si>
  <si>
    <t>Денежные взыскания (штрафы) за нарушение законодательства Российской Федерации о противодействии легализации (отмыванию) доходов, полученных преступным путем, и финансированию терроризма, об обороте наркотических и психотропных средств</t>
  </si>
  <si>
    <t>00011612000010000140</t>
  </si>
  <si>
    <t>Ведомственная  целевая программа "Развитие муниципальной службы в муниципальном образовании "Енотаевский район" на 2012-2014 годы"</t>
  </si>
  <si>
    <t>Акцизы на пиво, производимое на территории Российской Федерации</t>
  </si>
  <si>
    <t>00010302100010000110</t>
  </si>
  <si>
    <t>Регулярные платежи за добычу полезных ископаемых (роялти) при выполнении соглашений о разделе продукции в виде углеводородного сырья (газ горючий природный )</t>
  </si>
  <si>
    <t>00010702010010000110</t>
  </si>
  <si>
    <t>Бюджетные инвестиции</t>
  </si>
  <si>
    <t>Дорожное хозяйство (дорожные фонды)</t>
  </si>
  <si>
    <t>Долгосрочная целевая программа "Развитие туризма в Енотаевском районе на 2012-2016 годы"</t>
  </si>
  <si>
    <t>Доходы бюджетов субъектов Российской Федерации от возврата остатков субсидий и субвенций прошлых лет</t>
  </si>
  <si>
    <t>00011802000020000000</t>
  </si>
  <si>
    <t>Доходы бюджетов субъектов Российской Федерации от возврата остатков субсидий и субвенций прошлых лет из местных бюджетов</t>
  </si>
  <si>
    <t>00011802010020000151</t>
  </si>
  <si>
    <t>Доходы бюджетов субъектов Российской Федерации от возврата остатков субсидий и субвенций прошлых лет небюджетными организациями</t>
  </si>
  <si>
    <t>00011802030020000180</t>
  </si>
  <si>
    <t>Доходы бюджетов субъектов Российской Федерации от возврата остатков субсидий и субвенций прошлых лет из бюджетов государственных внебюджетных фондов</t>
  </si>
  <si>
    <t>00011802040020000151</t>
  </si>
  <si>
    <t xml:space="preserve">Доходы местных бюджетов от возврата остатков субсидий и субвенций прошлых лет </t>
  </si>
  <si>
    <t xml:space="preserve"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</t>
  </si>
  <si>
    <t>00011602000000000140</t>
  </si>
  <si>
    <t>00011602010010000140</t>
  </si>
  <si>
    <t>Денежные взыскания (штрафы) за нарушение законодательства о государственном регулировании цен (тарифов), налагаемые органами государственной власти субъектов Российской Федерации</t>
  </si>
  <si>
    <t>00011602020020000140</t>
  </si>
  <si>
    <t>Денежные взыскания (штрафы) за нарушение законодательства о налогах и сборах</t>
  </si>
  <si>
    <t>00011603000000000140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</si>
  <si>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1291, 132, 133, 134, 135, 1351 Налогового кодекса Российской Федерации</t>
  </si>
  <si>
    <t>00011603010010000140</t>
  </si>
  <si>
    <t>Областной  бюджет:</t>
  </si>
  <si>
    <t>Субсидия на реализацию мероприятий КЦП "Социальное развитие сел Астраханской области до 2012 года."</t>
  </si>
  <si>
    <t>Дивиденды по акциям и доходы от прочих форм участия в капитале, находящихся в собственности поселений</t>
  </si>
  <si>
    <t>00011101050100000120</t>
  </si>
  <si>
    <t>00011302033010000130</t>
  </si>
  <si>
    <t>Прочие сборы за выдачу лицензий органами управления городских округов</t>
  </si>
  <si>
    <t>00011302034010000130</t>
  </si>
  <si>
    <t>Прочие сборы за выдачу лицензий органами управления муниципальных районов</t>
  </si>
  <si>
    <t>00011302035010000130</t>
  </si>
  <si>
    <t>Прочие доходы от оказания платных услуг и компенсации затрат государства</t>
  </si>
  <si>
    <t>00011303000000000130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</si>
  <si>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</si>
  <si>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00010907030030000110</t>
  </si>
  <si>
    <t>Лицензионный сбор за право торговли спиртными напитками</t>
  </si>
  <si>
    <t>Дотации бюджетам на поддержку мер по обеспечению сбалансированности бюджетов</t>
  </si>
  <si>
    <t>Субвенции</t>
  </si>
  <si>
    <t>Субвенции бюджетам субъектов Российской Федерации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</si>
  <si>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Доходы от реализации имущества, находящегося в оперативном управлении Пенсионного фонда Российской Федерации (в части реализации материальных запасов по указанному имуществу)</t>
  </si>
  <si>
    <t>00011402060060000440</t>
  </si>
  <si>
    <t>Обеспечение жильем молодых семей</t>
  </si>
  <si>
    <t>522 03 10</t>
  </si>
  <si>
    <t>НАЛОГИ, СБОРЫ И РЕГУЛЯРНЫЕ ПЛАТЕЖИ ЗА ПОЛЬЗОВАНИЕ ПРИРОДНЫМИ РЕСУРСАМИ</t>
  </si>
  <si>
    <t>00010700000000000000</t>
  </si>
  <si>
    <t>Софинансирование объектов капитального строительства государственной собственности субъектов Российской Федерации (объектов капитального строительства собственности муниципальных образований)</t>
  </si>
  <si>
    <t>Мероприятия в области здравоохранения, спорта и физической культуры, туризма</t>
  </si>
  <si>
    <t>Возмещение части процентной ставки по краткосрочным кредитам(займам) на развитие растиеводства,переработки и реализации продукции растениеводства</t>
  </si>
  <si>
    <t>260 52 00</t>
  </si>
  <si>
    <t>260 57 00</t>
  </si>
  <si>
    <t>Возмещение части процентной ставки по краткосрочным кредитам(займам) на развитие животноводства,переработки и реализации продукции животноводства</t>
  </si>
  <si>
    <t>260 58 00</t>
  </si>
  <si>
    <t>260 59 00</t>
  </si>
  <si>
    <t>Возмещение части затрат на 1 литр(килограмм) реализованного молока</t>
  </si>
  <si>
    <t>260 88 14</t>
  </si>
  <si>
    <t>260 88 11</t>
  </si>
  <si>
    <t>Субсидия на реализацию мероприятий в рамках  КЦП "Социальное развитие сел Астраханской области до 2013 года."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</si>
  <si>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</si>
  <si>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</si>
  <si>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00010102040010000110</t>
  </si>
  <si>
    <t>1 14 06000 00 0000 430</t>
  </si>
  <si>
    <t>1 14 06010 00 0000 430</t>
  </si>
  <si>
    <t>1 14 06013 10 0000 430</t>
  </si>
  <si>
    <t>Получение кредитов от других бюджетов бюджетной системы Российской Федерации  бюджетом муниципального района в валюте Российской Федерации</t>
  </si>
  <si>
    <t>00011402022020000440</t>
  </si>
  <si>
    <t>Доходы от реализации иного имущества, находящегося в собственности субъектов Российской Федерации (в части реализации основных средств по указанному имуществу)</t>
  </si>
  <si>
    <t>00011402023020000410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</si>
  <si>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и в хозяйственном ведении государственных унитарных предприятий субъектов Российской Федерац</t>
  </si>
  <si>
    <t>00011105032020000120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</si>
  <si>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</si>
  <si>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Прочие неналоговые доходы федерального бюджета</t>
  </si>
  <si>
    <t>00011705010010000180</t>
  </si>
  <si>
    <t>Прочие неналоговые доходы бюджетов субъектов Российской Федерации</t>
  </si>
  <si>
    <t>00011705020020000180</t>
  </si>
  <si>
    <t>Прочие неналоговые доходы местных бюджетов</t>
  </si>
  <si>
    <t>00011705030030000180</t>
  </si>
  <si>
    <t>Прочие неналоговые доходы бюджетов городских округов</t>
  </si>
  <si>
    <t>00011705040040000180</t>
  </si>
  <si>
    <t>Субсидии на обеспечение жильем граждан,проживающих в сельской местности</t>
  </si>
  <si>
    <t>Субсидии на проведение противоаварийных мероприятий в зданиях государственных и муниципальных общеобразовательных учреждений</t>
  </si>
  <si>
    <t>Субсидии юридическим лицам</t>
  </si>
  <si>
    <t xml:space="preserve"> 2 02 03048 05 0000 151</t>
  </si>
  <si>
    <t>тыс.рублей.</t>
  </si>
  <si>
    <t>Доходы от сдачи в аренду имущества, находящегося в федеральной собственности и переданного в оперативное управление образовательным учреждениям, имеющим государственный статус</t>
  </si>
  <si>
    <t>00011105031010300120</t>
  </si>
  <si>
    <t>1 01 02010 01 0000 110</t>
  </si>
  <si>
    <t>01 02 00 00 05 0000 810</t>
  </si>
  <si>
    <t>Остатки средств бюджетов</t>
  </si>
  <si>
    <t>Увеличение остатков средств бюджетов</t>
  </si>
  <si>
    <t>01 05 02 00 00 0000 500</t>
  </si>
  <si>
    <t xml:space="preserve">Увеличение прочих остатков денежных средств бюджетов </t>
  </si>
  <si>
    <t>01 05 02 01 00 0000 510</t>
  </si>
  <si>
    <t>Уменьшение остатков  средств</t>
  </si>
  <si>
    <t>01 05 02 00 00 0000 600</t>
  </si>
  <si>
    <t xml:space="preserve">Уменьшение прочих остатков денежных средств бюджетов </t>
  </si>
  <si>
    <t>01 05 02 01 00 0000 610</t>
  </si>
  <si>
    <t>Исполнение государственных и муниципальных гарантий в валюте Российской Федерации</t>
  </si>
  <si>
    <t>01 06 04 00 00 0000 800</t>
  </si>
  <si>
    <t>00011903000030000151</t>
  </si>
  <si>
    <t>Аренда за земли до разгроничения собственности в границах поселений,Доходы получаемые в виде арендной платы за земельные участки гос.собственность на которые не рзграничена и которые пасположены в границах поселений</t>
  </si>
  <si>
    <t>00011105010100000120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</si>
  <si>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</si>
  <si>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00011108015050000120</t>
  </si>
  <si>
    <t>Доходы от реализации имущества, находящегося  в оперативном управлении Фонда социального страхования Российской Федерации (в части реализации основных средств по указанному имуществу)</t>
  </si>
  <si>
    <t>00011402070070000410</t>
  </si>
  <si>
    <t>НАИМЕНОВАНИЕ  ПОКАЗАТЕЛЕЙ</t>
  </si>
  <si>
    <t xml:space="preserve"> 202 02008 05 0000 151</t>
  </si>
  <si>
    <t xml:space="preserve"> 202 02074 05 0000 151</t>
  </si>
  <si>
    <t xml:space="preserve"> 202 02077 05 0000 151</t>
  </si>
  <si>
    <t xml:space="preserve"> 202 02085 05 0000 151</t>
  </si>
  <si>
    <t xml:space="preserve"> 202 02105 05 0000 151</t>
  </si>
  <si>
    <t xml:space="preserve"> 202 02999 05 0000 151</t>
  </si>
  <si>
    <t xml:space="preserve"> 202 04012 05 0000 151</t>
  </si>
  <si>
    <t xml:space="preserve"> 202 04014 05 0000 151</t>
  </si>
  <si>
    <t>1 11 05013 10 0000 120</t>
  </si>
  <si>
    <t>ПЕРЕЧЕНЬ</t>
  </si>
  <si>
    <t>№ п/п</t>
  </si>
  <si>
    <t>Износ</t>
  </si>
  <si>
    <t>1.</t>
  </si>
  <si>
    <t>2.</t>
  </si>
  <si>
    <t>Средства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</si>
  <si>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Прочие поступления от денежных взысканий (штрафов) и иных сумм в возмещении ущерба, зачисляемые в бюджеты муниципальных районов</t>
  </si>
  <si>
    <t>Совет   муниципального образования "Енотаевский район"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</si>
  <si>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</si>
  <si>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 из регионального фонда финансовой поддержки</t>
  </si>
  <si>
    <t>Иные дотации</t>
  </si>
  <si>
    <t>00011108025100000120</t>
  </si>
  <si>
    <t>Возврат остатков субсидий и субвенций из бюджетов городских округов</t>
  </si>
  <si>
    <t>00011904010040000151</t>
  </si>
  <si>
    <t>Возврат остатков субсидий и субвенций из бюджетов муниципальных районов</t>
  </si>
  <si>
    <t>00011905000050000151</t>
  </si>
  <si>
    <t>Возврат остатков субсидий и субвенций из бюджетов государственных внебюджетных фондов</t>
  </si>
  <si>
    <t>00011906000000000151</t>
  </si>
  <si>
    <t>Возврат остатков субсидий и субвенций из бюджетов государственных внебюджетных фондов в федеральный бюджет</t>
  </si>
  <si>
    <t>00011906010000000151</t>
  </si>
  <si>
    <t>Возврат остатков субсидий и субвенций из Пенсионного фонда Российской Федерации</t>
  </si>
  <si>
    <t>00011906011060000151</t>
  </si>
  <si>
    <t>Возврат остатков субсидий и субвенций из Фонда социального страхования Российской Федерации</t>
  </si>
  <si>
    <t>00011906012070000151</t>
  </si>
  <si>
    <t xml:space="preserve">Возврат остатков субсидий и субвенций из Федерального фонда обязательного медицинского страхования </t>
  </si>
  <si>
    <t>00011906013080000151</t>
  </si>
  <si>
    <t xml:space="preserve">Возврат остатков субсидий и субвенций из территориальных фондов обязательного медицинского страхования </t>
  </si>
  <si>
    <t>00011906014090000151</t>
  </si>
  <si>
    <t xml:space="preserve"> 2 02 03999 05 0000 151</t>
  </si>
  <si>
    <t xml:space="preserve"> 2 02 03029 05 0000 151</t>
  </si>
  <si>
    <t xml:space="preserve"> 2 02 02999 05 0000 151</t>
  </si>
  <si>
    <t xml:space="preserve"> 2 02 04025 05 0000 151</t>
  </si>
  <si>
    <t xml:space="preserve"> Отраслевая долгосрочная  целевая программа "Развитие культуры села Астраханской области на 2013-2020 годы."</t>
  </si>
  <si>
    <t>Наименование объекта недвижимости</t>
  </si>
  <si>
    <t>Коли-чество, шт.</t>
  </si>
  <si>
    <t>Балансовая стоимость</t>
  </si>
  <si>
    <t>12.</t>
  </si>
  <si>
    <t>13.</t>
  </si>
  <si>
    <t>14.</t>
  </si>
  <si>
    <t>16.</t>
  </si>
  <si>
    <t>18.</t>
  </si>
  <si>
    <t>19.</t>
  </si>
  <si>
    <t>20.</t>
  </si>
  <si>
    <t>21.</t>
  </si>
  <si>
    <t>Страховые взносы на обязательное пенсионное страхование в Российской Федерации, зачисляемые в Пенсионный фонд Российской Федерации на выплату накопительной части трудовой пенсии</t>
  </si>
  <si>
    <t>00010202020060000160</t>
  </si>
  <si>
    <t>Сбор за пользование объектами водных биологических ресурсов (исключая внутренние водные объекты)</t>
  </si>
  <si>
    <t>00010704020010000110</t>
  </si>
  <si>
    <t>Сбор за пользование объектами водных биологических ресурсов (по внутренним водным объектам)</t>
  </si>
  <si>
    <t>ГОСУДАРСТВЕННАЯ ПОШЛИНА, СБОРЫ</t>
  </si>
  <si>
    <t>Акцизы на алкогольную продукцию с объемной долей спирта этилового свыше 25 процентов (за исключением вин), производимую на территории Российской Федерации</t>
  </si>
  <si>
    <t>00010302110010000110</t>
  </si>
  <si>
    <t>Акцизы на алкогольную продукцию с объемной долей  спирта этилового свыше 9 до 25 процентов включительно (за исключением вин), производимую на территории Российской Федерации</t>
  </si>
  <si>
    <t>00010302120010000110</t>
  </si>
  <si>
    <t>Акцизы на алкогольную продукцию с объемной долей спирта этилового до 9 процентов включительно (за исключением вин), производимую на территории Российской Федерации</t>
  </si>
  <si>
    <t>00010302130010000110</t>
  </si>
  <si>
    <t>Акцизы на алкогольную продукцию с объемной долей  спирта этилового свыше 9 процентов (за исключением вин), производимую на территории Российской Федерации, в части сумм по расчетам за 2003 год</t>
  </si>
  <si>
    <t>00010302140010000110</t>
  </si>
  <si>
    <t>Прочие неналоговые поступления в территориальные фонды обязательного медицинского страхования</t>
  </si>
  <si>
    <t>00011706040090000180</t>
  </si>
  <si>
    <t>00011402030050000440</t>
  </si>
  <si>
    <t>Арендная плата и поступления от продажи права на заключение договоров аренды за земли, находящиеся в собственности городских округов</t>
  </si>
  <si>
    <t>00011105024040000120</t>
  </si>
  <si>
    <t>Арендная плата и поступления от продажи права на заключение договоров аренды за земли, находящиеся в собственности муниципальных районов</t>
  </si>
  <si>
    <t>00011105025050000120</t>
  </si>
  <si>
    <t>00011608000010000140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</si>
  <si>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</si>
  <si>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</si>
  <si>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</si>
  <si>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</si>
  <si>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Платежи при пользовании недрами</t>
  </si>
  <si>
    <t>00011202000010000120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</si>
  <si>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</si>
  <si>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Арендная плата за пользование лесным фондом и лесами иных категорий в части минимальных ставок платы за древесину, отпускаемую на корню</t>
  </si>
  <si>
    <t>00011204012010000120</t>
  </si>
  <si>
    <t>Платежи за пользование лесным фондом и лесами иных категорий в части, превышающей минимальные ставки платы за древесину, отпускаемую на корню</t>
  </si>
  <si>
    <t>Доходы бюджетов городских округов от продажи квартир</t>
  </si>
  <si>
    <t>00011401040040000410</t>
  </si>
  <si>
    <t>Доходы бюджетов муниципальных районов от продажи квартир</t>
  </si>
  <si>
    <t>00011401050050000410</t>
  </si>
  <si>
    <t>Доходы бюджетов поселений от продажи квартир</t>
  </si>
  <si>
    <t>00011401050100000410</t>
  </si>
  <si>
    <t>Доходы от реализации имущества, находящегося в государственной и муниципальной собственности( за исключением имущества автономных учреждений, а так же имущества государств и муниципальных унитарных предприятий, в том числе казенных)</t>
  </si>
  <si>
    <t>00011402000000000000</t>
  </si>
  <si>
    <t>Денежные взыскания за нарушение бюджетного законодательства (в части бюджетов муниципальных районов)</t>
  </si>
  <si>
    <t>Денежные взыскания и иные суммы, взыскиваемые с лиц, виновных в совершении преступлений, и в возмещении ущерба имуществу</t>
  </si>
  <si>
    <t>Денежные взыскания и иные суммы взыскиваемые с лиц, виновных в совершении преступлений, и в возмещении ущерба имуществу, зачисляемые в бюджеты муниципальных районов</t>
  </si>
  <si>
    <t>07</t>
  </si>
  <si>
    <t>795 14 00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</si>
  <si>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</si>
  <si>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 же средства от продажи права на заключение договоров аренды указываемых земельных участков</t>
  </si>
  <si>
    <t>Возмещение части процентной ставки по долгосрочным,среднесрочным и краткосрочным кредитам, взятым малым формам хозяйствования</t>
  </si>
  <si>
    <t>Возмещение части затрат крестьянских(фермерских)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</t>
  </si>
  <si>
    <t>2 02 03110 05 0000 151</t>
  </si>
  <si>
    <t>2 02 03103 05 0000 151</t>
  </si>
  <si>
    <t>2 02 03101 05 0000 151</t>
  </si>
  <si>
    <t>2 02 03107 05 0000 151</t>
  </si>
  <si>
    <t>2 02 03116 05 0000 151</t>
  </si>
  <si>
    <t>Денежные взыскания (штрафы) за нарушение законодательства об охране и использовании животного мира</t>
  </si>
  <si>
    <t>00011625030010000140</t>
  </si>
  <si>
    <t>Денежные взыскания (штрафы) за нарушение законодательства об экологической экспертизе</t>
  </si>
  <si>
    <t>00011625040010000140</t>
  </si>
  <si>
    <t>Доходы от реализации имущества находящегося в оперативном управлении учреждений находящихся в ведении органов управления муниципального района (за исключением имущества муниципальных автономных учреждений), в части реализации основных средств по указанному имуществу.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</si>
  <si>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</si>
  <si>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00011606000010000140</t>
  </si>
  <si>
    <t>Доходы от размещения сумм, аккумулируемых в ходе проведения аукционов по продаже акций, находящихся в государственной и муниципальной собственности</t>
  </si>
  <si>
    <t>00011102080000000120</t>
  </si>
  <si>
    <t>Доходы от размещения сумм, аккумулируемых в ходе проведения аукционов по продаже акций, находящихся в собственности Российской Федерации</t>
  </si>
  <si>
    <t>00011102081010000120</t>
  </si>
  <si>
    <t>Доходы от размещения сумм, аккумулируемых в ходе проведения аукционов по продаже акций, находящихся в собственности субъектов Российской Федерации</t>
  </si>
  <si>
    <t>00011102082020000120</t>
  </si>
  <si>
    <t>Доходы от размещения сумм, аккумулируемых в ходе проведения аукционов по продаже акций, находящихся в муниципальной собственности</t>
  </si>
  <si>
    <t>00011102083030000120</t>
  </si>
  <si>
    <t xml:space="preserve">Доходы от размещения сумм, аккумулируемых в ходе проведения аукционов по продаже акций, находящихся в собственности городских округов </t>
  </si>
  <si>
    <t>Безвозмездные поступления от государственных организаций в бюджеты муниципальных районов</t>
  </si>
  <si>
    <t xml:space="preserve">Прочие безвозмездные поступления </t>
  </si>
  <si>
    <t>Прочие безвозмездные поступления в бюджеты муниципальных районов</t>
  </si>
  <si>
    <t>Доходы от реализации имущества муниципальных унитарных предприятий, созданных поселениями (в части реализации материальных запасов по указанному имуществу)</t>
  </si>
  <si>
    <t>00011402031100000440</t>
  </si>
  <si>
    <t>Доходы местных бюджетов от реализации имущества, находящегося в оперативном управлении учреждений, находящихся в ведении органов местного самоуправления (в части реализации основных средств по указанному имуществу)</t>
  </si>
  <si>
    <t>Средства бюджетов городских округов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</si>
  <si>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00011403040040000410</t>
  </si>
  <si>
    <t>Средства бюджетов городских округов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</si>
  <si>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00011403040040000440</t>
  </si>
  <si>
    <t>Средства бюджетов муниципальных районов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</si>
  <si>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Прочие поступления от денежных взысканий (штрафов) и иных сумм в возмещении ущерба, зачисляемые в бюджеты субъектов РФ</t>
  </si>
  <si>
    <t>113 03050 05 0012 130</t>
  </si>
  <si>
    <t>113 03050  05 0000 130</t>
  </si>
  <si>
    <t>203 05000 05 0000 180</t>
  </si>
  <si>
    <t>303 01050 05 0000 151</t>
  </si>
  <si>
    <t>Безвозмездные поступления бюджетов бюджетной системы учреждениям, находящимся в ведении органов местного самоуправления муниципальных районов.</t>
  </si>
  <si>
    <t>303 05050 05 0000 180</t>
  </si>
  <si>
    <t>Межбюджетные трансферты  бюджетам поселений на мероприятия направленные на улучшение социально-бытовых условий жителей</t>
  </si>
  <si>
    <t xml:space="preserve"> 202 04999 05 0000 151</t>
  </si>
  <si>
    <t>100 88 20</t>
  </si>
  <si>
    <t>на организацию утилизации и переработки бытовых и промышленных отходов</t>
  </si>
  <si>
    <t>520 15 08</t>
  </si>
  <si>
    <t>Межбюджетные трансферты 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соглашениями(на организацию утилизации и переработки бытовых и промышленных отходов)</t>
  </si>
  <si>
    <t>Фонд софинансирования</t>
  </si>
  <si>
    <t>260 88 12</t>
  </si>
  <si>
    <t>520 24 00</t>
  </si>
  <si>
    <t>Денежные взыскания (штрафы) за нарушение законодательства в области охраны окружающей среды</t>
  </si>
  <si>
    <t>00011625050010000140</t>
  </si>
  <si>
    <t>Доходы от размещения временно свободных средств фондами обязательного медицинского страхования</t>
  </si>
  <si>
    <t>00011102070000000120</t>
  </si>
  <si>
    <t>Поддержка племенного животноводства</t>
  </si>
  <si>
    <t>Платежи от государственных и муниципальных унитарных предприятий</t>
  </si>
  <si>
    <t>00011107000000000120</t>
  </si>
  <si>
    <t>Осуществление части полномочий  в соответствии с заключенными соглашениями</t>
  </si>
  <si>
    <t>Денежные взыскания за нарушение законодательства РФ о размещении заказов на поставки товаров, выполнение работ, оказание услуг для нужд муниципальных районов</t>
  </si>
  <si>
    <t>00011633050050000140</t>
  </si>
  <si>
    <t>Денежные взыскания за нарушение законодательства РФ о размещении заказов на поставки товаров, выполнение работ, оказания услуг для районов</t>
  </si>
  <si>
    <t>Возмещение части затрат на уплату процентов организациям,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лет; на строительство, реконструкцию и модернизацию комплексов (ферм) на срок до восьми лет в 2007 - 2011 годах для осуществления промышленного рыбоводства, в 2012 году для разведения одомашненных видов и пород рыб</t>
  </si>
  <si>
    <t>Возмещение части затрат по наращиванию поголовья северных оленей,маралов и мясных табунных лошадей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</si>
  <si>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</si>
  <si>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Доходы от сдачи в аренду имущества, находящегося в федеральной собственности и переданного в оперативное управление государственным учреждениям культуры и искусства, имеющим государственный статус</t>
  </si>
  <si>
    <t>00011105031010600120</t>
  </si>
  <si>
    <t>Доходы от сдачи в аренду имущества, находящегося в федеральной собственности и переданного в оперативное управление государственным архивным учреждениям, имеющим государственный статус</t>
  </si>
  <si>
    <t>00011105031010700120</t>
  </si>
  <si>
    <t>Денежные взыскания (штрафы) за нарушение законодательства о налогах и сборах, предусмотренные пунктом 7 статьи 366 Налогового кодекса Российской Федерации</t>
  </si>
  <si>
    <t>00011603020020000140</t>
  </si>
  <si>
    <t>Государственная пошлина по делам, рассматриваемым в судах общей юрисдикции, мировыми судьями</t>
  </si>
  <si>
    <t>00010904010020000110</t>
  </si>
  <si>
    <t>00010402080010000110</t>
  </si>
  <si>
    <t>Акцизы на вина, ввозимые на территорию Российской Федерации</t>
  </si>
  <si>
    <t>00010402090010000110</t>
  </si>
  <si>
    <t>Акцизы на пиво, ввозимое на территорию Российской Федерации</t>
  </si>
  <si>
    <t>00010402100010000110</t>
  </si>
  <si>
    <t>Средства бюджетов поселений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</si>
  <si>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00011403050100000410</t>
  </si>
  <si>
    <t>Средства бюджетов поселений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</si>
  <si>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00011403050100000440</t>
  </si>
  <si>
    <t>Доходы от распоряжения правами на результаты научно-технической деятельности, находящимися в  собственности субъектов Российской Федерации</t>
  </si>
  <si>
    <t>00011108022020000120</t>
  </si>
  <si>
    <t xml:space="preserve">Доходы от распоряжения правами на результаты научно-технической деятельности, находящимися в муниципальной собственности </t>
  </si>
  <si>
    <t>00011108023030000120</t>
  </si>
  <si>
    <t>Доходы от распоряжения правами на результаты научно-технической деятельности, находящимися в собственности городских округов</t>
  </si>
  <si>
    <t>00011108024040000120</t>
  </si>
  <si>
    <t>522 39 01</t>
  </si>
  <si>
    <t>522 03 11</t>
  </si>
  <si>
    <t>522 02 11</t>
  </si>
  <si>
    <t>00011620010060000140</t>
  </si>
  <si>
    <t>00011620020070000140</t>
  </si>
  <si>
    <t>00011620030080000140</t>
  </si>
  <si>
    <t>00011620040090000140</t>
  </si>
  <si>
    <t>Денежные взыскания (штрафы) за нарушение законодательства о налогах и сборах,предусмотренные ст. 116,117.118 пунктами 1 и 2 статьи 120 статьями 125.126.128.129.132,134 пунктом 2 статьи 135 и статьей 135.1 НК РФ</t>
  </si>
  <si>
    <t xml:space="preserve">Возврат остатков субсидий и субвенций из бюджетов государственных внебюджетных фондов в местные бюджеты </t>
  </si>
  <si>
    <t>00011906030000000151</t>
  </si>
  <si>
    <t>00011906031060000151</t>
  </si>
  <si>
    <t>00011906032070000151</t>
  </si>
  <si>
    <t>00011906033080000151</t>
  </si>
  <si>
    <t>00011906034090000151</t>
  </si>
  <si>
    <t>Возврат остатков субсидий и субвенций в бюджет Федерального фонда обязательного медицинского страхования</t>
  </si>
  <si>
    <t>00011007000010000180</t>
  </si>
  <si>
    <t>Прочие налоги и сборы (по отмененным местным налогам)</t>
  </si>
  <si>
    <t>00010907000000000110</t>
  </si>
  <si>
    <t>Прочие местные налоги и сборы, мобилизируемые на территориях муниципальных районов</t>
  </si>
  <si>
    <t>00010907050050000110</t>
  </si>
  <si>
    <t>00011102032040000120</t>
  </si>
  <si>
    <t>Доходы от размещения временно свободных средств бюджетов муниципальных районов</t>
  </si>
  <si>
    <t>00011402012010000440</t>
  </si>
  <si>
    <t>Доходы федерального бюджета от реализации имущества, находящегося в оперативном управлении федеральных учреждений (в части реализации основных средств по указанному имуществу)</t>
  </si>
  <si>
    <t>Доходы бюджетов поселений от продажи нематериальных активов</t>
  </si>
  <si>
    <t>00011404050100000420</t>
  </si>
  <si>
    <t>Доходы Пенсионного фонда Российской Федерации от продажи нематериальных активов</t>
  </si>
  <si>
    <t>00011404060060000420</t>
  </si>
  <si>
    <t>Доходы Фонда социального страхования Российской Федерации от продажи нематериальных активов</t>
  </si>
  <si>
    <t>00011404070070000420</t>
  </si>
  <si>
    <t>3.</t>
  </si>
  <si>
    <t>4.</t>
  </si>
  <si>
    <t>Здравоохранение</t>
  </si>
  <si>
    <t>Субсидии на проведение мероприятий в рамках ДЦП "Комплексная модернизация системы образования Астраханской области на 2011-2015 годы"(Развитие  школьного питания)</t>
  </si>
  <si>
    <t>Акцизы на алкогольную продукцию с объемной долей  спирта этилового свыше 9 процентов (за исключением вин) при реализации производителями, за исключением реализации на акцизные склады, в части сумм по расчетам за 2003 год</t>
  </si>
  <si>
    <t>00010302141010000110</t>
  </si>
  <si>
    <t>Акцизы на алкогольную продукцию с объемной долей  спирта этилового свыше 9 процентов (за исключением вин) при реализации производителями на акцизные склады в части сумм по расчетам за 2003 год</t>
  </si>
  <si>
    <t>00010302142010000110</t>
  </si>
  <si>
    <t>Платежи, взимаемые государственными организациями субъектов Российской Федерации за выполнение определенных функций</t>
  </si>
  <si>
    <t>00011502020020000140</t>
  </si>
  <si>
    <t>Платежи, взимаемые организациями, созданными муниципальными образованиями, за выполнение определенных функций</t>
  </si>
  <si>
    <t>00011502030030000140</t>
  </si>
  <si>
    <t>Прочие поступления от использования имущества, находящегося в оперативном управлении Федерального фонда обязательного медицинского страхования</t>
  </si>
  <si>
    <t>1 05 02000 02 0000 110</t>
  </si>
  <si>
    <t>1 08 00000 00 0000 000</t>
  </si>
  <si>
    <t>1 08 03000 01 0000 110</t>
  </si>
  <si>
    <t xml:space="preserve"> 1 08 07000 01 0000 110</t>
  </si>
  <si>
    <t>00011402033030000440</t>
  </si>
  <si>
    <t>Доходы от реализации иного имущества, находящегося в собственности городских округов (в части реализации основных средств по указанному имуществу)</t>
  </si>
  <si>
    <t>Доходы от сдачи в аренду имущества, находящегося в оперативном управлении Фонда социального страхования Российской Федерации</t>
  </si>
  <si>
    <t>00011105037070000120</t>
  </si>
  <si>
    <t>Долгосрочная  целевая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</si>
  <si>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795 16 00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</si>
  <si>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</si>
  <si>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01 02 00 00 00 0000 700</t>
  </si>
  <si>
    <t>Прочие денежные взыскания (штрафы) за правонарушения в области дорожного движения</t>
  </si>
  <si>
    <t>1 16 30030 01 0000 140</t>
  </si>
  <si>
    <t>Денежные взыскания за нарушение законодательства РФ об административных правонарушениях, предусмотренные статьей 20.25 КРФ об административных правонарушениях</t>
  </si>
  <si>
    <t>1 16 43000 01 0000 140</t>
  </si>
  <si>
    <t xml:space="preserve"> 202 02145 05 0000 151</t>
  </si>
  <si>
    <t xml:space="preserve"> 2 02 02145 05 0000 151</t>
  </si>
  <si>
    <t>Доходы от размещения средств бюджетов</t>
  </si>
  <si>
    <t>00011102000000000120</t>
  </si>
  <si>
    <t>Доходы от размещения средств федерального бюджета</t>
  </si>
  <si>
    <t>00011102010010000120</t>
  </si>
  <si>
    <t>Доходы от размещения средств Стабилизационного фонда Российской Федерации</t>
  </si>
  <si>
    <t>00011102011010000120</t>
  </si>
  <si>
    <t>Код главного распорядителя бюджетных средств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</si>
  <si>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</si>
  <si>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00011107015100000120</t>
  </si>
  <si>
    <t>Доходы от деятельности совместного предприятия "Вьетсовпетро"</t>
  </si>
  <si>
    <t>00011107020010000120</t>
  </si>
  <si>
    <t>Возврат остатков субсидий и субвенций из бюджетов государственных внебюджетных фондов в бюджеты субъектов Российской Федерации</t>
  </si>
  <si>
    <t>00011906020000000151</t>
  </si>
  <si>
    <t>00011906021060000151</t>
  </si>
  <si>
    <t>00011906022070000151</t>
  </si>
  <si>
    <t>00011906023080000151</t>
  </si>
  <si>
    <t>00011906024090000151</t>
  </si>
  <si>
    <t>Доходы от размещения сумм, аккумулируемых в ходе проведения аукционов по продаже акций, находящихся в собственности поселений</t>
  </si>
  <si>
    <t>202 03064 05 0000 151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</si>
  <si>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 и спиртосодержащей продукции</t>
  </si>
  <si>
    <t>Платежи за добычу других полезных ископаемых</t>
  </si>
  <si>
    <t>00010903025010000110</t>
  </si>
  <si>
    <t>Платежи за пользование недрами в целях, не связанных с добычей полезных ископаемых</t>
  </si>
  <si>
    <t>Выполнение функций  органами местного самоуправления</t>
  </si>
  <si>
    <t>Субсидии на проведение мероприятий в рамках ДЦП "Комплексная модернизация системы образования Астраханской области на 2011-2015 годы"</t>
  </si>
  <si>
    <t>Платежи за пользование минеральными ресурсами</t>
  </si>
  <si>
    <t>00010903071010000110</t>
  </si>
  <si>
    <t>Плата за пользование живыми ресурсами</t>
  </si>
  <si>
    <t>00010903072010000110</t>
  </si>
  <si>
    <t>Отчисления на воспроизводство минерально-сырьевой базы</t>
  </si>
  <si>
    <t>00010903080010000110</t>
  </si>
  <si>
    <t>Отчисления на воспроизводство минерально-сырьевой базы, зачисляемые в федеральный бюджет</t>
  </si>
  <si>
    <t>00010903081010000110</t>
  </si>
  <si>
    <t>00010400000000000000</t>
  </si>
  <si>
    <t>Средства выделяемые из резервного  фонда Правительства Астраханской области</t>
  </si>
  <si>
    <t>997 00 00</t>
  </si>
  <si>
    <t>Акцизы на моторные масла для дизельных и (или) карбюраторных (инжекторных) двигателей, ввозимые на территорию Российской Федерации</t>
  </si>
  <si>
    <t>00010501030010000110</t>
  </si>
  <si>
    <t>Доходы от выдачи патентов на осуществление предпринимательской деятельности при применении упрощенной системы налогообложения</t>
  </si>
  <si>
    <t>00010501040020000110</t>
  </si>
  <si>
    <t>00011403012010000440</t>
  </si>
  <si>
    <t>Средства бюджетов субъектов Российской Федерации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</si>
  <si>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00011403020020000410</t>
  </si>
  <si>
    <t>00010302050010000110</t>
  </si>
  <si>
    <t>Налог на добычу полезных ископаемых</t>
  </si>
  <si>
    <t>00010701000010000110</t>
  </si>
  <si>
    <t>Доходы от оказания информационно-консультационных и иных видов услуг</t>
  </si>
  <si>
    <t>00011301160010000130</t>
  </si>
  <si>
    <t>Патентные пошлины за селекционные достижения</t>
  </si>
  <si>
    <t>00011301170010000130</t>
  </si>
  <si>
    <t>Плата за услуги, предоставляемые на договорной основе подразделениями органов внутренних дел Министерства внутренних дел Российской Федерации по охране имущества юридических и физических лиц, и иные услуги, связанные с обеспечением охраны и безопасности г</t>
  </si>
  <si>
    <t>00011301180010000130</t>
  </si>
  <si>
    <t>Доходы от оказания платных услуг органами Государственной фельдъегерской службы Российской Федерации</t>
  </si>
  <si>
    <t>00011301190010000130</t>
  </si>
  <si>
    <t>Средства, возмещаемые юридическими лицами и индивидуальными предпринимателями за проведение контрольных мероприятий, контрольных покупок и проведение экспертиз, испытаний образцов товаров</t>
  </si>
  <si>
    <t>00011301200010000130</t>
  </si>
  <si>
    <t>00011803000030000000</t>
  </si>
  <si>
    <t xml:space="preserve">Доходы местных бюджетов от возврата остатков субсидий и субвенций прошлых лет небюджетными организациями </t>
  </si>
  <si>
    <t>00011803010030000180</t>
  </si>
  <si>
    <t>Доходы местных бюджетов от возврата остатков субсидий и субвенций прошлых лет из бюджетов государственных внебюджетных фондов</t>
  </si>
  <si>
    <t>00011803020030000151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</si>
  <si>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</si>
  <si>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населения</t>
  </si>
  <si>
    <t>00011621000000000140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</si>
  <si>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</si>
  <si>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бюджета муниципального района.</t>
  </si>
  <si>
    <t>итого</t>
  </si>
  <si>
    <t>ВЕРНО:</t>
  </si>
  <si>
    <t>расходы</t>
  </si>
  <si>
    <t>Коды бюджетной классификации</t>
  </si>
  <si>
    <t xml:space="preserve"> Долгосрочная целевая программа "Исполнение наказов избирателей депутатам Думы Астраханской области на 2013-2014 годы"</t>
  </si>
  <si>
    <t>795 19 00</t>
  </si>
  <si>
    <t>Доходы от  продажи земельных участков находящихся в государственной и муниципальной собственности (за исключением земельных участков автономных учреждений, а так же земельные участки государственных и муниципальных предприятий, в т.ч. казенных)</t>
  </si>
  <si>
    <t>Доходы от продажи земельных участков, государственная стоимость на которые не разраничена.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</si>
  <si>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</si>
  <si>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00011603030010000140</t>
  </si>
  <si>
    <t>Денежные взыскания (штрафы) за нарушение таможенного дела (таможенных правил)</t>
  </si>
  <si>
    <t>00011604000010000140</t>
  </si>
  <si>
    <t>Прочие безвозмездные поступления   учреждениям, находящимся в ведении органов местного самоуправления муниципальных районов.</t>
  </si>
  <si>
    <t>113 03050 05 0013 130</t>
  </si>
  <si>
    <t>113 03050 05 0014 130</t>
  </si>
  <si>
    <t>Средства местных бюджетов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</si>
  <si>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00011403030030000440</t>
  </si>
  <si>
    <t>01 00 00 00 00 0000 000</t>
  </si>
  <si>
    <t>01 03 00 00 05 0000 710</t>
  </si>
  <si>
    <t>Денежные взыскания (штрафы) и иные суммы,  взыскиваемые с лиц, виновных в совершении преступлений, и в возмещение ущерба имуществу, зачисляемые в Федеральный фонд обязательного медицинского страхования</t>
  </si>
  <si>
    <t>00011621080080000140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</si>
  <si>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территориальные фонды обязательного медицинского страхования</t>
  </si>
  <si>
    <t>00011621090090000140</t>
  </si>
  <si>
    <t>Поступление сумм в возмещение причиненного военному имуществу ущерба</t>
  </si>
  <si>
    <t>00011622000010000140</t>
  </si>
  <si>
    <t>Доходы от возмещения ущерба при возникновении страховых случаев</t>
  </si>
  <si>
    <t>00011623000000000140</t>
  </si>
  <si>
    <t>Доходы территориальных фондов обязательного медицинского страхования от продажи нематериальных активов</t>
  </si>
  <si>
    <t>00011404090090000420</t>
  </si>
  <si>
    <t>Доходы в виде доли прибыльной продукции государства при выполнении соглашений о разделе продукции</t>
  </si>
  <si>
    <t>00011405000010000440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</si>
  <si>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федеральный бюджет</t>
  </si>
  <si>
    <t>00011621010010000140</t>
  </si>
  <si>
    <t>Денежные взыскания (штрафы) и иные суммы,  взыскиваемые с лиц, виновных в совершении преступлений, и в возмещение ущерба имуществу, зачисляемые в бюджеты субъектов Российской Федерации</t>
  </si>
  <si>
    <t>00011621020020000140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</si>
  <si>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местные бюджеты</t>
  </si>
  <si>
    <t>00011621030010000140</t>
  </si>
  <si>
    <t>Плата за предоставление сведений, содержащихся в Едином государственном реестре юридических лиц и в Едином государственном реестре индивидуальных предпринимателей</t>
  </si>
  <si>
    <t>00011301030010000130</t>
  </si>
  <si>
    <t>Обеспечение проведения выборов и референдумов</t>
  </si>
  <si>
    <t>Резервные фонды</t>
  </si>
  <si>
    <t>Прочие расходы</t>
  </si>
  <si>
    <t>Другие общегосударственные вопросы</t>
  </si>
  <si>
    <t>Обеспечение деятельности подведомственных учреждений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</si>
  <si>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</si>
  <si>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Наименование администраций сел</t>
  </si>
  <si>
    <t>сумма</t>
  </si>
  <si>
    <t>МО "Грачевский сельсовет"</t>
  </si>
  <si>
    <t>МО "Никольский сельсовет"</t>
  </si>
  <si>
    <t>МО "Пришибинский сельсовет"</t>
  </si>
  <si>
    <t>МО "Ветлянинский  сельсовет"</t>
  </si>
  <si>
    <t>МО "Село Копановка"</t>
  </si>
  <si>
    <t>Возврат остатков субсидий и субвенций  и иных межбюджетных трансфертов, имеющих целевое назначение прошлых лет из бюджетов муниципальных районов</t>
  </si>
  <si>
    <t>00011402032050000410</t>
  </si>
  <si>
    <t>Доходы бюджетов муниципальных районов от реализации имущества, находящегося в оперативном управлении учреждений, находящихся в ведении органов управления муниципальных районов (в части реализации материальных запасов по указанному имуществу)</t>
  </si>
  <si>
    <t>00011402032050000440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</si>
  <si>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</si>
  <si>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00011690020020000140</t>
  </si>
  <si>
    <t>Прочие поступления от денежных взысканий (штрафов) и иных сумм в возмещение ущерба, зачисляемые в местные бюджеты</t>
  </si>
  <si>
    <t>00011690030030000140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</si>
  <si>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</si>
  <si>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00011690040040000140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</si>
  <si>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</si>
  <si>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00011690050050000140</t>
  </si>
  <si>
    <t>Прочие поступления от денежных взысканий (штрафов) и иных сумм в возмещение ущерба, зачисляемые в бюджеты поселений</t>
  </si>
  <si>
    <t>00011690050100000140</t>
  </si>
  <si>
    <t>Прочие поступления от денежных взысканий (штрафов) и иных сумм в возмещение ущерба, зачисляемые в Пенсионный фонд Российской Федерации</t>
  </si>
  <si>
    <t>00011690060060000140</t>
  </si>
  <si>
    <t>218 01 00</t>
  </si>
  <si>
    <t>Национальная экономика</t>
  </si>
  <si>
    <t>Сельское хозяйство и рыболовство</t>
  </si>
  <si>
    <t>Доходы федерального бюджета от продажи нематериальных активов</t>
  </si>
  <si>
    <t>Прочие поступления от денежных взысканий (штрафов) и иных сумм в возмещении ущерба</t>
  </si>
  <si>
    <t>ПРОЧИЕ НЕНАЛОГОВЫЕ ДОХОДЫ</t>
  </si>
  <si>
    <t>00011700000000000000</t>
  </si>
  <si>
    <t>Невыясненные поступления</t>
  </si>
  <si>
    <t>00011701000000000180</t>
  </si>
  <si>
    <t>Невыясненные поступления, зачисляемые в федеральный бюджет</t>
  </si>
  <si>
    <t>00011701010010000180</t>
  </si>
  <si>
    <t>Невыясненные поступления, зачисляемые в бюджеты субъектов Российской Федерации</t>
  </si>
  <si>
    <t>00011701020020000180</t>
  </si>
  <si>
    <t>Налог на прибыль организаций, зачисляемый в федеральный бюджет</t>
  </si>
  <si>
    <t>00010101011010000110</t>
  </si>
  <si>
    <t>Налог на прибыль организаций, зачисляемый в бюджеты субъектов Российской Федерации</t>
  </si>
  <si>
    <t>00010101012020000110</t>
  </si>
  <si>
    <t>Вывозные таможенные пошлины на товары, выработанные из нефти</t>
  </si>
  <si>
    <t>00011001023010000180</t>
  </si>
  <si>
    <t>Прочие вывозные таможенные пошлины</t>
  </si>
  <si>
    <t>00011001024010000180</t>
  </si>
  <si>
    <t>Таможенные сборы</t>
  </si>
  <si>
    <t>00011002000010000180</t>
  </si>
  <si>
    <t>Доходы от реализации на экспорт высокообогащенного урана и природного сырьевого компонента низкообогащенного урана</t>
  </si>
  <si>
    <t>00011003000010000180</t>
  </si>
  <si>
    <t>Возврат остатков субсидий и субвенций из бюджетов субъектов Российской Федерации в федеральный бюджет</t>
  </si>
  <si>
    <t>00011902010020000151</t>
  </si>
  <si>
    <t xml:space="preserve">Возврат остатков субсидий и субвенций из местных бюджетов </t>
  </si>
  <si>
    <t>Доходы от реализации иного имущества, находящегося в собственности городских округов (в части реализации материальных запасов по указанному имуществу)</t>
  </si>
  <si>
    <t>00011402033040000440</t>
  </si>
  <si>
    <t>Доходы от реализации иного имущества, находящегося в собственности муниципальных районов (в части реализации основных средств по указанному имуществу)</t>
  </si>
  <si>
    <t>00011108015100000120</t>
  </si>
  <si>
    <t>Доходы от распоряжения правами на результаты научно-технической деятельности, находящимися в государственной и муниципальной собственности</t>
  </si>
  <si>
    <t>00011108020000000120</t>
  </si>
  <si>
    <t>Доходы от распоряжения правами на результаты научно-технической деятельности, находящимися в  собственности Российской Федерации</t>
  </si>
  <si>
    <t>00011108021010000120</t>
  </si>
  <si>
    <t>522 01 12</t>
  </si>
  <si>
    <t xml:space="preserve">Проведение выборов главы муниципального образования </t>
  </si>
  <si>
    <t xml:space="preserve">020 00 03 </t>
  </si>
  <si>
    <t>Доходы федерального бюджета от реализации продуктов утилизации вооружения, военной техники и боеприпасов (в части реализации основных средств по указанному имуществу)</t>
  </si>
  <si>
    <t>00011402015010000410</t>
  </si>
  <si>
    <t>Доходы федерального бюджета от реализации продуктов утилизации вооружения, военной техники и боеприпасов (в части реализации материальных запасов по указанному имуществу)</t>
  </si>
  <si>
    <t>00011402015010000440</t>
  </si>
  <si>
    <t>Средства страховых выплат при возникновении страховых случаев на федеральных автомобильных дорогах и имущественных комплексах, необходимые для их эксплуатации</t>
  </si>
  <si>
    <t>00011624000010000140</t>
  </si>
  <si>
    <t>795 06 00</t>
  </si>
  <si>
    <t>795 07 00</t>
  </si>
  <si>
    <t>Прочие доходы бюджетов субъектов Российской Федерации от оказания платных услуг и компенсации затрат государства</t>
  </si>
  <si>
    <t>00011303020020000130</t>
  </si>
  <si>
    <t>Наименование публичных нормативных обязательств</t>
  </si>
  <si>
    <t>Нормативные правовые акты, устанавливающие нормативные обязательства</t>
  </si>
  <si>
    <t>Налог на добавленную стоимость на товары, ввозимые на территорию Российской Федерации</t>
  </si>
  <si>
    <t>00010401000010000110</t>
  </si>
  <si>
    <t>Акцизы по подакцизным товарам (продукции), ввозимым на территорию Российской Федерации</t>
  </si>
  <si>
    <t>00010402000010000110</t>
  </si>
  <si>
    <t>Акцизы на спирт этиловый из всех видов сырья, ввозимый на территорию Российской Федерации</t>
  </si>
  <si>
    <t>00010402010010000110</t>
  </si>
  <si>
    <t>Акцизы на спиртосодержащую продукцию, ввозимую на территорию Российской Федерации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</si>
  <si>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субъектов Российской Федерации</t>
  </si>
  <si>
    <t>00011108012020000120</t>
  </si>
  <si>
    <t>Налог на добычу полезных ископаемых на континентальном шельфе Российской Федерации, в исключительной экономической зоне Российской Федерации, при добыче полезных ископаемых из недр за пределами территории Российской Федерации</t>
  </si>
  <si>
    <t>00010701040010000110</t>
  </si>
  <si>
    <t>00011102084040000120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</si>
  <si>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</si>
  <si>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00011102085050000120</t>
  </si>
  <si>
    <t>Средства местных бюджетов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</si>
  <si>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00011403030030000410</t>
  </si>
  <si>
    <t>Кредиты кредитных организаций в валюте Российской Федерации</t>
  </si>
  <si>
    <t>01 02 00 00 00 0000 000</t>
  </si>
  <si>
    <t>Бюджетные кредиты от других бюджетов бюджетной системы Российской Федерации в валюте Российской Федерации</t>
  </si>
  <si>
    <t>01 03 00 00 00 0000 000</t>
  </si>
  <si>
    <t>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</si>
  <si>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</si>
  <si>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2 02 03024 05 0000 151</t>
  </si>
  <si>
    <t>Доходы от реализации иного имущества, находящегося в муниципальной собственности (в части реализации материальных запасов по указанному имуществу)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</si>
  <si>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 в    2013-2017 годах"
</t>
  </si>
  <si>
    <t>Обеспечение мер по  социальной поддержке отдельных категорий граждан</t>
  </si>
  <si>
    <t>00011620000000000140</t>
  </si>
  <si>
    <t>Денежные взыскания (штрафы)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страхования, бюджетного законодательства (в части бюджетов государственных внебюджетных фон</t>
  </si>
  <si>
    <t>Юридические лица</t>
  </si>
  <si>
    <t xml:space="preserve">Муниципальные образования </t>
  </si>
  <si>
    <t>Налог на прибыль организаций с доходов, полученных в виде дивидендов от иностранных организаций российскими организациями</t>
  </si>
  <si>
    <t>Денежные взыскания (штрафы) за нарушение законодательства Российской Федерации об основах конституционного строя Российской Федерации, о государственной власти Российской Федерации, о государственной службе Российской Федерации, о выборах и референдумах Р</t>
  </si>
  <si>
    <t>Средства, поступающие в федеральный бюджет в виде остатка неиспользованного долевого взноса Российской Федерации в бюджет Союзного государства прошлых лет</t>
  </si>
  <si>
    <t>00011707000010000180</t>
  </si>
  <si>
    <t>ДОХОДЫ БЮДЖЕТОВ БЮДЖЕТНОЙ СИСТЕМЫ РОССИЙСКОЙ ФЕДЕРАЦИИ ОТ ВОЗВРАТА ОСТАТКОВ СУБСИДИЙ И СУБВЕНЦИЙ ПРОШЛЫХ ЛЕТ</t>
  </si>
  <si>
    <t>00011800000000000000</t>
  </si>
  <si>
    <t>Доходы федерального бюджета от возврата остатков субсидий и субвенций прошлых лет</t>
  </si>
  <si>
    <t>00011801000010000000</t>
  </si>
  <si>
    <t>Доходы федерального бюджета от возврата остатков субсидий и субвенций прошлых лет из бюджетов субъектов Российской Федерации</t>
  </si>
  <si>
    <t>00011801010010000151</t>
  </si>
  <si>
    <t>Доходы федерального бюджета от возврата остатков субсидий и субвенций прошлых лет небюджетными организациями</t>
  </si>
  <si>
    <t>00011801020010000180</t>
  </si>
  <si>
    <t>Доходы федерального бюджета от возврата остатков субсидий и субвенций прошлых лет из бюджетов государственных внебюджетных фондов</t>
  </si>
  <si>
    <t>00011801030010000151</t>
  </si>
  <si>
    <t>Субсидии на обеспечение жильем молодых семей и молодых специалистов, проживающих и работающих на селе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</si>
  <si>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муниципальных районов</t>
  </si>
  <si>
    <t>00011105012050000120</t>
  </si>
  <si>
    <t>тыс.рублей</t>
  </si>
  <si>
    <t>Вид субсидий</t>
  </si>
  <si>
    <t>код</t>
  </si>
  <si>
    <t>ВСЕГО</t>
  </si>
  <si>
    <t>в том числе:</t>
  </si>
  <si>
    <t>раздела</t>
  </si>
  <si>
    <t>Субсидия на модернизацию региональных систем общего образования</t>
  </si>
  <si>
    <t xml:space="preserve"> 01 06 05 01 05 0000 640</t>
  </si>
  <si>
    <t>Код группы, подгруппы, статьи и вида источников</t>
  </si>
  <si>
    <t>00011403000000000410</t>
  </si>
  <si>
    <t>Средства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</si>
  <si>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00011403000000000440</t>
  </si>
  <si>
    <t>Средства федерального бюджета от распоряжения и реализации имущества, обращенного в доход государства (в части реализации основных средств по указанному имуществу)</t>
  </si>
  <si>
    <t>00011403010010000410</t>
  </si>
  <si>
    <t>Средства федерального бюджета от распоряжения и реализации имущества, обращенного в доход государства (в части реализации материальных запасов по указанному имуществу)</t>
  </si>
  <si>
    <t>подраздела</t>
  </si>
  <si>
    <t>целевой статьи</t>
  </si>
  <si>
    <t>вида расходов</t>
  </si>
  <si>
    <t>02</t>
  </si>
  <si>
    <t>09</t>
  </si>
  <si>
    <t>04</t>
  </si>
  <si>
    <t>03</t>
  </si>
  <si>
    <t>субвенция на выполнение государственных полномочий по осуществлению воинского учета на территориях, где отсутствуют военные комиссариаты</t>
  </si>
  <si>
    <t>Программа</t>
  </si>
  <si>
    <t>№</t>
  </si>
  <si>
    <t>п/п</t>
  </si>
  <si>
    <t>Виды заимствований</t>
  </si>
  <si>
    <t>объем привлечения</t>
  </si>
  <si>
    <t>объем средств, направляемых на погашение основной суммы долга</t>
  </si>
  <si>
    <t>ВСЕГО:</t>
  </si>
  <si>
    <t>муниципальных внутренних заимствований</t>
  </si>
  <si>
    <t>Цель гарантирования</t>
  </si>
  <si>
    <t>Наименование принципала</t>
  </si>
  <si>
    <t>Сумма гарантирования</t>
  </si>
  <si>
    <t>Право регрессного требования</t>
  </si>
  <si>
    <t>Общий объем гарантий</t>
  </si>
  <si>
    <t>Объем бюджетных ассигнований на исполнение гарантий</t>
  </si>
  <si>
    <t>Муниципальное образование "Село Енотаевка"</t>
  </si>
  <si>
    <t>Х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</si>
  <si>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</si>
  <si>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ДОХОДЫ ОТ ПРОДАЖИ МАТЕРИАЛЬНЫХ И НЕМАТЕРИАЛЬНЫХ АКТИВОВ</t>
  </si>
  <si>
    <t>Страховые взносы в виде фиксированного платежа, зачисляемые в Пенсионный фонд Российской Федерации на выплату страховой части трудовой пенсии</t>
  </si>
  <si>
    <t>00010202030060000160</t>
  </si>
  <si>
    <t>Доходы от сдачи в аренду имущества, находящегося в оперативном управлении Федерального фонда обязательного медицинского страхования</t>
  </si>
  <si>
    <t>00011105038080000120</t>
  </si>
  <si>
    <t>Доходы от сдачи в аренду имущества, находящегося в оперативном управлении территориальных фондов обязательного медицинского страхования</t>
  </si>
  <si>
    <t>00011105039090000120</t>
  </si>
  <si>
    <t>Доходы от использования федерального имущества, расположенного за пределами территории Российской Федерации</t>
  </si>
  <si>
    <t>00011105040010000120</t>
  </si>
  <si>
    <t>Доходы от разрешенных видов деятельности и использования федерального имущества, расположенного за пределами территории Российской Федерации, получаемые за рубежом</t>
  </si>
  <si>
    <t>00011105050010000120</t>
  </si>
  <si>
    <t>Доходы от перечисления части прибыли Центрального банка Российской Федерации</t>
  </si>
  <si>
    <t>00011106000010000120</t>
  </si>
  <si>
    <t>Доходы от сдачи в аренду имущества, находящегося в управлении органов государственной власти органов местного самоуправления внебюджетных фондов и созданных ими учреждений (за исключением имущества учрежений).</t>
  </si>
  <si>
    <t>Доходы от сдачи в аренду имущества, находящегося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</t>
  </si>
  <si>
    <t>00011105031010000120</t>
  </si>
  <si>
    <t>Доходы от сдачи в аренду имущества, находящегося в федеральной собственности и переданного в оперативное управление научным учреждениям, имеющим государственный статус</t>
  </si>
  <si>
    <t>00011105031010100120</t>
  </si>
  <si>
    <t>Дивиденды по акциям и доходы от прочих форм участия в капитале, находящихся в собственности Российской Федерации</t>
  </si>
  <si>
    <t>00011101010010000120</t>
  </si>
  <si>
    <t>Дивиденды по акциям и доходы от прочих форм участия в капитале, находящихся в собственности субъектов Российской Федерации</t>
  </si>
  <si>
    <t>00011101020020000120</t>
  </si>
  <si>
    <t>Земельный налог, взимаемый по ставке, установленной подпунктом 2 пункта 1 статьи 394 Налогового кодекса Российской Федерации</t>
  </si>
  <si>
    <t>Налог на имущество организаций по имуществу, входящему в Единую систему газоснабжения</t>
  </si>
  <si>
    <t>00010602020020000110</t>
  </si>
  <si>
    <t>Транспортный налог</t>
  </si>
  <si>
    <t>00010604000020000110</t>
  </si>
  <si>
    <t>Транспортный налог с организаций</t>
  </si>
  <si>
    <t>00010604011020000110</t>
  </si>
  <si>
    <t>Транспортный налог с физических лиц</t>
  </si>
  <si>
    <t>00010604012020000110</t>
  </si>
  <si>
    <t>Налог на игорный бизнес</t>
  </si>
  <si>
    <t>00010605000020000110</t>
  </si>
  <si>
    <t>Земельный налог</t>
  </si>
  <si>
    <t>2 02 03112 05 0000 151</t>
  </si>
  <si>
    <t>Содержание комиссий по делам несовершеннолетних</t>
  </si>
  <si>
    <t>Страховые взносы на обязательное медицинское страхование неработающего населения, уплачиваемые в территориальные фонды обязательного медицинского страхования органами исполнительной власти субъектов Российской Федерации</t>
  </si>
  <si>
    <t>00010202060090000160</t>
  </si>
  <si>
    <t xml:space="preserve"> Прочие безвозмездные поступления в бюджеты муниципальных районов</t>
  </si>
  <si>
    <t>302 01050 05 0000 130</t>
  </si>
  <si>
    <t>Доходы от продажи услуг оказываемые учреждениями, находящимися в ведении органов местного самоуправления муниципальных районов.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</si>
  <si>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районами.</t>
  </si>
  <si>
    <t>116 90020 02 0000 140</t>
  </si>
  <si>
    <t>Доходы от сдачи в аренду имущества, находящегося в федеральной собственности и переданного в оперативное управление учреждениям здравоохранения, имеющим государственный статус</t>
  </si>
  <si>
    <t>00011105031010400120</t>
  </si>
  <si>
    <t>Доходы от сдачи в аренду имущества, находящегося в федеральной собственности и переданного в оперативное управление учреждениям федеральной почтовой связи Федерального агентства связи, имеющим государственный статус</t>
  </si>
  <si>
    <t>00011105031010500120</t>
  </si>
  <si>
    <t>Управление образования администрации муниципального образования  "Енотаевский район"</t>
  </si>
  <si>
    <t>00010101010000000110</t>
  </si>
  <si>
    <t>Прочие доходы Федерального фонда обязательного медицинского страхования от оказания платных услуг и компенсации затрат государства</t>
  </si>
  <si>
    <t>00011303080080000130</t>
  </si>
  <si>
    <t>522 13 12</t>
  </si>
  <si>
    <t>Субсидии бюджетам муниципальных районов на обеспечение жильем молодых семей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</si>
  <si>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муниципальной собственности</t>
  </si>
  <si>
    <t>00011108013030000120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</si>
  <si>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городских округов</t>
  </si>
  <si>
    <t>00011108014040000120</t>
  </si>
  <si>
    <t>00011105031010200120</t>
  </si>
  <si>
    <t>Доходы бюджетов муниципальных районов от возврата остатков субсидий и субвенций прошлых лет из бюджетов поселений</t>
  </si>
  <si>
    <t>00011805000050000151</t>
  </si>
  <si>
    <t>00011805030050000151</t>
  </si>
  <si>
    <t>ВОЗВРАТ ОСТАТКОВ СУБСИДИЙ И СУБВЕНЦИЙ ПРОШЛЫХ ЛЕТ</t>
  </si>
  <si>
    <t>00011900000000000000</t>
  </si>
  <si>
    <t>Возврат остатков субсидий и субвенций из федерального бюджета</t>
  </si>
  <si>
    <t>00011901000010000151</t>
  </si>
  <si>
    <t>Возврат остатков субсидий и субвенций из бюджетов субъектов Российской Федерации</t>
  </si>
  <si>
    <t>00011902000020000151</t>
  </si>
  <si>
    <t>Денежные взыскания (штрафы) за нарушение бюджетного законодательства (в части бюджетов субъектов Российской Федерации)</t>
  </si>
  <si>
    <t>00011618020020000140</t>
  </si>
  <si>
    <t>Платежи за добычу общераспространенных полезных ископаемых</t>
  </si>
  <si>
    <t>00010903021030000110</t>
  </si>
  <si>
    <t>Платежи за добычу углеводородного сырья</t>
  </si>
  <si>
    <t>00010903022010000110</t>
  </si>
  <si>
    <t>Платежи за добычу подземных вод</t>
  </si>
  <si>
    <t>00010903023010000110</t>
  </si>
  <si>
    <t>Платежи за добычу полезных ископаемых из уникальных месторождений и групп месторождений федерального значения</t>
  </si>
  <si>
    <t>00010903024010000110</t>
  </si>
  <si>
    <t>Недоимка, пени и штрафы по взносам в Пенсионный фонд Российской Федерации</t>
  </si>
  <si>
    <t>00010908020060000140</t>
  </si>
  <si>
    <t>Недоимка, пени и штрафы по взносам в Фонд социального страхования Российской Федерации</t>
  </si>
  <si>
    <t>00010908030070000140</t>
  </si>
  <si>
    <t>Недоимка, пени и штрафы по взносам в Федеральный фонд обязательного медицинского страхования</t>
  </si>
  <si>
    <t>00010908040080000140</t>
  </si>
  <si>
    <t>Недоимка, пени и штрафы по взносам в территориальные фонды обязательного медицинского страхования</t>
  </si>
  <si>
    <t>00010908050090000140</t>
  </si>
  <si>
    <t>Недоимка, пени и штрафы по взносам в Государственный фонд занятости населения Российской Федерации, а также средства указанного Фонда, возвращаемые организациями в соответствии с ранее заключенными договорами</t>
  </si>
  <si>
    <t>00010908060010000140</t>
  </si>
  <si>
    <t>ДОХОДЫ ОТ ВНЕШНЕЭКОНОМИЧЕСКОЙ ДЕЯТЕЛЬНОСТИ</t>
  </si>
  <si>
    <t>00011000000000000000</t>
  </si>
  <si>
    <t>Таможенные пошлины</t>
  </si>
  <si>
    <t>00011001000010000180</t>
  </si>
  <si>
    <t>Ввозные таможенные пошлины</t>
  </si>
  <si>
    <t>00011108048080000120</t>
  </si>
  <si>
    <t>Прочие поступления от использования имущества, находящегося в оперативном управлении территориальных фондов обязательного медицинского страхования</t>
  </si>
  <si>
    <t>00011108049090000120</t>
  </si>
  <si>
    <t>Прочие поступления от использования имущества, находящегося в собственности Российской Федерации</t>
  </si>
  <si>
    <t>00011108041010000120</t>
  </si>
  <si>
    <t>Прочие поступления от использования имущества, находящегося в собственности субъектов Российской Федерации</t>
  </si>
  <si>
    <t>00011108042020000120</t>
  </si>
  <si>
    <t>Прочие поступления от использования имущества, находящегося в муниципальной собственности</t>
  </si>
  <si>
    <t>00011108043030000120</t>
  </si>
  <si>
    <t>Прочие поступления от использования имущества, находящегося в собственности городских округов</t>
  </si>
  <si>
    <t>00011108044040000120</t>
  </si>
  <si>
    <t>Мобилизационная и вневойсковая подготовка</t>
  </si>
  <si>
    <t>Субсидия на доведение и поддержание уровня средней заработной платы педагогических работников муниципальных дошкольных образовательных учреждений до средней заработной платы в сфере общего образования в регионе</t>
  </si>
  <si>
    <t>Субсидия на финансирование объектов капитального строительства государственной собственности субъектов РФ(объектов капитального строительства собственности муниципальных образований)</t>
  </si>
  <si>
    <t>05</t>
  </si>
  <si>
    <t>102 01 02</t>
  </si>
  <si>
    <t>020</t>
  </si>
  <si>
    <t>Софинансирование объектов капитального строительства собственности муниципальных образований</t>
  </si>
  <si>
    <t>Жилищное хозяйство</t>
  </si>
  <si>
    <t>Исполнение наказов избирателей депутатам Думы Астраханской области</t>
  </si>
  <si>
    <t>Поддержка племенного крупного рогатого скота мясного направления</t>
  </si>
  <si>
    <t>260 88 08</t>
  </si>
  <si>
    <t>Возмещениечасти затрат на приобритение элитных семян</t>
  </si>
  <si>
    <t>Возмещение части затрат по выращиванию маточного поголовья овец и коз</t>
  </si>
  <si>
    <t>260 88 19</t>
  </si>
  <si>
    <t>Оказание несвязанной поддержки сельскохозяйственным товаропроизводителям в области растиниеводства</t>
  </si>
  <si>
    <t>Доходы от реализации имущества, находящегося в оперативном управлении учреждений находящихся в ведении органов управления муниципальных районов (за исключением имущества муниципальных автономных учреждений), а в части реализации основных средств по указанному имуществу.</t>
  </si>
  <si>
    <t>Доходы от реализации имущества, находящегося  в оперативном управлении территориальных фондов обязательного медицинского страхования (в части реализации материальных запасов по указанному имуществу)</t>
  </si>
  <si>
    <t>00011402090090000440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</si>
  <si>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в 2013-2017 годах"
</t>
  </si>
  <si>
    <t>Плата за договорную акваторию и участки морского дна, полученная при пользовании недрами на континентальном шельфе Российской Федерации,           в исключительной экономической зоне Российской Федерации и за пределами Российской Федерации</t>
  </si>
  <si>
    <t>00011202090010000120</t>
  </si>
  <si>
    <t>Прочие платежи при пользовании недрами</t>
  </si>
  <si>
    <t>00011202100000000120</t>
  </si>
  <si>
    <t>Прочие платежи при пользовании недрами, зачисляемые в федеральный бюджет</t>
  </si>
  <si>
    <t>00011202101010000120</t>
  </si>
  <si>
    <t>Прочие платежи при пользовании недрами, зачисляемые в бюджеты субъектов Российской Федерации</t>
  </si>
  <si>
    <t>00011202102010000120</t>
  </si>
  <si>
    <t>Прочие платежи при пользовании недрами, зачисляемые в местные бюджеты</t>
  </si>
  <si>
    <t>00011202103010000120</t>
  </si>
  <si>
    <t>Плата за пользование водными биологическими ресурсами по межправительственным соглашениям</t>
  </si>
  <si>
    <t>00011203000010000120</t>
  </si>
  <si>
    <t>Платежи за пользование лесным фондом и лесами иных категорий</t>
  </si>
  <si>
    <t xml:space="preserve"> 202 09020 05 0000 151</t>
  </si>
  <si>
    <t xml:space="preserve"> 202 09024 05 0000 151</t>
  </si>
  <si>
    <t xml:space="preserve">НАЛОГОВЫЕ И НЕНАЛОГОВЫЕ ДОХОДЫ </t>
  </si>
  <si>
    <t>Приложение 4</t>
  </si>
  <si>
    <t>Платежи за пользование недрами континентального шельфа Российской Федерации</t>
  </si>
  <si>
    <t>00010903050010000110</t>
  </si>
  <si>
    <t>Платежи за пользование недрами при выполнении соглашений о разделе продукции</t>
  </si>
  <si>
    <t>00010903060010000110</t>
  </si>
  <si>
    <t>Разовые платежи (бонусы), регулярные платежи (роялти)</t>
  </si>
  <si>
    <t>1 08 07140 01 0000 110</t>
  </si>
  <si>
    <t xml:space="preserve"> 1 11 00000 00 0000 000</t>
  </si>
  <si>
    <t>1 11 05000 00 0000 120</t>
  </si>
  <si>
    <t>1 11 05010 00 0000 120</t>
  </si>
  <si>
    <t>1 11 05030 00 0000 120</t>
  </si>
  <si>
    <t xml:space="preserve"> Долгосрочная целевая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</si>
  <si>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24458,6</t>
  </si>
  <si>
    <t>234252,8</t>
  </si>
  <si>
    <t>2 02 02141 05 0000 151</t>
  </si>
  <si>
    <t>Субсидия бюджетам на реализацию комплексных программ развития дошкольных образовательных учреждений в субъектах Российской Федерации.</t>
  </si>
  <si>
    <t>2 07 05030 05 0000 180</t>
  </si>
  <si>
    <t>2 02 02204 05 0000 151</t>
  </si>
  <si>
    <t>Субсидии бюджетам муниципальных районов на модернизацию региональных систем дополнительного образования</t>
  </si>
  <si>
    <t>1 16 21050 05 0000 180</t>
  </si>
  <si>
    <t>Денежные взыскания(штрафы) и иные суммы, взыскиваемые с лиц, виновных в совершении преступлений,и возмещение ущерба</t>
  </si>
  <si>
    <t xml:space="preserve">от                № </t>
  </si>
  <si>
    <t xml:space="preserve">от                          №  </t>
  </si>
  <si>
    <t>Субвенция на обеспечение государственных гарантий реализации прав на получение общедоступного и  бесплатного дошкольного образования в муниципальных дошкольных образовательных организациях</t>
  </si>
  <si>
    <t>Субвенция, предоставляемая органам местного самоуправления из бюджета Астраханской области для осуществления отдельных государственных полномочий Астраханской области в области санитарно-эпидемиологического благополучия населения</t>
  </si>
  <si>
    <t>Субсидия на организацию отдыха в палаточных лагерях</t>
  </si>
  <si>
    <t>Субсидия на реализацию долгосрочной отраслевой целевой программы "Развитие дорожного хозяйства Астраханской области на 2012- 2016 годы и перспективу до 2020 года"</t>
  </si>
  <si>
    <t>Субсидия на проведение мероприятий в рамках ДЦП "Комплексная модернизация системы образования Астраханской области на 2011-2015 годы"</t>
  </si>
  <si>
    <t>Субсидия на реализацию отраслевой  долгосрочной целевой программы "Развитие культуры села Астраханской области на 2013-2020 годы"</t>
  </si>
  <si>
    <t>Субсидия на реализацию отраслевой  долгосрочной целевой программы "Организация отдыха, оздоровления и занятости детей и молодежи Астраханской области на 2013-2017 годы"</t>
  </si>
  <si>
    <t>Субвенция на осуществление отдельных государственных полномочий попервичному воинскому учету на территориях,где отсутствуют военные комиссариаты</t>
  </si>
  <si>
    <t xml:space="preserve">Субвенция бюджетам муниципальных районов  на ежемесячное  денежное вознаграждение за классное руководство в государственных и муниципальных  общеобразовательных  школах </t>
  </si>
  <si>
    <t>Субвенция на предоставление дотаций бюджетам поселений</t>
  </si>
  <si>
    <t>Субвенция на выплату компенсации части родительской платы за содержание ребенка в муниципальных образовательных учреждений и иных образовательных организациях, реализующих основную общеобразовательную программу дошкольного образования</t>
  </si>
  <si>
    <t>Субвенция на осуществление отдельных государственных полномочий по реализации мероприятий по поддержке сельскохозяйственного производства</t>
  </si>
  <si>
    <t>Субвенция на обеспечение государственных гарантий прав гражданам на получение доступного и бесплатного дошкольного,начального общего,основного общего,среднего(полного) общего образования, а также дополнительного образования в общеобразовательных учреждений</t>
  </si>
  <si>
    <t>Субвенция на содержание административных комиссий</t>
  </si>
  <si>
    <t>Субвенция на содержание комиссий по делам несовершеннолетних</t>
  </si>
  <si>
    <t>Субвенция на реализацию мероприятий Федеральной целевой программы «Сохранение и восстановление плодородия почв земель сельскохозяйственного назначения и агроландшафтов как национального достояния России на 2006 - 2010 годы и на период до 2013 года»</t>
  </si>
  <si>
    <t>Расходы на реализацию  целевых программ на 2014 год</t>
  </si>
  <si>
    <t xml:space="preserve">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</t>
  </si>
  <si>
    <t>420 99 06</t>
  </si>
  <si>
    <t>Расходы на 2014 год, тыс.рублей</t>
  </si>
  <si>
    <t>Муниципальная  программа " Развитие инфраструктуры сети дошкольных образовательных учреждений Енотаевского района на 2012-2016 годы и перспективу до 2023 года"</t>
  </si>
  <si>
    <t>Ведомственная целевая программа "Улучшение условий труда, учёбы и  охраны труда муниципальных бюджетных образовательных учреждений муниципального образования "Енотаевский район" на 2014-2016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</si>
  <si>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</t>
  </si>
  <si>
    <t>Штаб по мобилизационной работе, гражданской обороне и чрезвычайным ситуациям администрации муниципального образования "Енотаевский район"</t>
  </si>
  <si>
    <t>Ведомственная целевая программа "Обеспечение жильем молодых семей на территории муниципального образования "Енотаевский район" на 2014-2015 годы"</t>
  </si>
  <si>
    <t>Муниципальная программа "Улучшение условий и охраны труда в Енотаевском районе на 2013 -2015 годы"</t>
  </si>
  <si>
    <t>Управление культуры, спорта и молодежной политики администрации муниципального образования "Енотаевский район", Управление образования администрации муниципального образования "Енотаевский район"</t>
  </si>
  <si>
    <t>Муниципальная  программа "Исполнение наказов избирателей депутатам Думы Астраханской области на 2013-2014 годы"</t>
  </si>
  <si>
    <t>Ведомственная целевая программа «Развитие субъектов малого и среднего предпринимательства муниципального образования «Енотаевский район» на 2014 год»</t>
  </si>
  <si>
    <t>Муниципальная программа  "Развитие культуры села Енотаевского района  на 2014-2020 годы"</t>
  </si>
  <si>
    <t>Ведомственная целевая программа "Развитие системы дополнительного образования муниципального образования "Енотаевский район" на 2014-2016 годы"</t>
  </si>
  <si>
    <t>Ведомственная целевая программа "Развитие системы основного общего образования муниципального образования "Енотаевский район" на 2014-2016 годы"</t>
  </si>
  <si>
    <t>Муниципальная программа "Противодействие коррупции в  муниципальном образовании "Енотаевский район" на 2014-2016 годы.</t>
  </si>
  <si>
    <t>Муниципальная программа "Развитие туризма в Енотаевском районе на 2012-2016 годы"</t>
  </si>
  <si>
    <t>Муниципальная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</si>
  <si>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Муниципальная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</si>
  <si>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 xml:space="preserve"> 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</si>
  <si>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 программа " Безопасность жизнедеятельности населения муниципального образования "Енотаевский район" на 2014-2016 годы"</t>
  </si>
  <si>
    <t>Муниципальная программа "Улучшение условий и охраны труда в Енотаевском районе на 2013 - 2015 годы"</t>
  </si>
  <si>
    <t>Муниципальная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</si>
  <si>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Муниципальная программа  "Исполнение наказов избирателей депутатам Думы Астраханской области на 2013-2014 годы"</t>
  </si>
  <si>
    <t>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</si>
  <si>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программа"Улучшение условий и охраны труда в Енотаевском районе на 2013 - 2015  годы"</t>
  </si>
  <si>
    <t>Муниципальная программа "Исполнение наказов избирателей депутатам Думы Астраханской области на 2013-2014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</si>
  <si>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годы."</t>
  </si>
  <si>
    <t>795 17 00</t>
  </si>
  <si>
    <t>3</t>
  </si>
  <si>
    <t>Ведомственная  целевая программа "Обеспечение жильем молодых семей на территории муниципального образования "Енотаевский район" на 2012 -2015 годы."</t>
  </si>
  <si>
    <t>Государственная программа  "Комплексная модернизация системы образования Астраханской области на 2011-2015 годы"</t>
  </si>
  <si>
    <t>Государственная программа "Развитие дорожного хозяйства Астраханской области на 2012-2016 годы и перспективу до 2020 года"</t>
  </si>
  <si>
    <t>Государственная программа "Организация отдыха,оздоровления и занятости детей и молодежи Астраханской области на 2013-2017 годы"</t>
  </si>
  <si>
    <t xml:space="preserve"> Государственная программа "Развитие культуры села Астраханской области на 2013-2020 годы."</t>
  </si>
  <si>
    <t>481 00 01</t>
  </si>
  <si>
    <t>Осуществление отдельных государственных полномочий Астраханской области в области санитарно-эпидемиологического благополучия населения</t>
  </si>
  <si>
    <t>411678,5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</si>
  <si>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</si>
  <si>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</si>
  <si>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</si>
  <si>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Проведение выборов в законодательные (представительные) органы муниципальной  власти субъектов Российской Федерации</t>
  </si>
  <si>
    <t>Закупка товаров, работ и услуг для государственных (муниципальных) нужд</t>
  </si>
  <si>
    <t>Деятельность муниципальных казенных учреждений , связанных с общегосударственным управлением</t>
  </si>
  <si>
    <t>Муниципальные учреждения  в сфере национальной безопасности</t>
  </si>
  <si>
    <t>200</t>
  </si>
  <si>
    <t>Социальное обеспечение и иные выплаты населению</t>
  </si>
  <si>
    <t>Предоставление субсидий бюджетным, автономным учреждениям и иным некоммерческим организациям</t>
  </si>
  <si>
    <t>Предоставление субсидий бюджетным, автономным учреждениям и иным не-коммерческим организациям(выполнением работ)</t>
  </si>
  <si>
    <t>Дошкольные образовательные организации</t>
  </si>
  <si>
    <t>Дошкольное образование</t>
  </si>
  <si>
    <t>Школы-детские сады, школы начальные, неполные средние, средние</t>
  </si>
  <si>
    <t>Муниципальные организации в сфере дополнительного образования</t>
  </si>
  <si>
    <t>Муниципальные централизованные бухгалтерии, обслуживающих муниципальные образовательные организации</t>
  </si>
  <si>
    <t>514 01 00</t>
  </si>
  <si>
    <t>Мероприятия в области социальной политики</t>
  </si>
  <si>
    <t>Обеспечение деятельности муниципальных учреждений культуры</t>
  </si>
  <si>
    <t>Муниципальные учреждения  в сфере библиотечного обслуживания</t>
  </si>
  <si>
    <t>Централизованные бухгалтерии</t>
  </si>
  <si>
    <t>Межбюджетные трансферты</t>
  </si>
  <si>
    <t>500</t>
  </si>
  <si>
    <t>Государственная программа "Развитие культуры села Астраханской области на 2013-2020 годы."</t>
  </si>
  <si>
    <t>Ведомственная целевая программа "Развитие системы оганизации школьного питания в Енотаевском районе  на 2014-2016 годы"</t>
  </si>
  <si>
    <t>Деятельность муниципальных казенных учреждений, связанных с общегосударственным управлением</t>
  </si>
  <si>
    <t>100</t>
  </si>
  <si>
    <t>Комплексная целевая программа "Социальное развитие сел Астраханской области до 2014 года"( жилье)</t>
  </si>
  <si>
    <t>Комплексная целевая программа "Социальное развитие сел Астраханской области до 2014 года"(жилье)</t>
  </si>
  <si>
    <t xml:space="preserve">Компенсация части родительской платы за пресмотр и уход за детьми в муниципальных образовательных организациях и иных образовательных организациях, реализующих образовательную программу дошкольного образования </t>
  </si>
  <si>
    <t>420</t>
  </si>
  <si>
    <t>6440</t>
  </si>
  <si>
    <t>2870</t>
  </si>
  <si>
    <t>2265</t>
  </si>
  <si>
    <t>2378</t>
  </si>
  <si>
    <t>Приложение  5</t>
  </si>
  <si>
    <t>Распределение  дотаций на выравнивание бюджетной обеспеченности бюджетам поселений МО "Енотаевский район" на 2014 год.</t>
  </si>
  <si>
    <t>Распределение дотации на сбалансированность бюджетам поселений  МО "Енотаевский район"  на  2014 год.</t>
  </si>
  <si>
    <t>Распределение субсидий  бюджетам   поселений  из  бюджета МО "Енотаевский район"  в 2014 году</t>
  </si>
  <si>
    <t>Распределение субвенций  бюджетам   поселений  из  бюджета МО "Енотаевский район"  в 2014 году</t>
  </si>
  <si>
    <t>Распределение иных межбюджетных трансфертов  бюджетам   поселений  из  бюджета МО "Енотаевский район"  в 2014 году</t>
  </si>
  <si>
    <t>795 44 11</t>
  </si>
  <si>
    <t>Налог взимаемый в связи с применением упрощенной системы налогообложения</t>
  </si>
  <si>
    <t>Налог взимаемый с налогоплательщиков, выбравших в качестве объекта налогообложения доходы</t>
  </si>
  <si>
    <t>105 01010 10 00000 110</t>
  </si>
  <si>
    <t>Налог взимаемый с налогоплательщиков выбравших в качестве объекта налогообложения доходы, уменьшенные на величину расходов</t>
  </si>
  <si>
    <t>105 01020 00 0000 110</t>
  </si>
  <si>
    <t>Минимальный налог зачисляемый в бюджеты субъекта РФ</t>
  </si>
  <si>
    <t>105 01050 01 0000 110</t>
  </si>
  <si>
    <t>Ведомственная  целевая программа "Развитие системы организации школьного питания в  Енотаевском районе на 2014-2016 годы.</t>
  </si>
  <si>
    <t>дефицит (114282-83073)=31209*10%=3120,9</t>
  </si>
  <si>
    <t>11.</t>
  </si>
  <si>
    <t>105 01000 00 0000 110</t>
  </si>
  <si>
    <t>795  98 24</t>
  </si>
  <si>
    <t>795 71 01</t>
  </si>
  <si>
    <t>795 25 11</t>
  </si>
  <si>
    <t>795 23 12</t>
  </si>
  <si>
    <t>795 79 01</t>
  </si>
  <si>
    <t>795 16 11</t>
  </si>
  <si>
    <t>795 76 11</t>
  </si>
  <si>
    <t>795 81 11</t>
  </si>
  <si>
    <t>795 08 22</t>
  </si>
  <si>
    <t>795 98 09</t>
  </si>
  <si>
    <t>795 98 24</t>
  </si>
  <si>
    <t>522 79 01</t>
  </si>
  <si>
    <t>795 03 01</t>
  </si>
  <si>
    <t>795 01 01</t>
  </si>
  <si>
    <t>795 01 02</t>
  </si>
  <si>
    <t>795 01 03</t>
  </si>
  <si>
    <t>795 01 04</t>
  </si>
  <si>
    <t>795 01 05</t>
  </si>
  <si>
    <t>795 01 06</t>
  </si>
  <si>
    <t>795 01 07</t>
  </si>
  <si>
    <t>795  47 11</t>
  </si>
  <si>
    <t>521 02 02</t>
  </si>
  <si>
    <t>521 02 03</t>
  </si>
  <si>
    <t>999 51 18</t>
  </si>
  <si>
    <t>260 88 03</t>
  </si>
  <si>
    <t>56862,3</t>
  </si>
  <si>
    <t>521 03 12</t>
  </si>
  <si>
    <t>521 02 04</t>
  </si>
  <si>
    <t>114 51 44</t>
  </si>
  <si>
    <t>521 02 01</t>
  </si>
  <si>
    <t>Кредиты кредитных организаций в валюте Российской федерации</t>
  </si>
  <si>
    <t xml:space="preserve"> 01 03 00 00 00 0000 000</t>
  </si>
  <si>
    <t>Бюджетные кредиты от других бюджетов бюджетной системы Российской Федерации</t>
  </si>
  <si>
    <t>01 05 00 00 00 0000 000</t>
  </si>
  <si>
    <t>01 05 00 00 00 0000 500</t>
  </si>
  <si>
    <t>Уменьшение прочих остатков средств бюджетов</t>
  </si>
  <si>
    <t>Уменьшение прочих остатков денежных средств бюджетов</t>
  </si>
  <si>
    <t>Увеличение прочих остатков  средств бюджетов</t>
  </si>
  <si>
    <t>Изменение остатков средств на счетах по учёту средств бюджета</t>
  </si>
  <si>
    <t>Возврат бюджетных кредитов, предоставленных юридическим лицам из бюджета района в валюте Российской Федерации</t>
  </si>
  <si>
    <t>Погашение кредитов от кредитных организаций бюджетами муниципальных районов  в валюте Российской Федерации</t>
  </si>
  <si>
    <t xml:space="preserve"> 01 03 01 00 05 0000 710</t>
  </si>
  <si>
    <t xml:space="preserve"> 01 03 01 00 00 0000 700</t>
  </si>
  <si>
    <t xml:space="preserve"> 01 02 00 00 00 0000 000</t>
  </si>
  <si>
    <t>Источники внутреннего финансирования дефицитов бюджета</t>
  </si>
  <si>
    <t xml:space="preserve"> 01 02 00 00 00 0000 700</t>
  </si>
  <si>
    <t>Получение кредитов от кредитных организаций   в валюте Российской Федерации</t>
  </si>
  <si>
    <t xml:space="preserve"> 01 02 00 00 05 0000 810</t>
  </si>
  <si>
    <t>Погашение кредитов ,предоставленных кредитными организациями в валюте Российской Федерации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</si>
  <si>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</si>
  <si>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 в валюте Российской Федерации</t>
  </si>
  <si>
    <t>01 05 02 00 00 0000 510</t>
  </si>
  <si>
    <t>Увеличение прочих остатков денежных  средств бюджетов</t>
  </si>
  <si>
    <t xml:space="preserve"> 01 05 00 00 00 0000 600</t>
  </si>
  <si>
    <t>Уменьшение остатков средств бюджетов</t>
  </si>
  <si>
    <t xml:space="preserve"> 01 05 02 00 00 0000 600</t>
  </si>
  <si>
    <t xml:space="preserve"> 01 06 00 00 00 0000 000</t>
  </si>
  <si>
    <t>Иные источники внутреннего финансирования дефицитов бюджетов</t>
  </si>
  <si>
    <t xml:space="preserve"> 01 06 04 00 00 0000 000</t>
  </si>
  <si>
    <t>Испонение государственных и муниципальных гарантий в валюте Российской Федерации</t>
  </si>
  <si>
    <t xml:space="preserve"> 01 06 04 01 05 0000 810</t>
  </si>
  <si>
    <t xml:space="preserve">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</si>
  <si>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государствееных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</si>
  <si>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01 06 05 00 00 0000 000 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</si>
  <si>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</si>
  <si>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</si>
  <si>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</si>
  <si>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002 99 00</t>
  </si>
  <si>
    <t>Осуществление управленческих функций органами местного самоуправления по поддержке сельскохозяйственного производства</t>
  </si>
  <si>
    <t>2601100</t>
  </si>
  <si>
    <t>2601000</t>
  </si>
  <si>
    <t>2600900</t>
  </si>
  <si>
    <t>2601200</t>
  </si>
  <si>
    <t>2601300</t>
  </si>
  <si>
    <t>2601400</t>
  </si>
  <si>
    <t>2601600</t>
  </si>
  <si>
    <t>2601502</t>
  </si>
  <si>
    <t>2601700</t>
  </si>
  <si>
    <t>2602000</t>
  </si>
  <si>
    <t>2602100</t>
  </si>
  <si>
    <t>2602200</t>
  </si>
  <si>
    <t>2602500</t>
  </si>
  <si>
    <t>2602700</t>
  </si>
  <si>
    <t>2603000</t>
  </si>
  <si>
    <t>26031000</t>
  </si>
  <si>
    <t>251 50 38</t>
  </si>
  <si>
    <t>251 50 39</t>
  </si>
  <si>
    <t>251 50 40</t>
  </si>
  <si>
    <t>251 50 41</t>
  </si>
  <si>
    <t>252 50 42</t>
  </si>
  <si>
    <t>252 50 43</t>
  </si>
  <si>
    <t>252 50 44</t>
  </si>
  <si>
    <t>252 50 45</t>
  </si>
  <si>
    <t>252 50 47</t>
  </si>
  <si>
    <t>252 50 48</t>
  </si>
  <si>
    <t>252 50 49</t>
  </si>
  <si>
    <t>253 50 50</t>
  </si>
  <si>
    <t>253 50 52</t>
  </si>
  <si>
    <t>254 50 55</t>
  </si>
  <si>
    <t>254 50 56</t>
  </si>
  <si>
    <t>Возмещение части затрат на приобретение элитных семян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</si>
  <si>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</si>
  <si>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</si>
  <si>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</si>
  <si>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Оказание несвязанной поддержки сельскохозяйственным товаропроизводителям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</si>
  <si>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по наращиванию маточного поголовья овец и коз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</si>
  <si>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по наращиванию поголовья северных оленей, маралов и мясных табунных лошадей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</si>
  <si>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</si>
  <si>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</si>
  <si>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</si>
  <si>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Поддержка племенного крупного рогатого скота мясного направления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</si>
  <si>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на строительство и реконструкцию объектов мясного скотоводства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</si>
  <si>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</si>
  <si>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</si>
  <si>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Поддержка племенного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</si>
  <si>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На 1 литр реализованного товарного молока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</si>
  <si>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</si>
  <si>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оказание несвязанной поддержки сельскохозяйственным товаропроизводителям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</si>
  <si>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на поддержку племенного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</si>
  <si>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1 литр реализованного товарного молока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</si>
  <si>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по наращиванию маточного поголовья овец и коз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</si>
  <si>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</si>
  <si>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по наращиванию поголовья северных оленей, маралов и мясных табунных лошадей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</si>
  <si>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</si>
  <si>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</si>
  <si>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</si>
  <si>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поддержку племенного крупного рогатого скота мясного направления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</si>
  <si>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инвестиционным кредитам на строительство и реконструкцию объектов мясного скотоводства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</si>
  <si>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</si>
  <si>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</si>
  <si>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</si>
  <si>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 на возмещение части затрат на приобретение элитных семян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</si>
  <si>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Доходы от уплаты акцизов на дизельное топливо, подлежащие распределению между бюджетами субъектов Российской Федерации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</si>
  <si>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</si>
  <si>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подлежащий распределению между бюджетами на территории Российской Федерации, с учетом установленных дифференцированных нормативов отчислений в местные бюджеты</t>
  </si>
  <si>
    <t>Доходы от уплаты акцизов на прямогонный бензин,  подлежащий распределению между бюджетами субъектов Российской Федерации с учетом дифференцированных нормативов отчислений в местные бюджеты</t>
  </si>
  <si>
    <t>Государственная пошлина за совершение нотариальных действий лицами органов местного самоуправления</t>
  </si>
  <si>
    <t>Прочие доходы от компенсации затрат бюджетов поселений</t>
  </si>
  <si>
    <t>1 13 02995 10 0000 130</t>
  </si>
  <si>
    <t xml:space="preserve"> 2 02 02999 10 0000 151</t>
  </si>
  <si>
    <t>2 02 01003 10 0000 151</t>
  </si>
  <si>
    <t>2 02 03015 10 0000 151</t>
  </si>
  <si>
    <t xml:space="preserve">к решению Совета МО "Никольский сельсовет" </t>
  </si>
  <si>
    <t>Администрация муниципального образования  "Никольский сельсовет"</t>
  </si>
  <si>
    <t>390 01 00</t>
  </si>
  <si>
    <t>400</t>
  </si>
  <si>
    <t xml:space="preserve">к решению Совета МО "Никольский сельсовет"  </t>
  </si>
  <si>
    <t>нет</t>
  </si>
  <si>
    <t>1 16 90050 10 0000140</t>
  </si>
  <si>
    <t>1 16 90050 10 0000 140</t>
  </si>
  <si>
    <t>111 05013 10 0000 120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</si>
  <si>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</si>
  <si>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111 05035 10 0000 120</t>
  </si>
  <si>
    <t>Доходы от сдачи в аренду имущества находящегося в оперативном управлении органов управления муниципальных поселений и созданных ими учреждений (за исключением имущества муниципальных, автономных учреждений)</t>
  </si>
  <si>
    <t>1 13 02995 10 0012 130</t>
  </si>
  <si>
    <t>114 06013 10 0000 430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</si>
  <si>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поседений</t>
  </si>
  <si>
    <t>1 17 01050 10 0000 180</t>
  </si>
  <si>
    <t>117 02000 10 0000 180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</si>
  <si>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территории поселений (по обязательствам,  возникшим до 1 января 2008 г.)</t>
  </si>
  <si>
    <t>Межбюджетные трансферты, передаваемые бюджетам поселений</t>
  </si>
  <si>
    <t>Прочие безвозмездные поступления в бюджеты поселений</t>
  </si>
  <si>
    <t>Увеличение прочих остатков денежных средств бюджетов поселений</t>
  </si>
  <si>
    <t>01 05 02 01 10 0000 510</t>
  </si>
  <si>
    <t>Уменьшение прочих остатков денежных средств бюджетов поселений</t>
  </si>
  <si>
    <t>01 05 02 01 10 0000 610</t>
  </si>
  <si>
    <t>01 02 00 00 10 0000 710</t>
  </si>
  <si>
    <t>Получение кредитов от кредитных организаций бюджетом поселений в валюте Российской Федерации</t>
  </si>
  <si>
    <t>Получение кредитов от кредитных организаций бюджетами поселений  в валюте Российской Федерации</t>
  </si>
  <si>
    <t xml:space="preserve"> 01 02 00 00 10 0000 710</t>
  </si>
  <si>
    <t xml:space="preserve"> 01 05 02 01 10 0000 510</t>
  </si>
  <si>
    <t xml:space="preserve"> 01 05 02 01 10 0000 610</t>
  </si>
  <si>
    <t>Расходы в сфере национальной  безопасности</t>
  </si>
  <si>
    <t>Расходы в сфере обеспечения противопожарной  безопасности</t>
  </si>
  <si>
    <t xml:space="preserve">Осуществление управленческих функций органами местного самоуправления </t>
  </si>
  <si>
    <t>Отдельные мероприятия в области коммунального хозяйства</t>
  </si>
  <si>
    <t>Благоустрлйство</t>
  </si>
  <si>
    <t>1 03 00000 00 0000 000</t>
  </si>
  <si>
    <t>1 03 02000 01 0000 110</t>
  </si>
  <si>
    <t>1 03 02010 01 0000 110</t>
  </si>
  <si>
    <t>1 03 02230 01 0000 110</t>
  </si>
  <si>
    <t>1 03 02240 01 0000 110</t>
  </si>
  <si>
    <t>1 03 02250 01 0000 110</t>
  </si>
  <si>
    <t>1 03 02260 01 0000 110</t>
  </si>
  <si>
    <t xml:space="preserve"> 1 06 00000 00 0000 000</t>
  </si>
  <si>
    <t>1 06 01000 00 0000 110</t>
  </si>
  <si>
    <t>1 06 01010 030000110</t>
  </si>
  <si>
    <t>1 06 01030 10 0000 110</t>
  </si>
  <si>
    <t>1 06 06000 00 0000 110</t>
  </si>
  <si>
    <t>1 06 06010 00 0000 110</t>
  </si>
  <si>
    <t>1 06 06020 00 0000 110</t>
  </si>
  <si>
    <t>1 07 04030 01 0000 110</t>
  </si>
  <si>
    <t>1 08 04020 01 10000 110</t>
  </si>
  <si>
    <t>Коммунальное хозяйство</t>
  </si>
  <si>
    <t>Субвенция бюджетам поселений на осуществление первичного воинского учета на территориях, где отсутствуют военные комиссариаты</t>
  </si>
  <si>
    <t>Прочие субсидии бюджетам поселений</t>
  </si>
  <si>
    <t>от  №</t>
  </si>
  <si>
    <t>Прочие межбюджетные трансферты  передаваемые бюджетам поселения</t>
  </si>
  <si>
    <t>Целевая программа</t>
  </si>
  <si>
    <t>795 00 00</t>
  </si>
  <si>
    <t>Целевые программы</t>
  </si>
  <si>
    <t>2 07 05030 10 0000 180</t>
  </si>
  <si>
    <t>1 06 06033 10 0000 110</t>
  </si>
  <si>
    <t>1 06 06043 10 0000 110</t>
  </si>
  <si>
    <t>80 1 00 04190</t>
  </si>
  <si>
    <t>80 1 00 24060</t>
  </si>
  <si>
    <t>80 1 00 04650</t>
  </si>
  <si>
    <t>80 1 00 24050</t>
  </si>
  <si>
    <t>80 1 00 84080</t>
  </si>
  <si>
    <t xml:space="preserve"> в 2016 году </t>
  </si>
  <si>
    <t>99 3 00 00200</t>
  </si>
  <si>
    <t>Проведение выборов  главы 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</si>
  <si>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99 3 00 00100 </t>
  </si>
  <si>
    <t>Проведение выборов в органы местного самоуправления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</si>
  <si>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99 3 00 00000 </t>
  </si>
  <si>
    <t>13</t>
  </si>
  <si>
    <t>99 2 00 00020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</si>
  <si>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 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</si>
  <si>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муниципальной власти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</si>
  <si>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</si>
  <si>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</si>
  <si>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</si>
  <si>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99 2 00 00000</t>
  </si>
  <si>
    <t>99 1 00 00010</t>
  </si>
  <si>
    <t>Высшее должностное лицо органа местного самоуправления по непрограммному направлению расходов "Администрация МО "Енотаевский район"  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</si>
  <si>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99 1 00 00000</t>
  </si>
  <si>
    <t>Функционирование высшего должностного лица  муниципального образования</t>
  </si>
  <si>
    <t>99 0 00 00000</t>
  </si>
  <si>
    <t>Непрограммное направление деятельности "Реализация функций органов местного самоуправления муниципального образования "Енотаевский район"</t>
  </si>
  <si>
    <t>11</t>
  </si>
  <si>
    <t>98 1 00 10000</t>
  </si>
  <si>
    <t>Резервный фонд местных администраций в рамках прочих непрограммных расходов иных непрограммных мероприятий(иные бюджетные ассигнования)</t>
  </si>
  <si>
    <t>10</t>
  </si>
  <si>
    <t>Резервный фонд местных администраций в рамках прочих непрограммных расходов иных непрограммных мероприятий(социальное обеспечение и иные выплаты населению)</t>
  </si>
  <si>
    <t>Резервный фонд местных администраций в рамках прочих непрограммных расходов иных непрограммных мероприятий(закупка товаров, работ и услуг для государственных (муниципальных) нужд)</t>
  </si>
  <si>
    <t>98 1 00 00000</t>
  </si>
  <si>
    <t>Прочие непрограммные расходы</t>
  </si>
  <si>
    <t>98 0 00 00000</t>
  </si>
  <si>
    <t>Иные непрограммные мероприятия</t>
  </si>
  <si>
    <t>81 3 00 20070</t>
  </si>
  <si>
    <t>Реализация мероприятий в рамках ведомственной  целевой программы "Обеспечение информационной открытости деятельности органов местного самоуправления муниципального образования «Енотаевский район» (закупка товаров, работ и услуг для государственных (муниципальных) нужд)</t>
  </si>
  <si>
    <t>81 3 00 00000</t>
  </si>
  <si>
    <t xml:space="preserve">Ведомственная  целевая программа "Обеспечение информационной открытости деятельности органов местного самоуправления муниципального образования «Енотаевский район» </t>
  </si>
  <si>
    <t>81 2 00 20060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</si>
  <si>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(закупка товаров, работ и услуг для государственных (муниципальных) нужд)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</si>
  <si>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</si>
  <si>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81 2 00 00000</t>
  </si>
  <si>
    <t xml:space="preserve">Ведомственная  целевая программа  "Развитие информационной системы администрации муниципального образования «Енотаевский район» </t>
  </si>
  <si>
    <t>81 1 00 20050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</si>
  <si>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</si>
  <si>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</si>
  <si>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81 1 00 00000</t>
  </si>
  <si>
    <t xml:space="preserve">Ведомственная целевая программа  "Содействие развитию муниципальной службы в муниципальном образовании «Енотаевский район» </t>
  </si>
  <si>
    <t>Ведомственные целевые программы, не вошедшие в муниципальные программы</t>
  </si>
  <si>
    <t>80 9 00 20040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</si>
  <si>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</si>
  <si>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</si>
  <si>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80 9 00 00000</t>
  </si>
  <si>
    <t>Ведомственная  целевая программа "Реформирование муниципальных финансов муниципального образования "Енотаевский район"</t>
  </si>
  <si>
    <t>12</t>
  </si>
  <si>
    <t>80 8 00 20030</t>
  </si>
  <si>
    <t>Реализация мероприятий в рамках ведомственной  целевой программы  "Обеспечение градостроительной и землеустроительной деятельности на территории муниципального образования  «Енотаевский район»(закупка товаров, работ и услуг для государственных (муниципальных) нужд)</t>
  </si>
  <si>
    <t>80 8 00 00000</t>
  </si>
  <si>
    <t>Ведомственная  целевая программа   "Обеспечение градостроительной и землеустроительной деятельности на территории муниципального образования  «Енотаевский район»</t>
  </si>
  <si>
    <t>80 7 00 60170</t>
  </si>
  <si>
    <t>Развитие дорожного хозяйства в рамках основного мероприятия «Субсидии местным бюджетам на развитие дорожного хозяйства» ведомственной  целевой программы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</si>
  <si>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80 7 00 20020</t>
  </si>
  <si>
    <t>Содержание , ремонт  автомобильных дорог общего или межмуниципального значения  муниципального образования «Енотаевский район»  в рамках ведомственной  целевой программы 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</si>
  <si>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80 7 00 00000</t>
  </si>
  <si>
    <t xml:space="preserve">Ведомственная  целевая программа  "Осуществление дорожной деятельности на территории муниципального образования «Енотаевский район» </t>
  </si>
  <si>
    <t>80 6 00 20010</t>
  </si>
  <si>
    <t>Реализация мероприятий в рамках  ведомственной  целевой программы  "Обеспечение эффективного управления муниципальным имуществом муниципального образования «Енотаевский район» (закупка товаров, работ и услуг для государственных (муниципальных) нужд)</t>
  </si>
  <si>
    <t>80 6 00 00000</t>
  </si>
  <si>
    <t xml:space="preserve">Ведомственная целевая программа  "Обеспечение эффективного управления муниципальным имуществом муниципального образования «Енотаевский район» </t>
  </si>
  <si>
    <t>80 5 00 80020</t>
  </si>
  <si>
    <t>Иные межбюджетные трансферты  бюджетам поселений из бюджетов муниципальных районов на создание условий для обеспечения поселений, входящих в состав муниципального района, услугами по организации досуга и услугами организаций культуры 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</si>
  <si>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14</t>
  </si>
  <si>
    <t>80 5 00 80010</t>
  </si>
  <si>
    <t>Дотации на поддержку мер по обеспечению сбалансированности бюджетов поселений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</si>
  <si>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80 5 00 00190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</si>
  <si>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</si>
  <si>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район»(социальное обеспечение и иные выплаты населению)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</si>
  <si>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</si>
  <si>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</si>
  <si>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80 5 00 00000</t>
  </si>
  <si>
    <t>Ведомственная целевая программа «Обеспечение эффективного управления системой общественных финансов муниципального образования «Енотаевский район»</t>
  </si>
  <si>
    <t>80 4 00 03590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</si>
  <si>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</si>
  <si>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(социальное обеспечение и иные выплаты населению)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</si>
  <si>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</si>
  <si>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</si>
  <si>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80 4 00 70040</t>
  </si>
  <si>
    <t>Субсидии бюджетным    учреждениям  дополнительного  образования  в рамках ведомственной целевой программы «Повышение эффективности управления в сфере культуры Енотаевского района» (предоставление субсидий бюджетным, автономным учреждениям и иным некоммерческим организациям)</t>
  </si>
  <si>
    <t>80 4 00 02590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</si>
  <si>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 (иные бюджетные ассигнования)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</si>
  <si>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района»(социальное обеспечение и иные выплаты населению)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</si>
  <si>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</si>
  <si>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</si>
  <si>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</si>
  <si>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</si>
  <si>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80 3 00 02590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</si>
  <si>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(иные бюджетные ассигнования)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</si>
  <si>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(социальное обеспечение и иные выплаты населению)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</si>
  <si>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(закупка товаров, работ и услуг для государственных (муниципальных) нужд)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</si>
  <si>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</si>
  <si>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80 3 00 70030</t>
  </si>
  <si>
    <t>Субсидии бюджетным    учреждениям  дополнительного 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</si>
  <si>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80 3 00 70020</t>
  </si>
  <si>
    <t>Субсидии бюджетным    учреждениям  общего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</si>
  <si>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80 3 00 70010</t>
  </si>
  <si>
    <t>Субсидии бюджетным  дошкольным  учреждениям  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</si>
  <si>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80 3 00 60240</t>
  </si>
  <si>
    <t>Предоставление 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образования, в рамках ведомственной целевой программы "Развитие системы образования муниципального образования "Енотаевский район"</t>
  </si>
  <si>
    <t>80 3 00 60140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</si>
  <si>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ведомственной целевой программы "Развитие системы образования муниципального образования "Енотаевский район"</t>
  </si>
  <si>
    <t>80 3 00 60150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</si>
  <si>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 ведомственной целевой программы «Развитие системы образования муниципального образования «Енотаевский район»(предоставление субсидий бюджетным, автономным учреждениям и иным некоммерческим организациям)</t>
  </si>
  <si>
    <t>80 3 00 00190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</si>
  <si>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</si>
  <si>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</si>
  <si>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80 3 00 00000</t>
  </si>
  <si>
    <t>Ведомственная целевая программа «Развитие системы образования муниципального образования «Енотаевский район»</t>
  </si>
  <si>
    <t>80 2 00 00190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</si>
  <si>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</si>
  <si>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</si>
  <si>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</si>
  <si>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80 2 00 00000</t>
  </si>
  <si>
    <t>Ведомственная целевая программа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</t>
  </si>
  <si>
    <t>80 1 00 60420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</si>
  <si>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</si>
  <si>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</si>
  <si>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80 1 00 60120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</si>
  <si>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</si>
  <si>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</si>
  <si>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80 1 00 60030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</si>
  <si>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</si>
  <si>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</si>
  <si>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учреждений, связанных с национальной безопасностью,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</si>
  <si>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80 1 00 00590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</si>
  <si>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район»»(иные бюджетные ассигнования)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</si>
  <si>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</si>
  <si>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</si>
  <si>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район»»(социальное обеспечение и иные выплаты населению)</t>
  </si>
  <si>
    <t>80 1 00 00000</t>
  </si>
  <si>
    <t>16 0 00 24500</t>
  </si>
  <si>
    <t>Реализация мероприятий  в рамках муниципальной программы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район"(закупка товаров, работ и услуг для государственных (муниципальных) нужд)</t>
  </si>
  <si>
    <t>16 0 00 00000</t>
  </si>
  <si>
    <t>Муниципальная программа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</t>
  </si>
  <si>
    <t>15 3 00 70050</t>
  </si>
  <si>
    <t>Субсидии на реализацию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</si>
  <si>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15 3 00 24300</t>
  </si>
  <si>
    <t>Реализация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</si>
  <si>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15 3 00 00000</t>
  </si>
  <si>
    <t>Подпрограмма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</si>
  <si>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15 2 00 24100</t>
  </si>
  <si>
    <t>Реализация мероприятий  в рамках подпрограммы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</si>
  <si>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15 2 00 00000</t>
  </si>
  <si>
    <t>Подпрограмма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</si>
  <si>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15 1 00 23900</t>
  </si>
  <si>
    <t>Реализация мероприятий  в рамках подпрограммы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</si>
  <si>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15 1 00 00000</t>
  </si>
  <si>
    <t xml:space="preserve"> Подпрограмма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</si>
  <si>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15 0 00 00000</t>
  </si>
  <si>
    <t>Муниципальная программа "Улучшение качества предоставления жилищно-коммунальных услуг на территории муниципального образования "Енотаевский район"</t>
  </si>
  <si>
    <t>14 2 00 23700</t>
  </si>
  <si>
    <t>Реализация мероприятий  в рамках подпрограммы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</si>
  <si>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14 2 00 00000</t>
  </si>
  <si>
    <t xml:space="preserve">Подпрограмма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</t>
  </si>
  <si>
    <t>14 1 00 23500</t>
  </si>
  <si>
    <t>Реализация мероприятий  в рамках подпрограммы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</si>
  <si>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14 1 00 00000</t>
  </si>
  <si>
    <t xml:space="preserve"> Подпрограмма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</t>
  </si>
  <si>
    <t>14 0 00 00000</t>
  </si>
  <si>
    <t>Муниципальная программа "Экономическое развитие муниципального образования "Енотаевский район"</t>
  </si>
  <si>
    <t>13 1 00 23400</t>
  </si>
  <si>
    <t>Реализация мероприятий  в рамках муниципальной программы "Противодействие коррупции в  муниципальном образовании "Енотаевский район" (закупка товаров, работ и услуг для государственных (муниципальных) нужд)</t>
  </si>
  <si>
    <t>13 0 00 00000</t>
  </si>
  <si>
    <t xml:space="preserve"> Муниципальная программа "Противодействие коррупции в  муниципальном образовании "Енотаевский район".</t>
  </si>
  <si>
    <t>12 0 00 23300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</si>
  <si>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</si>
  <si>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</si>
  <si>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12 0 00 00000</t>
  </si>
  <si>
    <t xml:space="preserve">Муниципальная программа  "Об энергосбережении и повышении энергетической эффективности в муниципальном образовании «Енотаевский район» </t>
  </si>
  <si>
    <t>11 2 00 60020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</si>
  <si>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</si>
  <si>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</si>
  <si>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</si>
  <si>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11 2 00 50560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</si>
  <si>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</si>
  <si>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11 2 00 50550</t>
  </si>
  <si>
    <t>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</si>
  <si>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11 2 00 50540</t>
  </si>
  <si>
    <t>Развитие семейных животноводческих ферм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</si>
  <si>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11 2 00 50530</t>
  </si>
  <si>
    <t>Поддержка начинающих фермеров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</si>
  <si>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11 2 00 50480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</si>
  <si>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</si>
  <si>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11 2 00 50450</t>
  </si>
  <si>
    <t>Возмещение части затрат по наращиванию поголовья северных оленей, маралов и мясных табунных лошадей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</si>
  <si>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11 2 00 50440</t>
  </si>
  <si>
    <t>Возмещение части затрат по наращиванию маточного поголовья овец и коз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</si>
  <si>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11 2 00 50420</t>
  </si>
  <si>
    <t>Поддержка племенного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</si>
  <si>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11 2 00 50410</t>
  </si>
  <si>
    <t>Оказание несвязанной поддержки сельскохозяйственным товаропроизводителям в области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</si>
  <si>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11 2 00 50390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</si>
  <si>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</si>
  <si>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11 2 00 50380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</si>
  <si>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</si>
  <si>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11 2 00 50310</t>
  </si>
  <si>
    <t>Возмещение части затрат на приобретение элитных семян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</si>
  <si>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11 2 00 00000</t>
  </si>
  <si>
    <t>Подпрограмма  "Оказание госсударственной поддержки по развитию сельскохозяйственного производства в Енотаевском районе" муниципальной программы "Развитие агропромышленного комплекса Енотаевского района"</t>
  </si>
  <si>
    <t>11 1 00 R0182</t>
  </si>
  <si>
    <t>Улучшение жилищных условий граждан, проживающих в сельской местности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</si>
  <si>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11 1 00 50180</t>
  </si>
  <si>
    <t>Реализация мероприятий федеральной целевой программы "Устойчивое развитие сельских территорий на 2014-2017 годы и на период до 2020 года"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</si>
  <si>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11 1 00 22900</t>
  </si>
  <si>
    <t>Реализация мероприятий 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</si>
  <si>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11 1 00 00000</t>
  </si>
  <si>
    <t xml:space="preserve"> Подпрограмма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</t>
  </si>
  <si>
    <t>11 0 00 00000</t>
  </si>
  <si>
    <t>Муниципальная программа " Развитие агропромышленного комплекса Енотаевского района"</t>
  </si>
  <si>
    <t>10 0 00 22700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</si>
  <si>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</si>
  <si>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</si>
  <si>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10 0 00 00000</t>
  </si>
  <si>
    <t>Муниципальная программа  " Безопасность жизнедеятельности населения муниципального образования "Енотаевский район"</t>
  </si>
  <si>
    <t>08 0 00 22300</t>
  </si>
  <si>
    <t>Реализация мероприятий  в рамках муниципальной программы "Поддержка социально ориентированных  некоммерческих организаций на территории муниципального образования "Енотаевский район"(закупка товаров, работ и услуг для государственных (муниципальных) нужд)</t>
  </si>
  <si>
    <t>08 0 00 00000</t>
  </si>
  <si>
    <t>Муниципальная программа "Поддержка социально ориентированных  некоммерческих организаций на территории муниципального образования "Енотаевский район"</t>
  </si>
  <si>
    <t>07 0 00 22100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</si>
  <si>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</si>
  <si>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</si>
  <si>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07 0 00 00000</t>
  </si>
  <si>
    <t xml:space="preserve"> Муниципальная программа "Профилактика  экстремизма и терроризма в муниципальном образовании «Енотаевский район» </t>
  </si>
  <si>
    <t>06 0 00 21900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</si>
  <si>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</si>
  <si>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район"(закупка товаров, работ и услуг для государственных (муниципальных) нужд)</t>
  </si>
  <si>
    <t>06 0 00 00000</t>
  </si>
  <si>
    <t>05 0 00 21700</t>
  </si>
  <si>
    <t>Реализация мероприятий  в рамках муниципальной программы "Развитие физической культуры и спорта  в Енотаевском районе на 2015-2020 годы"(иные бюджетные ассигнования)</t>
  </si>
  <si>
    <t>Реализация мероприятий  в рамках муниципальной программы "Развитие физической культуры и спорта  в Енотаевском районе на 2015-2020 годы"(предоставление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</si>
  <si>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"Развитие физической культуры и спорта  в Енотаевском районе на 2015-2020 годы" (социальное обеспечение и иные выплаты населению)</t>
  </si>
  <si>
    <t xml:space="preserve">Реализация мероприятий  в рамках муниципальной программы "Развитие физической культуры и спорта  в Енотаевском районе на 2015-2020 годы"(закупка товаров, работ и услуг для государственных (муниципальных) нужд)
</t>
  </si>
  <si>
    <t>05 0 00 00000</t>
  </si>
  <si>
    <t>Муниципальная программа "Развитие физической культуры и спорта  в Енотаевском районе на 2015-2020 годы"</t>
  </si>
  <si>
    <t>04 0 00 21500</t>
  </si>
  <si>
    <t xml:space="preserve">Реализация мероприятий  в рамках муниципальной программы  "Развитие казачества на территории муниципального образования "Енотаевский район" (закупка товаров, работ и услуг для государственных (муниципальных) нужд)
</t>
  </si>
  <si>
    <t>04 0 00 00000</t>
  </si>
  <si>
    <t>Муниципальная программа  "Поддержка и развитие  казачьих обществ на территории муниципального образования "Енотаевский район"</t>
  </si>
  <si>
    <t>03 2 00 21300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</si>
  <si>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района"(закупка товаров, работ и услуг для государственных (муниципальных) нужд)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</si>
  <si>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(предоставление субсидий бюджетным, автономным учреждениям и иным некоммерческим организациям)</t>
  </si>
  <si>
    <t>03 2 00 00000</t>
  </si>
  <si>
    <t xml:space="preserve">Подпрограмма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</t>
  </si>
  <si>
    <t>03 1 00 21100</t>
  </si>
  <si>
    <t>Реализация мероприятий на обеспечение жильем молодых семей в рамках подпрограммы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(социальное обеспечение и иные выплаты населению)</t>
  </si>
  <si>
    <t>03 1 00 00000</t>
  </si>
  <si>
    <t xml:space="preserve">Подпрограмма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</t>
  </si>
  <si>
    <t>03 0 00 00000</t>
  </si>
  <si>
    <t xml:space="preserve"> Муниципальная  программа "Молодежь Енотаевского района" </t>
  </si>
  <si>
    <t>02 1 00 20700</t>
  </si>
  <si>
    <t>Субсидии бюджетным    учреждениям  дополнительного  образования  в рамках  муниципальной программы " Развитие культуры и туризма Енотаевского района"(предоставление субсидий бюджетным, автономным учреждениям и иным некоммерческим организациям)</t>
  </si>
  <si>
    <t>02 1 00 70040</t>
  </si>
  <si>
    <t>Реализация мероприятий  в рамках  муниципальной программы " Развитие культуры и туризма Енотаевского района" (социальное обеспечение и иные выплаты населению)</t>
  </si>
  <si>
    <t>Реализация мероприятий 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</si>
  <si>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Реализация мероприятий  в рамках  муниципальной программы " Развитие культуры и туризма Енотаевского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</si>
  <si>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мероприятий  в рамках  муниципальной программы " Развитие культуры и туризма Енотаевского района"(социальное обеспечение и иные выплаты населению)</t>
  </si>
  <si>
    <t>02 1 00 51440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</si>
  <si>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</si>
  <si>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02 1 00 03590</t>
  </si>
  <si>
    <t>Муниципальные учреждения  в сфере библиотечного обслуживания в рамках муниципальной программы " Развитие культуры и туризма Енотаевского района"(иные бюджетные ассигнования)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</si>
  <si>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</si>
  <si>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</si>
  <si>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02 0 00 00000</t>
  </si>
  <si>
    <t xml:space="preserve"> Муниципальная программа " Развитие культуры и туризма Енотаевского района"</t>
  </si>
  <si>
    <t>01 3 00 20500</t>
  </si>
  <si>
    <t>Реализация мероприятий  в рамках подпрограммы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</si>
  <si>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01 3 00 00000</t>
  </si>
  <si>
    <t>Подпрограмма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</si>
  <si>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01 2 00 20300</t>
  </si>
  <si>
    <t>Реализация мероприятий  в рамках подпрограммы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</si>
  <si>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01 2 00 00000</t>
  </si>
  <si>
    <t>Подпрограмма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</si>
  <si>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01 1 00 20100</t>
  </si>
  <si>
    <t>Реализация мероприятий   в рамках подпрограммы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</si>
  <si>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01 1 00 00000</t>
  </si>
  <si>
    <t>Подпрограмма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</si>
  <si>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01 0 00 00000</t>
  </si>
  <si>
    <t>Всего:</t>
  </si>
  <si>
    <t>Код группы  видов расходов</t>
  </si>
  <si>
    <t xml:space="preserve">Код целевой статьи </t>
  </si>
  <si>
    <t>Ведомственная целевая программа  «Содержание органов местного самоуправления и выполнения вопросов местного значения муниципального образования "Никольский сельсовет" на 2016 год»</t>
  </si>
  <si>
    <t>Осуществление первичного воинского учета на территориях, где отсутствуют военные комиссариаты,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"Никольский сельсовет" на 2016-2018 год»</t>
  </si>
  <si>
    <t>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"Никольский сельсовет" на 2016-2018 год»(социальное обеспечение и иные выплаты населению)</t>
  </si>
  <si>
    <t xml:space="preserve">Осуществление первичного воинского учета на территориях, где отсутствуют военные комиссариаты,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"Никольский сельсовет" на 2016-2018 год» </t>
  </si>
  <si>
    <t>80 1 00 04020</t>
  </si>
  <si>
    <t>80 1 00 51180</t>
  </si>
  <si>
    <t>имущества, составляющего казну муниципального образования  «Никольский сельсовет»</t>
  </si>
  <si>
    <t xml:space="preserve">к решению Совета МО "Село Енотаевка" </t>
  </si>
  <si>
    <t>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на 2016-2018 год»(социальное обеспечение и иные выплаты населению)</t>
  </si>
  <si>
    <t>Расходы на обеспечение функций органов местного самоуправления муниципального образования "Село Енотаевка" в рамках  ведомственной целевой программы  «Содержание органов местного самоуправления и выполнения вопросов местного значения муниципального образования "Село Енотаевка" на 2016-2018 год»(содержание высшего должностного лица)</t>
  </si>
  <si>
    <t>Обеспечение деятельности учреждений, связанных с национальной безопасностью,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на 2016-2018 год»(закупка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</si>
  <si>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 "Село Енотаевка"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"Село Енотаевка" на 2016-2018 год»(закупка товаров, работ и услуг для государственных (муниципальных) нужд)</t>
  </si>
  <si>
    <t xml:space="preserve">к решению Совета МО "Село Енотаевка"  </t>
  </si>
  <si>
    <t>Кредиты, привлекаемые в бюджет МО "Село Енотаевка"  от других бюджетов бюджетной системы Российской Федерации</t>
  </si>
  <si>
    <t>Кредиты, привлекаемые в бюджет МО "Село Енотаевка"  от кредитных организаций</t>
  </si>
  <si>
    <t xml:space="preserve">к решению Совета МО"Село Енотаевка" </t>
  </si>
  <si>
    <t>99 1 00 04020</t>
  </si>
  <si>
    <t>Реализация мероприятий 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на 2016-2018 год»</t>
  </si>
  <si>
    <t>Дом культуры администрации муниципального образования "Село Енотаевка"</t>
  </si>
  <si>
    <t xml:space="preserve"> администрация муниципального образования  "Село Енотаевка" </t>
  </si>
  <si>
    <t xml:space="preserve"> администрации муниципального образования "Село Енотаевка"</t>
  </si>
  <si>
    <t xml:space="preserve">Перечень главных администраторов источников финансирования дефицита  бюджета МО "Село Енотаевка" </t>
  </si>
  <si>
    <t xml:space="preserve"> Администрация МО"Село Енотаевка" </t>
  </si>
  <si>
    <t xml:space="preserve"> Администрации муниципального образования "Село Енотаевка" </t>
  </si>
  <si>
    <t>1 11 05035 10 0000 120</t>
  </si>
  <si>
    <t>1 11 00000 00 0000 000</t>
  </si>
  <si>
    <t xml:space="preserve">Прочие поступления от денежных взысканий(штрафов) и иных сумм в возмещение ущерба, зачисляемые в бюджеты сельских поселений </t>
  </si>
  <si>
    <t>Прочие поступления от денежных взысканий(штрафов) и иных сумм в возмещение ущерба</t>
  </si>
  <si>
    <t>99 0 22 04030</t>
  </si>
  <si>
    <t>Прочая закупка товаров, работ и услуг для обеспечения государственных (муниципальных) нужд (СОВЕТ)</t>
  </si>
  <si>
    <t xml:space="preserve">                                                                                                                        Дотации бюджетам на поддержку мер по обеспечению сбалансированности бюджетов</t>
  </si>
  <si>
    <t>Объем выданных гарантий в 2016году(прогноз)</t>
  </si>
  <si>
    <t>117 05050 10  0000 180</t>
  </si>
  <si>
    <t>Прочие неналоговые доходы бюджетов сельских поселений</t>
  </si>
  <si>
    <t xml:space="preserve">Реализация мероприятий в рамках муниципальной программы  «Обеспечение первичных мер пожарной безопасности на территории муниципального образования «Село Енотаевка» 
</t>
  </si>
  <si>
    <t xml:space="preserve"> </t>
  </si>
  <si>
    <t>2 02 15001 10 0000 151</t>
  </si>
  <si>
    <t>2 02 15002 10 0000 151</t>
  </si>
  <si>
    <t xml:space="preserve">2 02 29999 10 0000 151 </t>
  </si>
  <si>
    <t xml:space="preserve">2 02 49999 10 0000 151 </t>
  </si>
  <si>
    <t xml:space="preserve">2 08 05000 10 0000 151 </t>
  </si>
  <si>
    <t>Перечисление из бюджетов сельских поселений для осуществления возврата (зачета) излишне уплаченных иои излишне  взысанных сумм сборов и иных платежей</t>
  </si>
  <si>
    <t>2 18 05010 10 0000 151</t>
  </si>
  <si>
    <t>Доходы бюджетов поселений от возврата бюджетными учреждениями остатков субсидий прошлых лет</t>
  </si>
  <si>
    <t>Доходы от продажи земельных участков, государственная собственность на которые не разграничена, и которые расположены в границах  сельских поселений</t>
  </si>
  <si>
    <t xml:space="preserve">114  06013 10 0000 430 </t>
  </si>
  <si>
    <t>1 17 050501 10 0000 180</t>
  </si>
  <si>
    <t xml:space="preserve">Решение Совета муниципального образования "Село Енотаевка" Енотаеского района Астраханской области №1 от 04.02.2009г "Об утверждении Положения о порядке установления, выплаты ти перерасчета пнесии за выслугу лет муниципальным служащим муниципального образования "Село Енотаевка", Решение Совета муниципального образования "Село Енотаевка" Енотаеского района Астраханской области №2 от 04.02.2009г "Об утверждении Положения о порядке установления, выплаты ти перерасчета ежемесячной доплаты к трудовой пенсии по старости (инвалидности) лицам, замешавшим муниципальные должности   муниципального образования "Село Енотаевка", </t>
  </si>
  <si>
    <t>0</t>
  </si>
  <si>
    <t xml:space="preserve">от                        № </t>
  </si>
  <si>
    <t>от                       №</t>
  </si>
  <si>
    <t xml:space="preserve">от          № </t>
  </si>
  <si>
    <t xml:space="preserve">от             № </t>
  </si>
  <si>
    <t>111   05035 10 0000 120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</si>
  <si>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</si>
  <si>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доходы от компенсации затрат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</si>
  <si>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</si>
  <si>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2 19 60010 10 0000 151</t>
  </si>
  <si>
    <t xml:space="preserve">от        № </t>
  </si>
  <si>
    <t>Расходы на обеспечение функций органов местного самоуправления муниципального образования "Село Енотаевка" в рамках 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год»(содержание аппарата)</t>
  </si>
  <si>
    <t>Высшее должностное лицо органов местного самоуправления муниципального образования "Село Енотаевка" в рамках  муниципальной   программы  «Содержание органов местного самоуправления и выполнения вопросов местного значения муниципального образования Село Енотаевка" на 2018-2023 год»(содержание высшего должностного лица)</t>
  </si>
  <si>
    <t>Расходы на обеспечение функций органов местного самоуправления муниципального образования "Село Енотаевка" в рамках  муниципальной  программы   «Содержание органов местного самоуправления и выполнения вопросов местного значения муниципального образования "Село Енотаевка" на 2018-2023 год»(закупка товаров, работ и услуг для государственных (муниципальных) нужд)</t>
  </si>
  <si>
    <t xml:space="preserve">от       № </t>
  </si>
  <si>
    <t>от              №</t>
  </si>
  <si>
    <t>01 0 00 24050</t>
  </si>
  <si>
    <t>01 0 00 24250</t>
  </si>
  <si>
    <t>Расходы на обеспечение условий для развития на территории МО "Село Енотаевка"физической культуры и спорта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</t>
  </si>
  <si>
    <t>01 0 00 24070</t>
  </si>
  <si>
    <t>01 0 00 04190</t>
  </si>
  <si>
    <t>01 0 00 24060</t>
  </si>
  <si>
    <t>01 0 00 80020</t>
  </si>
  <si>
    <t>01 0 00 04650</t>
  </si>
  <si>
    <t>Процентные платежи по муниципальному  долгу муниципального образования "Село Енотаевка"  в рамках муниципальной  программы«Содержание органов местного самоуправления и выполнения вопросов местного значения муниципального образования "Село Енотаевка" на 2018-2023 год»обслуживание государственного (муниципального) долга)</t>
  </si>
  <si>
    <t>Доплаты к пенсиям государственных служащих и муниципальных служащих Астраханской области в рамках муниципальной  программы «Содержание органов местного самоуправления и выполнения вопросов местного значения муниципального образования "Село Енотаевка" на 2018-2023 год»(социальное обеспечение и иные выплаты населению)</t>
  </si>
  <si>
    <t>Расходы на обеспечение функций органов местного самоуправления муниципального образования "Село Енотаевка"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</si>
  <si>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муниципального образования  Село Енотаевка" в рамках муниципальной  программы«Содержание органов местного самоуправления и выполнения вопросов местного значения муниципального образования "Село Енотаевка" на 2018-2023 год»(закупка товаров, работ и услуг для государственных (муниципальных) нужд)</t>
  </si>
  <si>
    <t>Реализация мероприятий  в рамках муниципальной  программы «Содержание органов местного самоуправления и выполнения вопросов местного значения муниципального образования "Село Енотаевка" на 2018-2023 год»</t>
  </si>
  <si>
    <t>Высшее должностное лицо органов местного самоуправления муниципального образования "Село Енотаевка" в рамках  муниципальной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год»(содержание высшего должностного лица)</t>
  </si>
  <si>
    <t>Расходы на обеспечение функций органов местного самоуправления муниципального образования "Село Енотаевка" в рамках  муниципальной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год»(содержание аппарата)</t>
  </si>
  <si>
    <t>Расходы на обеспечение функций органов местного самоуправления муниципального образования "Село Енотаевка" в рамках мцниципальной программы   «Содержание органов местного самоуправления и выполнения вопросов местного значения муниципального образования "Село енотаевка" на 2018-2023 год»(закупка товаров, работ и услуг для государственных (муниципальных) нужд)</t>
  </si>
  <si>
    <t>Реализация мероприятий 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2016-2023 год»</t>
  </si>
  <si>
    <t>от                  №</t>
  </si>
  <si>
    <t>Процентные платежи по муниципальному  долгу муниципального образования "Село Енотаевка"  в рамках муниципальной программы«Содержание органов местного самоуправления и выполнения вопросов местного значения муниципального образования "Село Енотаевка" на 2018-2023 год»обслуживание государственного (муниципального) долга)</t>
  </si>
  <si>
    <t>Расходы на обеспечение функций органов местного самоуправления муниципального образования "Село Енотаевка" в рамках муниципальной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</si>
  <si>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мероприятий 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2018 год»</t>
  </si>
  <si>
    <t>Расходы на обеспечение функций органов местного самоуправления муниципального образования ""Село Енотаевка" в рамках  муниципальной программы  «Содержание органов местного самоуправления и выполнения вопросов местного значения муниципального образования ""Село Енотаевка" на 2018 год»(содержание аппарата)</t>
  </si>
  <si>
    <t>Расходы на  доплаты к пенсиям государственных служащих и муниципальных служащих Астраханской области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2018 год»(социальное обеспечение и иные выплаты населению)</t>
  </si>
  <si>
    <t>Процентные платежи по муниципальному  долгу муниципального образования ""Село Енотаевка"  в рамках муниципальной программы«Содержание органов местного самоуправления и выполнения вопросов местного значения муниципального образования ""Село Енотаевка" на 2018 год»обслуживание государственного (муниципального) долга)</t>
  </si>
  <si>
    <t>от                          №</t>
  </si>
  <si>
    <t>от                            №</t>
  </si>
  <si>
    <t>540</t>
  </si>
  <si>
    <t>80 1 00 81000</t>
  </si>
  <si>
    <t>БЮДЖЕТ на  2019 год</t>
  </si>
  <si>
    <t>Расходы бюджета МО"Село Енотаевка"  по разделам и подразделам, целевым статьям и группам видов расходов классификации расходов бюджета на 2019 год</t>
  </si>
  <si>
    <t>Источники внутреннего финансирования дефицита бюджета МО"Село Енотаевка"  на 2019 год.</t>
  </si>
  <si>
    <t>Перечень главных администраторов доходов местного бюджета МО "Село Енотаевка" на 2019 год</t>
  </si>
  <si>
    <t>ВЕДОМСТВЕННАЯ СТРУКТУРА РАСХОДОВ МЕСТНОГО  БЮДЖЕТА М.О. "Село Енотаевка" НА 2019 ГОД</t>
  </si>
  <si>
    <t>Измененные бюджетные ассигнования на 2019 год</t>
  </si>
  <si>
    <t>МО "Село Енотаевка"   на 2019 год</t>
  </si>
  <si>
    <t>Распределение бюджетных ассигнований по  целевым статьям(муниципальным, ведомственным программам и непрограммным направлениям деятельности), группам видов расходов, разделам и подразделам  классификации расходов бюджета муниципального образования "Село Енотаевка" на 2019 год.</t>
  </si>
  <si>
    <t>Программа предоставления муниципальных гарантий МО "Село Енотаевка" на 2019 год.</t>
  </si>
  <si>
    <t>Расходы на исполнение публичных нормативных обязательств на 2019 год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</si>
  <si>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селських поселений</t>
  </si>
  <si>
    <t>1 16 33050 10 0000 140</t>
  </si>
  <si>
    <t xml:space="preserve"> 202 49999 10 0000 150</t>
  </si>
  <si>
    <t>2 02 15001 10 0000 150</t>
  </si>
  <si>
    <t xml:space="preserve"> 2 07 05000 05 0000 150</t>
  </si>
  <si>
    <t xml:space="preserve"> 2 07 00000 00 0000 150</t>
  </si>
  <si>
    <t>Реализация мероприятий в рамках муниципальной прграммы  "Программа формирования современной городской среды"</t>
  </si>
  <si>
    <t>Реализация мероприятий в рамках муниципальной программы  "Программа формирования современной городской среды"</t>
  </si>
  <si>
    <t>Расходы на проведение выборов депутатов Совета МО "Село Енотаевка" по непрограммному паправлению расходов "Администрация МО "Село Енотаевка" в рамках непрогаммного напрвления деятельности "Реализация функций органов местного самоуправления"</t>
  </si>
  <si>
    <t>99 0 00 04030</t>
  </si>
  <si>
    <t>02 0 F2 55550</t>
  </si>
  <si>
    <t>02 0 F2 65550</t>
  </si>
  <si>
    <t>02 0  F2 5550</t>
  </si>
  <si>
    <t>02 0  F2 6550</t>
  </si>
  <si>
    <t>Доходы на 2019 год (уточненный)декабрь</t>
  </si>
  <si>
    <t>1 01 02050 01 1000110</t>
  </si>
  <si>
    <t>1 09 04053 10 0000110</t>
  </si>
  <si>
    <t>116 33050 10 0000 140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</si>
  <si>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</si>
  <si>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116 00000 00 0000 000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</si>
</sst>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#,##0.0"/>
    <numFmt numFmtId="167" formatCode="000000"/>
  </numFmts>
  <fonts count="58">
    <font>
      <sz val="10"/>
      <name val="Arial Cyr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2"/>
      <name val="Arial"/>
      <family val="2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 CYR"/>
    </font>
    <font>
      <sz val="14"/>
      <color indexed="8"/>
      <name val="Arial Cyr"/>
      <family val="2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sz val="13.5"/>
      <name val="Times New Roman"/>
      <family val="1"/>
      <charset val="204"/>
    </font>
    <font>
      <b/>
      <i/>
      <sz val="12"/>
      <name val="Arial"/>
      <family val="2"/>
      <charset val="204"/>
    </font>
    <font>
      <b/>
      <i/>
      <sz val="14"/>
      <name val="Times New Roman"/>
      <family val="1"/>
      <charset val="204"/>
    </font>
    <font>
      <b/>
      <i/>
      <sz val="10"/>
      <name val="Arial Cyr"/>
      <charset val="204"/>
    </font>
    <font>
      <sz val="14"/>
      <color indexed="14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b/>
      <sz val="16"/>
      <name val="Arial Cyr"/>
      <charset val="204"/>
    </font>
    <font>
      <sz val="14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</font>
    <font>
      <i/>
      <sz val="14"/>
      <name val="Times New Roman"/>
      <family val="1"/>
      <charset val="204"/>
    </font>
    <font>
      <i/>
      <sz val="10"/>
      <name val="Arial Cyr"/>
      <charset val="204"/>
    </font>
    <font>
      <i/>
      <sz val="14"/>
      <name val="Arial Cyr"/>
      <charset val="204"/>
    </font>
    <font>
      <b/>
      <sz val="14"/>
      <name val="Arial Cyr"/>
      <charset val="204"/>
    </font>
    <font>
      <b/>
      <i/>
      <sz val="14"/>
      <name val="Arial Cyr"/>
      <charset val="204"/>
    </font>
    <font>
      <sz val="16"/>
      <name val="Arial Cyr"/>
      <charset val="204"/>
    </font>
    <font>
      <b/>
      <i/>
      <sz val="16"/>
      <name val="Arial Cyr"/>
      <charset val="204"/>
    </font>
    <font>
      <i/>
      <sz val="16"/>
      <name val="Arial Cyr"/>
      <charset val="204"/>
    </font>
    <font>
      <sz val="14"/>
      <color rgb="FFFF0000"/>
      <name val="Times New Roman"/>
      <family val="1"/>
      <charset val="204"/>
    </font>
    <font>
      <i/>
      <sz val="12"/>
      <name val="Arial"/>
      <family val="2"/>
      <charset val="204"/>
    </font>
    <font>
      <sz val="14"/>
      <color rgb="FF7030A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2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rgb="FF00B050"/>
      <name val="Calibri"/>
      <family val="2"/>
      <charset val="204"/>
    </font>
    <font>
      <sz val="12"/>
      <color theme="9" tint="-0.499984740745262"/>
      <name val="Times New Roman"/>
      <family val="1"/>
      <charset val="204"/>
    </font>
    <font>
      <sz val="12"/>
      <color theme="9" tint="-0.499984740745262"/>
      <name val="Calibri"/>
      <family val="2"/>
      <charset val="204"/>
      <scheme val="minor"/>
    </font>
    <font>
      <sz val="12"/>
      <color theme="9" tint="-0.499984740745262"/>
      <name val="Arial Cyr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8"/>
      <color rgb="FF000000"/>
      <name val="Arial Cyr"/>
    </font>
    <font>
      <b/>
      <sz val="14"/>
      <color rgb="FF000000"/>
      <name val="Arial Cyr"/>
      <charset val="204"/>
    </font>
    <font>
      <sz val="14"/>
      <color rgb="FF000000"/>
      <name val="Arial Cy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30" fillId="0" borderId="0"/>
    <xf numFmtId="0" fontId="1" fillId="0" borderId="0"/>
    <xf numFmtId="0" fontId="14" fillId="0" borderId="0"/>
    <xf numFmtId="4" fontId="55" fillId="0" borderId="25">
      <alignment horizontal="right" shrinkToFit="1"/>
    </xf>
    <xf numFmtId="49" fontId="55" fillId="0" borderId="25">
      <alignment horizontal="center"/>
    </xf>
  </cellStyleXfs>
  <cellXfs count="596">
    <xf numFmtId="0" fontId="0" fillId="0" borderId="0" xfId="0"/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left" vertical="center" wrapText="1"/>
    </xf>
    <xf numFmtId="0" fontId="6" fillId="0" borderId="0" xfId="0" applyFont="1"/>
    <xf numFmtId="0" fontId="6" fillId="0" borderId="0" xfId="0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0" fontId="13" fillId="0" borderId="3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/>
    </xf>
    <xf numFmtId="0" fontId="13" fillId="0" borderId="2" xfId="0" applyFont="1" applyFill="1" applyBorder="1" applyAlignment="1">
      <alignment wrapText="1"/>
    </xf>
    <xf numFmtId="0" fontId="6" fillId="0" borderId="0" xfId="0" applyFont="1" applyFill="1" applyAlignment="1" applyProtection="1">
      <alignment shrinkToFit="1"/>
    </xf>
    <xf numFmtId="0" fontId="6" fillId="0" borderId="0" xfId="0" applyFont="1" applyFill="1" applyProtection="1"/>
    <xf numFmtId="0" fontId="6" fillId="0" borderId="0" xfId="0" applyFont="1" applyFill="1"/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 applyProtection="1">
      <alignment horizontal="left" shrinkToFit="1"/>
    </xf>
    <xf numFmtId="49" fontId="6" fillId="0" borderId="2" xfId="0" applyNumberFormat="1" applyFont="1" applyFill="1" applyBorder="1" applyAlignment="1" applyProtection="1">
      <alignment horizontal="center"/>
    </xf>
    <xf numFmtId="0" fontId="6" fillId="0" borderId="2" xfId="0" applyNumberFormat="1" applyFont="1" applyFill="1" applyBorder="1" applyAlignment="1" applyProtection="1">
      <alignment horizontal="left" vertical="center" wrapText="1" shrinkToFit="1"/>
    </xf>
    <xf numFmtId="2" fontId="6" fillId="0" borderId="2" xfId="0" applyNumberFormat="1" applyFont="1" applyFill="1" applyBorder="1" applyAlignment="1" applyProtection="1">
      <alignment horizontal="right"/>
    </xf>
    <xf numFmtId="49" fontId="13" fillId="0" borderId="2" xfId="0" applyNumberFormat="1" applyFont="1" applyFill="1" applyBorder="1" applyAlignment="1">
      <alignment horizontal="center"/>
    </xf>
    <xf numFmtId="0" fontId="13" fillId="0" borderId="0" xfId="0" applyFont="1" applyFill="1" applyProtection="1"/>
    <xf numFmtId="49" fontId="6" fillId="0" borderId="2" xfId="0" applyNumberFormat="1" applyFont="1" applyFill="1" applyBorder="1" applyAlignment="1">
      <alignment horizontal="center" wrapText="1" shrinkToFit="1"/>
    </xf>
    <xf numFmtId="0" fontId="6" fillId="0" borderId="2" xfId="0" applyFont="1" applyFill="1" applyBorder="1" applyAlignment="1">
      <alignment horizontal="left" wrapText="1"/>
    </xf>
    <xf numFmtId="2" fontId="6" fillId="0" borderId="2" xfId="0" applyNumberFormat="1" applyFont="1" applyFill="1" applyBorder="1" applyAlignment="1">
      <alignment wrapText="1"/>
    </xf>
    <xf numFmtId="0" fontId="6" fillId="0" borderId="2" xfId="0" applyFont="1" applyFill="1" applyBorder="1" applyAlignment="1">
      <alignment vertical="top" wrapText="1"/>
    </xf>
    <xf numFmtId="0" fontId="6" fillId="0" borderId="2" xfId="3" applyFont="1" applyFill="1" applyBorder="1" applyAlignment="1">
      <alignment wrapText="1"/>
    </xf>
    <xf numFmtId="0" fontId="13" fillId="0" borderId="2" xfId="0" applyFont="1" applyFill="1" applyBorder="1" applyAlignment="1">
      <alignment horizontal="left" wrapText="1"/>
    </xf>
    <xf numFmtId="0" fontId="6" fillId="0" borderId="2" xfId="0" applyFont="1" applyFill="1" applyBorder="1" applyAlignment="1" applyProtection="1">
      <alignment wrapText="1"/>
    </xf>
    <xf numFmtId="0" fontId="6" fillId="0" borderId="2" xfId="0" applyFont="1" applyFill="1" applyBorder="1" applyAlignment="1" applyProtection="1">
      <alignment shrinkToFit="1"/>
    </xf>
    <xf numFmtId="4" fontId="6" fillId="0" borderId="0" xfId="0" applyNumberFormat="1" applyFont="1" applyFill="1" applyProtection="1"/>
    <xf numFmtId="2" fontId="6" fillId="0" borderId="0" xfId="0" applyNumberFormat="1" applyFont="1" applyFill="1" applyProtection="1"/>
    <xf numFmtId="0" fontId="6" fillId="0" borderId="0" xfId="0" applyFont="1" applyAlignment="1">
      <alignment wrapText="1"/>
    </xf>
    <xf numFmtId="0" fontId="6" fillId="0" borderId="0" xfId="0" applyFont="1" applyFill="1" applyAlignment="1">
      <alignment wrapText="1"/>
    </xf>
    <xf numFmtId="0" fontId="6" fillId="0" borderId="2" xfId="0" applyFont="1" applyBorder="1" applyAlignment="1">
      <alignment wrapText="1"/>
    </xf>
    <xf numFmtId="0" fontId="6" fillId="0" borderId="0" xfId="0" applyFont="1" applyAlignment="1"/>
    <xf numFmtId="0" fontId="13" fillId="0" borderId="0" xfId="0" applyFont="1" applyAlignment="1">
      <alignment horizontal="center" wrapText="1"/>
    </xf>
    <xf numFmtId="4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wrapText="1"/>
    </xf>
    <xf numFmtId="0" fontId="6" fillId="0" borderId="0" xfId="0" applyFont="1" applyBorder="1" applyAlignment="1">
      <alignment wrapText="1"/>
    </xf>
    <xf numFmtId="49" fontId="6" fillId="0" borderId="2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0" xfId="0" applyFont="1" applyBorder="1"/>
    <xf numFmtId="49" fontId="16" fillId="0" borderId="0" xfId="0" applyNumberFormat="1" applyFont="1" applyBorder="1" applyAlignment="1">
      <alignment horizontal="left"/>
    </xf>
    <xf numFmtId="49" fontId="16" fillId="0" borderId="0" xfId="0" applyNumberFormat="1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 shrinkToFit="1"/>
    </xf>
    <xf numFmtId="0" fontId="6" fillId="0" borderId="2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/>
    </xf>
    <xf numFmtId="0" fontId="6" fillId="0" borderId="5" xfId="0" applyFont="1" applyFill="1" applyBorder="1" applyAlignment="1">
      <alignment wrapText="1"/>
    </xf>
    <xf numFmtId="0" fontId="6" fillId="0" borderId="0" xfId="0" applyFont="1" applyAlignment="1">
      <alignment horizontal="right"/>
    </xf>
    <xf numFmtId="49" fontId="6" fillId="0" borderId="2" xfId="0" applyNumberFormat="1" applyFont="1" applyBorder="1" applyAlignment="1">
      <alignment horizontal="left" vertical="center" wrapText="1"/>
    </xf>
    <xf numFmtId="0" fontId="6" fillId="0" borderId="0" xfId="2" applyFont="1" applyFill="1" applyAlignment="1" applyProtection="1">
      <alignment horizontal="left" wrapText="1"/>
      <protection locked="0"/>
    </xf>
    <xf numFmtId="0" fontId="6" fillId="0" borderId="0" xfId="0" applyFont="1" applyFill="1" applyAlignment="1"/>
    <xf numFmtId="0" fontId="7" fillId="0" borderId="0" xfId="0" applyFont="1" applyFill="1" applyAlignment="1"/>
    <xf numFmtId="0" fontId="13" fillId="0" borderId="0" xfId="0" applyFont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13" fillId="0" borderId="9" xfId="0" applyFont="1" applyBorder="1"/>
    <xf numFmtId="0" fontId="13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Fill="1" applyProtection="1">
      <protection locked="0"/>
    </xf>
    <xf numFmtId="0" fontId="6" fillId="0" borderId="0" xfId="2" applyFont="1" applyFill="1" applyAlignment="1" applyProtection="1">
      <alignment wrapText="1"/>
      <protection locked="0"/>
    </xf>
    <xf numFmtId="0" fontId="6" fillId="0" borderId="0" xfId="0" applyFont="1" applyFill="1" applyBorder="1"/>
    <xf numFmtId="0" fontId="13" fillId="0" borderId="2" xfId="0" applyFont="1" applyBorder="1"/>
    <xf numFmtId="2" fontId="6" fillId="0" borderId="0" xfId="0" applyNumberFormat="1" applyFont="1" applyFill="1" applyBorder="1" applyAlignment="1">
      <alignment horizontal="center"/>
    </xf>
    <xf numFmtId="0" fontId="13" fillId="0" borderId="0" xfId="0" applyFont="1" applyBorder="1"/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6" fillId="0" borderId="2" xfId="0" applyFont="1" applyBorder="1" applyAlignment="1">
      <alignment horizontal="center"/>
    </xf>
    <xf numFmtId="0" fontId="17" fillId="0" borderId="2" xfId="0" applyFont="1" applyBorder="1" applyAlignment="1">
      <alignment horizontal="left" vertical="center" wrapText="1"/>
    </xf>
    <xf numFmtId="0" fontId="17" fillId="0" borderId="0" xfId="0" applyFont="1"/>
    <xf numFmtId="0" fontId="6" fillId="0" borderId="2" xfId="0" applyFont="1" applyBorder="1" applyAlignment="1">
      <alignment horizontal="left" vertical="center" wrapText="1"/>
    </xf>
    <xf numFmtId="166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/>
    <xf numFmtId="0" fontId="6" fillId="0" borderId="2" xfId="0" applyFont="1" applyBorder="1" applyAlignment="1">
      <alignment textRotation="90" wrapText="1"/>
    </xf>
    <xf numFmtId="0" fontId="6" fillId="0" borderId="2" xfId="0" applyFont="1" applyFill="1" applyBorder="1" applyAlignment="1">
      <alignment textRotation="90" wrapText="1"/>
    </xf>
    <xf numFmtId="49" fontId="18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/>
    </xf>
    <xf numFmtId="0" fontId="6" fillId="0" borderId="0" xfId="0" applyFont="1" applyAlignment="1">
      <alignment horizontal="left" indent="15"/>
    </xf>
    <xf numFmtId="0" fontId="10" fillId="0" borderId="0" xfId="0" applyFont="1" applyAlignment="1">
      <alignment horizontal="left" indent="15"/>
    </xf>
    <xf numFmtId="0" fontId="3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justify" vertical="top" wrapText="1"/>
    </xf>
    <xf numFmtId="0" fontId="6" fillId="0" borderId="12" xfId="0" applyFont="1" applyBorder="1" applyAlignment="1">
      <alignment horizontal="justify" vertical="top" wrapText="1"/>
    </xf>
    <xf numFmtId="0" fontId="6" fillId="0" borderId="13" xfId="0" applyFont="1" applyBorder="1" applyAlignment="1">
      <alignment horizontal="justify" vertical="top" wrapText="1"/>
    </xf>
    <xf numFmtId="0" fontId="6" fillId="0" borderId="13" xfId="0" applyFont="1" applyBorder="1" applyAlignment="1">
      <alignment horizontal="left" vertical="top" wrapText="1"/>
    </xf>
    <xf numFmtId="0" fontId="6" fillId="0" borderId="0" xfId="2" applyFont="1" applyFill="1" applyAlignment="1">
      <alignment horizontal="left" wrapText="1"/>
    </xf>
    <xf numFmtId="0" fontId="6" fillId="0" borderId="2" xfId="0" applyFont="1" applyBorder="1" applyAlignment="1">
      <alignment vertical="center" wrapText="1"/>
    </xf>
    <xf numFmtId="0" fontId="6" fillId="0" borderId="12" xfId="0" applyFont="1" applyBorder="1"/>
    <xf numFmtId="0" fontId="7" fillId="0" borderId="0" xfId="0" applyFont="1"/>
    <xf numFmtId="0" fontId="6" fillId="0" borderId="0" xfId="0" applyFont="1" applyFill="1" applyAlignment="1" applyProtection="1">
      <alignment horizontal="right"/>
      <protection locked="0"/>
    </xf>
    <xf numFmtId="0" fontId="6" fillId="0" borderId="0" xfId="2" applyFont="1" applyFill="1" applyAlignment="1">
      <alignment wrapText="1"/>
    </xf>
    <xf numFmtId="0" fontId="6" fillId="0" borderId="0" xfId="2" applyFont="1" applyFill="1" applyAlignment="1">
      <alignment horizontal="right" wrapText="1"/>
    </xf>
    <xf numFmtId="0" fontId="13" fillId="0" borderId="2" xfId="0" applyFont="1" applyFill="1" applyBorder="1" applyAlignment="1"/>
    <xf numFmtId="0" fontId="22" fillId="0" borderId="2" xfId="0" applyFont="1" applyFill="1" applyBorder="1" applyAlignment="1">
      <alignment horizontal="center" vertical="center" wrapText="1"/>
    </xf>
    <xf numFmtId="2" fontId="7" fillId="0" borderId="0" xfId="0" applyNumberFormat="1" applyFont="1"/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/>
    <xf numFmtId="0" fontId="20" fillId="0" borderId="2" xfId="0" applyFont="1" applyBorder="1" applyAlignment="1">
      <alignment wrapText="1"/>
    </xf>
    <xf numFmtId="164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left" wrapText="1"/>
    </xf>
    <xf numFmtId="164" fontId="6" fillId="0" borderId="2" xfId="0" applyNumberFormat="1" applyFont="1" applyFill="1" applyBorder="1" applyAlignment="1" applyProtection="1">
      <alignment horizontal="right"/>
    </xf>
    <xf numFmtId="164" fontId="6" fillId="0" borderId="2" xfId="0" applyNumberFormat="1" applyFont="1" applyFill="1" applyBorder="1" applyAlignment="1" applyProtection="1">
      <alignment horizontal="right"/>
      <protection locked="0"/>
    </xf>
    <xf numFmtId="164" fontId="13" fillId="0" borderId="2" xfId="0" applyNumberFormat="1" applyFont="1" applyFill="1" applyBorder="1" applyAlignment="1" applyProtection="1">
      <alignment horizontal="right"/>
    </xf>
    <xf numFmtId="164" fontId="13" fillId="0" borderId="2" xfId="0" applyNumberFormat="1" applyFont="1" applyFill="1" applyBorder="1" applyAlignment="1" applyProtection="1">
      <alignment horizontal="right"/>
      <protection locked="0"/>
    </xf>
    <xf numFmtId="164" fontId="6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4" xfId="0" applyNumberFormat="1" applyFont="1" applyFill="1" applyBorder="1" applyAlignment="1">
      <alignment horizontal="right"/>
    </xf>
    <xf numFmtId="164" fontId="6" fillId="0" borderId="15" xfId="0" applyNumberFormat="1" applyFont="1" applyBorder="1" applyAlignment="1">
      <alignment horizontal="right" vertical="top" wrapText="1"/>
    </xf>
    <xf numFmtId="164" fontId="6" fillId="0" borderId="16" xfId="0" applyNumberFormat="1" applyFont="1" applyBorder="1" applyAlignment="1">
      <alignment horizontal="right" vertical="top" wrapText="1"/>
    </xf>
    <xf numFmtId="164" fontId="6" fillId="0" borderId="17" xfId="0" applyNumberFormat="1" applyFont="1" applyBorder="1" applyAlignment="1">
      <alignment horizontal="righ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justify" vertical="top" wrapText="1"/>
    </xf>
    <xf numFmtId="2" fontId="6" fillId="0" borderId="2" xfId="0" applyNumberFormat="1" applyFont="1" applyBorder="1" applyAlignment="1">
      <alignment horizontal="right" vertical="top" wrapText="1"/>
    </xf>
    <xf numFmtId="0" fontId="28" fillId="0" borderId="18" xfId="0" applyFont="1" applyBorder="1" applyAlignment="1"/>
    <xf numFmtId="0" fontId="7" fillId="0" borderId="18" xfId="0" applyFont="1" applyBorder="1" applyAlignment="1"/>
    <xf numFmtId="0" fontId="6" fillId="0" borderId="13" xfId="0" applyFont="1" applyBorder="1" applyAlignment="1">
      <alignment wrapText="1"/>
    </xf>
    <xf numFmtId="164" fontId="6" fillId="0" borderId="19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left" wrapText="1"/>
    </xf>
    <xf numFmtId="49" fontId="6" fillId="0" borderId="5" xfId="0" applyNumberFormat="1" applyFont="1" applyBorder="1" applyAlignment="1">
      <alignment wrapText="1"/>
    </xf>
    <xf numFmtId="164" fontId="6" fillId="0" borderId="5" xfId="0" applyNumberFormat="1" applyFont="1" applyBorder="1" applyAlignment="1">
      <alignment horizontal="right" vertical="center" wrapText="1"/>
    </xf>
    <xf numFmtId="49" fontId="6" fillId="0" borderId="2" xfId="0" applyNumberFormat="1" applyFont="1" applyFill="1" applyBorder="1" applyAlignment="1">
      <alignment wrapText="1"/>
    </xf>
    <xf numFmtId="49" fontId="6" fillId="0" borderId="13" xfId="0" applyNumberFormat="1" applyFont="1" applyBorder="1" applyAlignment="1">
      <alignment wrapText="1"/>
    </xf>
    <xf numFmtId="164" fontId="6" fillId="0" borderId="13" xfId="0" applyNumberFormat="1" applyFont="1" applyBorder="1" applyAlignment="1">
      <alignment horizontal="right" vertical="center" wrapText="1"/>
    </xf>
    <xf numFmtId="0" fontId="6" fillId="0" borderId="2" xfId="0" applyFont="1" applyFill="1" applyBorder="1" applyAlignment="1">
      <alignment horizontal="justify" vertical="top" wrapText="1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vertical="top" wrapText="1"/>
    </xf>
    <xf numFmtId="0" fontId="25" fillId="0" borderId="2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2" fontId="27" fillId="0" borderId="0" xfId="0" applyNumberFormat="1" applyFont="1" applyFill="1"/>
    <xf numFmtId="49" fontId="27" fillId="0" borderId="0" xfId="0" applyNumberFormat="1" applyFont="1" applyFill="1"/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1" fillId="0" borderId="2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2" fontId="23" fillId="0" borderId="0" xfId="0" applyNumberFormat="1" applyFont="1" applyFill="1"/>
    <xf numFmtId="49" fontId="23" fillId="0" borderId="0" xfId="0" applyNumberFormat="1" applyFont="1" applyFill="1"/>
    <xf numFmtId="2" fontId="7" fillId="0" borderId="0" xfId="0" applyNumberFormat="1" applyFont="1" applyFill="1"/>
    <xf numFmtId="49" fontId="7" fillId="0" borderId="0" xfId="0" applyNumberFormat="1" applyFont="1" applyFill="1"/>
    <xf numFmtId="2" fontId="12" fillId="0" borderId="0" xfId="0" applyNumberFormat="1" applyFont="1" applyFill="1"/>
    <xf numFmtId="49" fontId="12" fillId="0" borderId="0" xfId="0" applyNumberFormat="1" applyFont="1" applyFill="1"/>
    <xf numFmtId="0" fontId="11" fillId="0" borderId="2" xfId="0" applyFont="1" applyFill="1" applyBorder="1" applyAlignment="1">
      <alignment horizontal="center" vertical="center" wrapText="1"/>
    </xf>
    <xf numFmtId="0" fontId="2" fillId="0" borderId="0" xfId="0" applyFont="1" applyFill="1"/>
    <xf numFmtId="49" fontId="6" fillId="0" borderId="0" xfId="0" applyNumberFormat="1" applyFont="1" applyFill="1"/>
    <xf numFmtId="0" fontId="6" fillId="2" borderId="2" xfId="0" applyFont="1" applyFill="1" applyBorder="1" applyAlignment="1">
      <alignment horizontal="justify" vertical="top" wrapText="1"/>
    </xf>
    <xf numFmtId="0" fontId="6" fillId="0" borderId="2" xfId="0" applyFont="1" applyBorder="1" applyAlignment="1">
      <alignment horizontal="justify" wrapText="1"/>
    </xf>
    <xf numFmtId="0" fontId="6" fillId="0" borderId="2" xfId="0" applyFont="1" applyFill="1" applyBorder="1" applyAlignment="1" applyProtection="1">
      <alignment horizontal="center"/>
    </xf>
    <xf numFmtId="164" fontId="6" fillId="0" borderId="2" xfId="0" applyNumberFormat="1" applyFont="1" applyFill="1" applyBorder="1" applyAlignment="1">
      <alignment horizontal="right" wrapText="1"/>
    </xf>
    <xf numFmtId="164" fontId="13" fillId="0" borderId="2" xfId="0" applyNumberFormat="1" applyFont="1" applyFill="1" applyBorder="1" applyAlignment="1">
      <alignment horizontal="right" wrapText="1"/>
    </xf>
    <xf numFmtId="0" fontId="6" fillId="0" borderId="18" xfId="0" applyFont="1" applyFill="1" applyBorder="1" applyAlignment="1">
      <alignment horizontal="right"/>
    </xf>
    <xf numFmtId="0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vertical="top" wrapText="1"/>
    </xf>
    <xf numFmtId="0" fontId="6" fillId="0" borderId="13" xfId="0" applyFont="1" applyFill="1" applyBorder="1" applyAlignment="1">
      <alignment horizontal="center" vertical="center" wrapText="1"/>
    </xf>
    <xf numFmtId="4" fontId="15" fillId="0" borderId="2" xfId="0" applyNumberFormat="1" applyFont="1" applyFill="1" applyBorder="1" applyAlignment="1">
      <alignment horizontal="right" vertical="top" wrapText="1"/>
    </xf>
    <xf numFmtId="164" fontId="8" fillId="0" borderId="2" xfId="0" applyNumberFormat="1" applyFont="1" applyFill="1" applyBorder="1" applyAlignment="1" applyProtection="1">
      <alignment horizontal="right"/>
    </xf>
    <xf numFmtId="164" fontId="8" fillId="0" borderId="2" xfId="0" applyNumberFormat="1" applyFont="1" applyFill="1" applyBorder="1" applyAlignment="1" applyProtection="1">
      <alignment horizontal="right"/>
      <protection locked="0"/>
    </xf>
    <xf numFmtId="0" fontId="6" fillId="0" borderId="2" xfId="0" applyNumberFormat="1" applyFont="1" applyFill="1" applyBorder="1" applyAlignment="1">
      <alignment horizontal="center" vertical="center" wrapText="1"/>
    </xf>
    <xf numFmtId="2" fontId="32" fillId="0" borderId="0" xfId="0" applyNumberFormat="1" applyFont="1" applyFill="1"/>
    <xf numFmtId="49" fontId="32" fillId="0" borderId="0" xfId="0" applyNumberFormat="1" applyFont="1" applyFill="1"/>
    <xf numFmtId="0" fontId="6" fillId="0" borderId="2" xfId="0" applyFont="1" applyFill="1" applyBorder="1" applyAlignment="1">
      <alignment horizontal="center" wrapText="1"/>
    </xf>
    <xf numFmtId="0" fontId="6" fillId="0" borderId="2" xfId="0" applyNumberFormat="1" applyFont="1" applyFill="1" applyBorder="1" applyAlignment="1">
      <alignment horizontal="center" wrapText="1"/>
    </xf>
    <xf numFmtId="0" fontId="26" fillId="0" borderId="2" xfId="0" applyFont="1" applyFill="1" applyBorder="1" applyAlignment="1">
      <alignment vertical="top" wrapText="1"/>
    </xf>
    <xf numFmtId="0" fontId="22" fillId="0" borderId="2" xfId="0" applyFont="1" applyFill="1" applyBorder="1" applyAlignment="1">
      <alignment vertical="top" wrapText="1"/>
    </xf>
    <xf numFmtId="0" fontId="22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13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/>
    <xf numFmtId="164" fontId="7" fillId="0" borderId="2" xfId="0" applyNumberFormat="1" applyFont="1" applyFill="1" applyBorder="1"/>
    <xf numFmtId="0" fontId="6" fillId="0" borderId="2" xfId="0" applyFont="1" applyFill="1" applyBorder="1" applyAlignment="1">
      <alignment horizontal="right" vertical="center" wrapText="1"/>
    </xf>
    <xf numFmtId="0" fontId="13" fillId="0" borderId="2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top" wrapText="1"/>
    </xf>
    <xf numFmtId="0" fontId="6" fillId="0" borderId="2" xfId="0" applyFont="1" applyFill="1" applyBorder="1"/>
    <xf numFmtId="0" fontId="3" fillId="0" borderId="2" xfId="0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0" fontId="3" fillId="0" borderId="2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wrapText="1"/>
    </xf>
    <xf numFmtId="0" fontId="6" fillId="0" borderId="19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9" fillId="0" borderId="0" xfId="0" applyFont="1" applyFill="1"/>
    <xf numFmtId="0" fontId="13" fillId="0" borderId="19" xfId="0" applyFont="1" applyFill="1" applyBorder="1" applyAlignment="1">
      <alignment horizontal="center" vertical="center" wrapText="1"/>
    </xf>
    <xf numFmtId="0" fontId="22" fillId="0" borderId="19" xfId="0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vertical="top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3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wrapText="1"/>
    </xf>
    <xf numFmtId="0" fontId="31" fillId="0" borderId="2" xfId="0" applyFont="1" applyFill="1" applyBorder="1" applyAlignment="1">
      <alignment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2" xfId="0" applyNumberFormat="1" applyFont="1" applyFill="1" applyBorder="1" applyAlignment="1">
      <alignment horizontal="center" vertical="center" wrapText="1"/>
    </xf>
    <xf numFmtId="0" fontId="31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vertical="top" wrapText="1"/>
    </xf>
    <xf numFmtId="2" fontId="6" fillId="0" borderId="2" xfId="0" applyNumberFormat="1" applyFont="1" applyFill="1" applyBorder="1"/>
    <xf numFmtId="164" fontId="13" fillId="0" borderId="0" xfId="0" applyNumberFormat="1" applyFont="1" applyFill="1" applyProtection="1"/>
    <xf numFmtId="0" fontId="13" fillId="0" borderId="2" xfId="0" applyFont="1" applyBorder="1" applyAlignment="1">
      <alignment vertical="top" wrapText="1"/>
    </xf>
    <xf numFmtId="0" fontId="13" fillId="0" borderId="0" xfId="0" applyFont="1" applyBorder="1" applyAlignment="1">
      <alignment horizontal="right" vertical="top" wrapText="1"/>
    </xf>
    <xf numFmtId="165" fontId="6" fillId="0" borderId="2" xfId="0" applyNumberFormat="1" applyFont="1" applyBorder="1" applyAlignment="1">
      <alignment horizontal="right" vertical="top" wrapText="1"/>
    </xf>
    <xf numFmtId="164" fontId="13" fillId="0" borderId="2" xfId="0" applyNumberFormat="1" applyFont="1" applyBorder="1" applyAlignment="1">
      <alignment horizontal="right" vertical="top" wrapText="1"/>
    </xf>
    <xf numFmtId="2" fontId="33" fillId="0" borderId="0" xfId="0" applyNumberFormat="1" applyFont="1" applyFill="1"/>
    <xf numFmtId="0" fontId="6" fillId="0" borderId="0" xfId="1" applyFont="1" applyFill="1" applyBorder="1" applyProtection="1"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0" fontId="6" fillId="0" borderId="2" xfId="0" applyFont="1" applyFill="1" applyBorder="1" applyAlignment="1">
      <alignment horizontal="center" vertical="top"/>
    </xf>
    <xf numFmtId="166" fontId="6" fillId="0" borderId="2" xfId="0" applyNumberFormat="1" applyFont="1" applyFill="1" applyBorder="1" applyAlignment="1">
      <alignment horizontal="center" vertical="top"/>
    </xf>
    <xf numFmtId="0" fontId="13" fillId="0" borderId="0" xfId="0" applyFont="1" applyFill="1" applyBorder="1"/>
    <xf numFmtId="166" fontId="6" fillId="0" borderId="0" xfId="0" applyNumberFormat="1" applyFont="1" applyFill="1" applyBorder="1" applyAlignment="1">
      <alignment horizontal="center" vertical="top"/>
    </xf>
    <xf numFmtId="0" fontId="13" fillId="0" borderId="0" xfId="0" applyFont="1" applyFill="1"/>
    <xf numFmtId="164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9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wrapText="1"/>
    </xf>
    <xf numFmtId="164" fontId="13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Fill="1" applyBorder="1" applyAlignment="1" applyProtection="1">
      <alignment horizontal="right" vertical="center" wrapText="1"/>
      <protection locked="0"/>
    </xf>
    <xf numFmtId="164" fontId="6" fillId="0" borderId="5" xfId="0" applyNumberFormat="1" applyFont="1" applyFill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164" fontId="7" fillId="0" borderId="2" xfId="0" applyNumberFormat="1" applyFont="1" applyFill="1" applyBorder="1" applyAlignment="1">
      <alignment horizontal="right"/>
    </xf>
    <xf numFmtId="2" fontId="7" fillId="0" borderId="0" xfId="0" applyNumberFormat="1" applyFont="1" applyFill="1" applyBorder="1"/>
    <xf numFmtId="49" fontId="7" fillId="0" borderId="0" xfId="0" applyNumberFormat="1" applyFont="1" applyFill="1" applyBorder="1"/>
    <xf numFmtId="164" fontId="6" fillId="0" borderId="13" xfId="0" applyNumberFormat="1" applyFont="1" applyFill="1" applyBorder="1" applyAlignment="1">
      <alignment horizontal="right" vertical="center" wrapText="1"/>
    </xf>
    <xf numFmtId="2" fontId="34" fillId="0" borderId="0" xfId="0" applyNumberFormat="1" applyFont="1" applyFill="1"/>
    <xf numFmtId="2" fontId="35" fillId="0" borderId="0" xfId="0" applyNumberFormat="1" applyFont="1" applyFill="1"/>
    <xf numFmtId="0" fontId="6" fillId="0" borderId="0" xfId="0" applyFont="1" applyFill="1" applyAlignment="1" applyProtection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8" fillId="0" borderId="0" xfId="0" applyFont="1" applyFill="1" applyProtection="1"/>
    <xf numFmtId="49" fontId="6" fillId="0" borderId="2" xfId="0" applyNumberFormat="1" applyFont="1" applyFill="1" applyBorder="1" applyAlignment="1">
      <alignment horizontal="center" wrapText="1"/>
    </xf>
    <xf numFmtId="0" fontId="6" fillId="0" borderId="12" xfId="0" applyFont="1" applyFill="1" applyBorder="1" applyAlignment="1">
      <alignment wrapText="1"/>
    </xf>
    <xf numFmtId="0" fontId="24" fillId="0" borderId="0" xfId="0" applyFont="1" applyFill="1" applyProtection="1"/>
    <xf numFmtId="0" fontId="29" fillId="0" borderId="2" xfId="0" applyNumberFormat="1" applyFont="1" applyFill="1" applyBorder="1" applyAlignment="1" applyProtection="1">
      <alignment horizontal="left" vertical="center" wrapText="1" shrinkToFit="1"/>
    </xf>
    <xf numFmtId="0" fontId="13" fillId="0" borderId="2" xfId="0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/>
    <xf numFmtId="164" fontId="6" fillId="0" borderId="0" xfId="0" applyNumberFormat="1" applyFont="1" applyFill="1" applyProtection="1"/>
    <xf numFmtId="49" fontId="31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 applyProtection="1"/>
    <xf numFmtId="49" fontId="36" fillId="0" borderId="0" xfId="0" applyNumberFormat="1" applyFont="1" applyFill="1"/>
    <xf numFmtId="49" fontId="37" fillId="0" borderId="0" xfId="0" applyNumberFormat="1" applyFont="1" applyFill="1"/>
    <xf numFmtId="49" fontId="38" fillId="0" borderId="0" xfId="0" applyNumberFormat="1" applyFont="1" applyFill="1"/>
    <xf numFmtId="49" fontId="22" fillId="0" borderId="2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top" wrapText="1"/>
    </xf>
    <xf numFmtId="0" fontId="6" fillId="0" borderId="0" xfId="0" applyFont="1" applyFill="1" applyAlignment="1" applyProtection="1">
      <alignment horizontal="left"/>
    </xf>
    <xf numFmtId="0" fontId="6" fillId="0" borderId="2" xfId="1" applyFont="1" applyFill="1" applyBorder="1" applyAlignment="1" applyProtection="1">
      <alignment horizontal="left" vertical="top" wrapText="1"/>
      <protection locked="0"/>
    </xf>
    <xf numFmtId="0" fontId="6" fillId="0" borderId="20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vertical="top"/>
    </xf>
    <xf numFmtId="0" fontId="6" fillId="0" borderId="5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left" vertical="top" wrapText="1"/>
    </xf>
    <xf numFmtId="166" fontId="6" fillId="0" borderId="5" xfId="0" applyNumberFormat="1" applyFont="1" applyFill="1" applyBorder="1" applyAlignment="1">
      <alignment horizontal="center" vertical="top"/>
    </xf>
    <xf numFmtId="0" fontId="6" fillId="3" borderId="2" xfId="0" applyFont="1" applyFill="1" applyBorder="1" applyAlignment="1">
      <alignment horizontal="center" vertical="top"/>
    </xf>
    <xf numFmtId="0" fontId="6" fillId="3" borderId="2" xfId="0" applyFont="1" applyFill="1" applyBorder="1" applyAlignment="1">
      <alignment horizontal="left" vertical="top" wrapText="1"/>
    </xf>
    <xf numFmtId="166" fontId="6" fillId="3" borderId="2" xfId="0" applyNumberFormat="1" applyFont="1" applyFill="1" applyBorder="1" applyAlignment="1">
      <alignment horizontal="center" vertical="top"/>
    </xf>
    <xf numFmtId="0" fontId="6" fillId="3" borderId="0" xfId="0" applyFont="1" applyFill="1"/>
    <xf numFmtId="0" fontId="40" fillId="0" borderId="2" xfId="0" applyNumberFormat="1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horizontal="center" vertical="center" wrapText="1"/>
    </xf>
    <xf numFmtId="164" fontId="9" fillId="0" borderId="2" xfId="0" applyNumberFormat="1" applyFont="1" applyBorder="1"/>
    <xf numFmtId="0" fontId="6" fillId="0" borderId="1" xfId="0" applyFont="1" applyFill="1" applyBorder="1" applyAlignment="1">
      <alignment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 applyProtection="1">
      <alignment horizontal="right"/>
    </xf>
    <xf numFmtId="1" fontId="13" fillId="0" borderId="2" xfId="0" applyNumberFormat="1" applyFont="1" applyBorder="1" applyAlignment="1">
      <alignment horizontal="center" vertical="top" wrapText="1"/>
    </xf>
    <xf numFmtId="49" fontId="6" fillId="0" borderId="0" xfId="2" applyNumberFormat="1" applyFont="1" applyFill="1" applyAlignment="1">
      <alignment wrapText="1"/>
    </xf>
    <xf numFmtId="49" fontId="6" fillId="0" borderId="0" xfId="0" applyNumberFormat="1" applyFont="1" applyFill="1" applyAlignment="1" applyProtection="1">
      <alignment horizontal="left"/>
    </xf>
    <xf numFmtId="49" fontId="6" fillId="0" borderId="0" xfId="0" applyNumberFormat="1" applyFont="1" applyFill="1" applyAlignment="1" applyProtection="1"/>
    <xf numFmtId="49" fontId="6" fillId="0" borderId="0" xfId="1" quotePrefix="1" applyNumberFormat="1" applyFont="1" applyFill="1" applyBorder="1" applyAlignment="1" applyProtection="1">
      <alignment horizontal="center" vertical="top" wrapText="1"/>
      <protection locked="0"/>
    </xf>
    <xf numFmtId="49" fontId="6" fillId="0" borderId="0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1" quotePrefix="1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0" applyNumberFormat="1" applyFont="1" applyFill="1" applyBorder="1" applyAlignment="1">
      <alignment horizontal="left" vertical="top" wrapText="1"/>
    </xf>
    <xf numFmtId="49" fontId="6" fillId="3" borderId="0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49" fontId="13" fillId="0" borderId="0" xfId="0" applyNumberFormat="1" applyFont="1" applyFill="1" applyBorder="1"/>
    <xf numFmtId="49" fontId="41" fillId="0" borderId="0" xfId="1" applyNumberFormat="1" applyFont="1" applyFill="1" applyBorder="1" applyAlignment="1" applyProtection="1">
      <alignment horizontal="left" vertical="top" wrapText="1"/>
      <protection locked="0"/>
    </xf>
    <xf numFmtId="49" fontId="41" fillId="0" borderId="0" xfId="0" applyNumberFormat="1" applyFont="1" applyFill="1" applyBorder="1" applyAlignment="1">
      <alignment horizontal="left" vertical="top" wrapText="1"/>
    </xf>
    <xf numFmtId="49" fontId="41" fillId="0" borderId="0" xfId="0" applyNumberFormat="1" applyFont="1" applyFill="1" applyBorder="1" applyAlignment="1">
      <alignment horizontal="left" vertical="center" wrapText="1"/>
    </xf>
    <xf numFmtId="49" fontId="39" fillId="0" borderId="0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36" fillId="0" borderId="0" xfId="0" applyNumberFormat="1" applyFont="1" applyFill="1"/>
    <xf numFmtId="0" fontId="6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Alignment="1">
      <alignment horizontal="center" vertical="top" wrapText="1"/>
    </xf>
    <xf numFmtId="164" fontId="6" fillId="0" borderId="2" xfId="0" applyNumberFormat="1" applyFont="1" applyFill="1" applyBorder="1" applyAlignment="1">
      <alignment wrapText="1"/>
    </xf>
    <xf numFmtId="49" fontId="0" fillId="0" borderId="0" xfId="0" applyNumberFormat="1" applyFont="1" applyFill="1"/>
    <xf numFmtId="0" fontId="0" fillId="0" borderId="0" xfId="0" applyNumberFormat="1" applyFont="1" applyFill="1"/>
    <xf numFmtId="164" fontId="0" fillId="0" borderId="0" xfId="0" applyNumberFormat="1" applyFont="1" applyFill="1"/>
    <xf numFmtId="2" fontId="0" fillId="0" borderId="0" xfId="0" applyNumberFormat="1" applyFont="1" applyFill="1"/>
    <xf numFmtId="0" fontId="0" fillId="0" borderId="0" xfId="0" applyFont="1" applyFill="1"/>
    <xf numFmtId="0" fontId="9" fillId="0" borderId="2" xfId="1" applyFont="1" applyFill="1" applyBorder="1" applyAlignment="1" applyProtection="1">
      <alignment horizontal="left" vertical="top" wrapText="1"/>
      <protection locked="0"/>
    </xf>
    <xf numFmtId="2" fontId="0" fillId="0" borderId="0" xfId="0" applyNumberFormat="1" applyFont="1" applyFill="1" applyBorder="1"/>
    <xf numFmtId="49" fontId="0" fillId="0" borderId="0" xfId="0" applyNumberFormat="1" applyFont="1" applyFill="1" applyBorder="1"/>
    <xf numFmtId="0" fontId="9" fillId="0" borderId="2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vertical="top" wrapText="1"/>
    </xf>
    <xf numFmtId="164" fontId="22" fillId="0" borderId="2" xfId="0" applyNumberFormat="1" applyFont="1" applyFill="1" applyBorder="1" applyAlignment="1">
      <alignment horizontal="right" vertical="center" wrapText="1"/>
    </xf>
    <xf numFmtId="164" fontId="31" fillId="0" borderId="2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0" fontId="17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top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2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164" fontId="6" fillId="4" borderId="2" xfId="0" applyNumberFormat="1" applyFont="1" applyFill="1" applyBorder="1" applyAlignment="1">
      <alignment horizontal="right" vertical="center" wrapText="1"/>
    </xf>
    <xf numFmtId="0" fontId="6" fillId="4" borderId="2" xfId="0" applyFont="1" applyFill="1" applyBorder="1" applyAlignment="1">
      <alignment wrapText="1"/>
    </xf>
    <xf numFmtId="0" fontId="6" fillId="4" borderId="2" xfId="0" applyFont="1" applyFill="1" applyBorder="1" applyAlignment="1" applyProtection="1">
      <alignment horizontal="right" vertical="center" wrapText="1"/>
      <protection locked="0"/>
    </xf>
    <xf numFmtId="164" fontId="6" fillId="4" borderId="2" xfId="0" applyNumberFormat="1" applyFont="1" applyFill="1" applyBorder="1" applyAlignment="1" applyProtection="1">
      <alignment horizontal="right" vertical="center" wrapText="1"/>
      <protection locked="0"/>
    </xf>
    <xf numFmtId="0" fontId="42" fillId="4" borderId="23" xfId="0" applyFont="1" applyFill="1" applyBorder="1" applyAlignment="1">
      <alignment vertical="center" wrapText="1"/>
    </xf>
    <xf numFmtId="0" fontId="6" fillId="4" borderId="0" xfId="0" applyFont="1" applyFill="1"/>
    <xf numFmtId="49" fontId="42" fillId="4" borderId="4" xfId="0" applyNumberFormat="1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wrapText="1"/>
    </xf>
    <xf numFmtId="49" fontId="6" fillId="0" borderId="5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49" fontId="6" fillId="4" borderId="2" xfId="0" applyNumberFormat="1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vertical="top" wrapText="1"/>
    </xf>
    <xf numFmtId="164" fontId="6" fillId="4" borderId="5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left" vertical="top" wrapText="1"/>
    </xf>
    <xf numFmtId="2" fontId="6" fillId="0" borderId="2" xfId="0" applyNumberFormat="1" applyFont="1" applyFill="1" applyBorder="1" applyAlignment="1">
      <alignment horizontal="center"/>
    </xf>
    <xf numFmtId="1" fontId="6" fillId="0" borderId="2" xfId="0" applyNumberFormat="1" applyFont="1" applyFill="1" applyBorder="1" applyAlignment="1">
      <alignment horizontal="center"/>
    </xf>
    <xf numFmtId="1" fontId="6" fillId="0" borderId="5" xfId="0" applyNumberFormat="1" applyFont="1" applyFill="1" applyBorder="1" applyAlignment="1">
      <alignment horizontal="center"/>
    </xf>
    <xf numFmtId="164" fontId="6" fillId="0" borderId="2" xfId="0" applyNumberFormat="1" applyFont="1" applyFill="1" applyBorder="1" applyAlignment="1" applyProtection="1">
      <alignment horizontal="right" wrapText="1"/>
      <protection locked="0"/>
    </xf>
    <xf numFmtId="167" fontId="6" fillId="0" borderId="2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justify"/>
    </xf>
    <xf numFmtId="0" fontId="6" fillId="0" borderId="23" xfId="0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/>
    </xf>
    <xf numFmtId="2" fontId="6" fillId="0" borderId="2" xfId="0" applyNumberFormat="1" applyFont="1" applyFill="1" applyBorder="1" applyAlignment="1" applyProtection="1">
      <alignment horizontal="right"/>
      <protection locked="0"/>
    </xf>
    <xf numFmtId="0" fontId="6" fillId="0" borderId="24" xfId="0" applyNumberFormat="1" applyFont="1" applyFill="1" applyBorder="1" applyAlignment="1" applyProtection="1">
      <alignment horizontal="left" vertical="center" wrapText="1" shrinkToFit="1"/>
    </xf>
    <xf numFmtId="49" fontId="6" fillId="0" borderId="24" xfId="0" applyNumberFormat="1" applyFont="1" applyFill="1" applyBorder="1" applyAlignment="1" applyProtection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2" fontId="6" fillId="0" borderId="0" xfId="0" applyNumberFormat="1" applyFont="1" applyFill="1"/>
    <xf numFmtId="164" fontId="6" fillId="0" borderId="0" xfId="0" applyNumberFormat="1" applyFont="1" applyFill="1"/>
    <xf numFmtId="49" fontId="6" fillId="0" borderId="0" xfId="0" applyNumberFormat="1" applyFont="1" applyFill="1" applyAlignment="1">
      <alignment horizontal="center"/>
    </xf>
    <xf numFmtId="49" fontId="13" fillId="0" borderId="0" xfId="0" applyNumberFormat="1" applyFont="1" applyFill="1"/>
    <xf numFmtId="49" fontId="6" fillId="0" borderId="0" xfId="0" applyNumberFormat="1" applyFont="1" applyFill="1" applyBorder="1"/>
    <xf numFmtId="2" fontId="9" fillId="0" borderId="2" xfId="0" applyNumberFormat="1" applyFont="1" applyFill="1" applyBorder="1"/>
    <xf numFmtId="49" fontId="43" fillId="0" borderId="2" xfId="0" applyNumberFormat="1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/>
    </xf>
    <xf numFmtId="0" fontId="43" fillId="0" borderId="2" xfId="0" applyFont="1" applyFill="1" applyBorder="1"/>
    <xf numFmtId="164" fontId="9" fillId="0" borderId="2" xfId="0" applyNumberFormat="1" applyFont="1" applyFill="1" applyBorder="1" applyAlignment="1">
      <alignment horizontal="right" vertical="center" wrapText="1"/>
    </xf>
    <xf numFmtId="0" fontId="43" fillId="0" borderId="2" xfId="0" applyFont="1" applyFill="1" applyBorder="1" applyAlignment="1">
      <alignment horizontal="center" vertical="center"/>
    </xf>
    <xf numFmtId="0" fontId="44" fillId="0" borderId="2" xfId="0" applyFont="1" applyFill="1" applyBorder="1" applyAlignment="1">
      <alignment horizontal="left" vertical="center" wrapText="1"/>
    </xf>
    <xf numFmtId="0" fontId="43" fillId="0" borderId="2" xfId="0" applyFont="1" applyFill="1" applyBorder="1" applyAlignment="1">
      <alignment horizontal="left" vertical="center" wrapText="1"/>
    </xf>
    <xf numFmtId="164" fontId="9" fillId="5" borderId="2" xfId="0" applyNumberFormat="1" applyFont="1" applyFill="1" applyBorder="1" applyAlignment="1">
      <alignment horizontal="right" vertical="center" wrapText="1"/>
    </xf>
    <xf numFmtId="49" fontId="43" fillId="5" borderId="2" xfId="0" applyNumberFormat="1" applyFont="1" applyFill="1" applyBorder="1" applyAlignment="1">
      <alignment horizontal="center" vertical="center" wrapText="1"/>
    </xf>
    <xf numFmtId="0" fontId="43" fillId="5" borderId="2" xfId="0" applyFont="1" applyFill="1" applyBorder="1" applyAlignment="1">
      <alignment horizontal="center" vertical="center" wrapText="1"/>
    </xf>
    <xf numFmtId="0" fontId="43" fillId="5" borderId="2" xfId="0" applyFont="1" applyFill="1" applyBorder="1" applyAlignment="1">
      <alignment horizontal="center" vertical="center"/>
    </xf>
    <xf numFmtId="0" fontId="44" fillId="5" borderId="2" xfId="0" applyFont="1" applyFill="1" applyBorder="1" applyAlignment="1">
      <alignment vertical="top" wrapText="1"/>
    </xf>
    <xf numFmtId="0" fontId="44" fillId="5" borderId="2" xfId="0" applyFont="1" applyFill="1" applyBorder="1" applyAlignment="1">
      <alignment vertical="center" wrapText="1"/>
    </xf>
    <xf numFmtId="0" fontId="44" fillId="0" borderId="2" xfId="0" applyNumberFormat="1" applyFont="1" applyFill="1" applyBorder="1" applyAlignment="1">
      <alignment vertical="center" wrapText="1"/>
    </xf>
    <xf numFmtId="2" fontId="43" fillId="5" borderId="2" xfId="0" applyNumberFormat="1" applyFont="1" applyFill="1" applyBorder="1" applyAlignment="1">
      <alignment wrapText="1"/>
    </xf>
    <xf numFmtId="0" fontId="9" fillId="0" borderId="2" xfId="0" applyFont="1" applyFill="1" applyBorder="1" applyAlignment="1">
      <alignment horizontal="center" vertical="center"/>
    </xf>
    <xf numFmtId="0" fontId="44" fillId="0" borderId="2" xfId="0" applyFont="1" applyFill="1" applyBorder="1" applyAlignment="1" applyProtection="1">
      <alignment vertical="center" wrapText="1"/>
      <protection locked="0"/>
    </xf>
    <xf numFmtId="0" fontId="43" fillId="5" borderId="2" xfId="0" applyFont="1" applyFill="1" applyBorder="1" applyAlignment="1">
      <alignment horizontal="left" wrapText="1"/>
    </xf>
    <xf numFmtId="49" fontId="6" fillId="6" borderId="0" xfId="0" applyNumberFormat="1" applyFont="1" applyFill="1"/>
    <xf numFmtId="0" fontId="44" fillId="0" borderId="2" xfId="0" applyFont="1" applyFill="1" applyBorder="1" applyAlignment="1">
      <alignment wrapText="1"/>
    </xf>
    <xf numFmtId="164" fontId="43" fillId="5" borderId="2" xfId="0" applyNumberFormat="1" applyFont="1" applyFill="1" applyBorder="1" applyAlignment="1">
      <alignment horizontal="right" vertical="center" wrapText="1"/>
    </xf>
    <xf numFmtId="0" fontId="43" fillId="5" borderId="2" xfId="0" applyFont="1" applyFill="1" applyBorder="1" applyAlignment="1">
      <alignment wrapText="1"/>
    </xf>
    <xf numFmtId="0" fontId="43" fillId="0" borderId="2" xfId="0" applyFont="1" applyFill="1" applyBorder="1" applyAlignment="1">
      <alignment horizontal="left" wrapText="1"/>
    </xf>
    <xf numFmtId="0" fontId="43" fillId="0" borderId="2" xfId="0" applyFont="1" applyFill="1" applyBorder="1" applyAlignment="1">
      <alignment horizontal="left" vertical="top" wrapText="1"/>
    </xf>
    <xf numFmtId="0" fontId="44" fillId="5" borderId="2" xfId="0" applyFont="1" applyFill="1" applyBorder="1" applyAlignment="1">
      <alignment horizontal="center" vertical="center"/>
    </xf>
    <xf numFmtId="0" fontId="45" fillId="5" borderId="2" xfId="0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43" fillId="5" borderId="2" xfId="0" applyFont="1" applyFill="1" applyBorder="1" applyAlignment="1">
      <alignment horizontal="left" vertical="center" wrapText="1"/>
    </xf>
    <xf numFmtId="0" fontId="46" fillId="0" borderId="2" xfId="0" applyFont="1" applyBorder="1" applyAlignment="1">
      <alignment horizontal="center" vertical="center" wrapText="1"/>
    </xf>
    <xf numFmtId="0" fontId="43" fillId="5" borderId="2" xfId="0" applyFont="1" applyFill="1" applyBorder="1" applyAlignment="1">
      <alignment vertical="top" wrapText="1"/>
    </xf>
    <xf numFmtId="0" fontId="47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justify" vertical="top" wrapText="1"/>
    </xf>
    <xf numFmtId="49" fontId="48" fillId="5" borderId="2" xfId="0" applyNumberFormat="1" applyFont="1" applyFill="1" applyBorder="1" applyAlignment="1">
      <alignment horizontal="center" vertical="center" wrapText="1"/>
    </xf>
    <xf numFmtId="0" fontId="48" fillId="5" borderId="2" xfId="0" applyFont="1" applyFill="1" applyBorder="1" applyAlignment="1">
      <alignment horizontal="center" vertical="center" wrapText="1"/>
    </xf>
    <xf numFmtId="0" fontId="9" fillId="5" borderId="2" xfId="0" applyNumberFormat="1" applyFont="1" applyFill="1" applyBorder="1" applyAlignment="1">
      <alignment vertical="top" wrapText="1"/>
    </xf>
    <xf numFmtId="49" fontId="6" fillId="3" borderId="0" xfId="0" applyNumberFormat="1" applyFont="1" applyFill="1"/>
    <xf numFmtId="2" fontId="6" fillId="3" borderId="0" xfId="0" applyNumberFormat="1" applyFont="1" applyFill="1"/>
    <xf numFmtId="164" fontId="9" fillId="3" borderId="2" xfId="0" applyNumberFormat="1" applyFont="1" applyFill="1" applyBorder="1" applyAlignment="1">
      <alignment horizontal="right" vertical="center" wrapText="1"/>
    </xf>
    <xf numFmtId="49" fontId="9" fillId="3" borderId="2" xfId="0" applyNumberFormat="1" applyFont="1" applyFill="1" applyBorder="1" applyAlignment="1">
      <alignment horizontal="center" vertical="center" wrapText="1"/>
    </xf>
    <xf numFmtId="0" fontId="44" fillId="3" borderId="2" xfId="0" applyFont="1" applyFill="1" applyBorder="1" applyAlignment="1">
      <alignment horizontal="center" vertical="center" wrapText="1"/>
    </xf>
    <xf numFmtId="0" fontId="43" fillId="3" borderId="2" xfId="0" applyFont="1" applyFill="1" applyBorder="1" applyAlignment="1">
      <alignment horizontal="center" vertical="center"/>
    </xf>
    <xf numFmtId="0" fontId="43" fillId="3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>
      <alignment horizontal="right" vertical="center"/>
    </xf>
    <xf numFmtId="49" fontId="9" fillId="5" borderId="2" xfId="0" applyNumberFormat="1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49" fillId="0" borderId="2" xfId="0" applyFont="1" applyBorder="1" applyAlignment="1">
      <alignment horizontal="center" vertical="center" wrapText="1"/>
    </xf>
    <xf numFmtId="0" fontId="43" fillId="0" borderId="2" xfId="0" applyNumberFormat="1" applyFont="1" applyFill="1" applyBorder="1" applyAlignment="1">
      <alignment horizontal="left" vertical="center" wrapText="1"/>
    </xf>
    <xf numFmtId="0" fontId="43" fillId="0" borderId="2" xfId="0" applyFont="1" applyBorder="1" applyAlignment="1">
      <alignment horizontal="left" vertical="center" wrapText="1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2" fontId="13" fillId="0" borderId="0" xfId="0" applyNumberFormat="1" applyFont="1" applyFill="1"/>
    <xf numFmtId="49" fontId="13" fillId="6" borderId="0" xfId="0" applyNumberFormat="1" applyFont="1" applyFill="1"/>
    <xf numFmtId="164" fontId="48" fillId="5" borderId="2" xfId="0" applyNumberFormat="1" applyFont="1" applyFill="1" applyBorder="1" applyAlignment="1">
      <alignment horizontal="right" vertical="center" wrapText="1"/>
    </xf>
    <xf numFmtId="0" fontId="48" fillId="5" borderId="2" xfId="0" applyFont="1" applyFill="1" applyBorder="1" applyAlignment="1">
      <alignment vertical="top" wrapText="1"/>
    </xf>
    <xf numFmtId="164" fontId="6" fillId="6" borderId="0" xfId="0" applyNumberFormat="1" applyFont="1" applyFill="1" applyBorder="1" applyAlignment="1">
      <alignment horizontal="right" vertical="center" wrapText="1"/>
    </xf>
    <xf numFmtId="164" fontId="50" fillId="0" borderId="5" xfId="0" applyNumberFormat="1" applyFont="1" applyFill="1" applyBorder="1" applyAlignment="1">
      <alignment horizontal="right" vertical="center" wrapText="1"/>
    </xf>
    <xf numFmtId="49" fontId="50" fillId="0" borderId="2" xfId="0" applyNumberFormat="1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horizontal="center" vertical="center" wrapText="1"/>
    </xf>
    <xf numFmtId="0" fontId="51" fillId="0" borderId="2" xfId="0" applyFont="1" applyBorder="1" applyAlignment="1">
      <alignment horizontal="center" vertical="center" wrapText="1"/>
    </xf>
    <xf numFmtId="0" fontId="50" fillId="0" borderId="2" xfId="0" applyNumberFormat="1" applyFont="1" applyFill="1" applyBorder="1" applyAlignment="1">
      <alignment horizontal="left" vertical="center" wrapText="1"/>
    </xf>
    <xf numFmtId="0" fontId="52" fillId="0" borderId="2" xfId="0" applyFont="1" applyBorder="1" applyAlignment="1">
      <alignment horizontal="center" vertical="center" wrapText="1"/>
    </xf>
    <xf numFmtId="2" fontId="50" fillId="0" borderId="2" xfId="0" applyNumberFormat="1" applyFont="1" applyFill="1" applyBorder="1" applyAlignment="1">
      <alignment horizontal="left" vertical="top" wrapText="1"/>
    </xf>
    <xf numFmtId="164" fontId="9" fillId="0" borderId="5" xfId="0" applyNumberFormat="1" applyFont="1" applyFill="1" applyBorder="1" applyAlignment="1">
      <alignment horizontal="right" vertical="center" wrapText="1"/>
    </xf>
    <xf numFmtId="0" fontId="44" fillId="0" borderId="2" xfId="0" applyFont="1" applyFill="1" applyBorder="1" applyAlignment="1">
      <alignment horizontal="center" vertical="center" wrapText="1"/>
    </xf>
    <xf numFmtId="0" fontId="50" fillId="0" borderId="2" xfId="0" applyFont="1" applyBorder="1" applyAlignment="1">
      <alignment horizontal="left" vertical="center" wrapText="1"/>
    </xf>
    <xf numFmtId="2" fontId="9" fillId="0" borderId="2" xfId="0" applyNumberFormat="1" applyFont="1" applyFill="1" applyBorder="1" applyAlignment="1">
      <alignment horizontal="right" vertical="center" wrapText="1"/>
    </xf>
    <xf numFmtId="0" fontId="9" fillId="0" borderId="2" xfId="0" applyNumberFormat="1" applyFont="1" applyFill="1" applyBorder="1" applyAlignment="1">
      <alignment wrapText="1"/>
    </xf>
    <xf numFmtId="2" fontId="9" fillId="5" borderId="2" xfId="0" applyNumberFormat="1" applyFont="1" applyFill="1" applyBorder="1"/>
    <xf numFmtId="0" fontId="9" fillId="5" borderId="2" xfId="0" applyFont="1" applyFill="1" applyBorder="1" applyAlignment="1" applyProtection="1">
      <alignment horizontal="center" vertical="center" wrapText="1"/>
      <protection locked="0"/>
    </xf>
    <xf numFmtId="0" fontId="9" fillId="5" borderId="2" xfId="0" applyFont="1" applyFill="1" applyBorder="1" applyAlignment="1">
      <alignment wrapText="1"/>
    </xf>
    <xf numFmtId="49" fontId="9" fillId="5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center" vertical="center"/>
    </xf>
    <xf numFmtId="0" fontId="45" fillId="0" borderId="2" xfId="0" applyFont="1" applyFill="1" applyBorder="1" applyAlignment="1">
      <alignment horizontal="left" vertical="center" wrapText="1"/>
    </xf>
    <xf numFmtId="164" fontId="9" fillId="5" borderId="5" xfId="0" applyNumberFormat="1" applyFont="1" applyFill="1" applyBorder="1" applyAlignment="1">
      <alignment horizontal="right" vertical="center" wrapText="1"/>
    </xf>
    <xf numFmtId="0" fontId="45" fillId="5" borderId="2" xfId="0" applyFont="1" applyFill="1" applyBorder="1" applyAlignment="1">
      <alignment horizontal="center" vertical="center"/>
    </xf>
    <xf numFmtId="2" fontId="9" fillId="0" borderId="5" xfId="0" applyNumberFormat="1" applyFont="1" applyFill="1" applyBorder="1"/>
    <xf numFmtId="0" fontId="9" fillId="0" borderId="2" xfId="0" applyNumberFormat="1" applyFont="1" applyFill="1" applyBorder="1" applyAlignment="1">
      <alignment horizontal="left" wrapText="1"/>
    </xf>
    <xf numFmtId="0" fontId="9" fillId="0" borderId="2" xfId="0" applyFont="1" applyFill="1" applyBorder="1" applyAlignment="1">
      <alignment vertical="center" wrapText="1"/>
    </xf>
    <xf numFmtId="49" fontId="45" fillId="5" borderId="2" xfId="0" applyNumberFormat="1" applyFont="1" applyFill="1" applyBorder="1" applyAlignment="1">
      <alignment horizontal="center" vertical="center" wrapText="1"/>
    </xf>
    <xf numFmtId="0" fontId="45" fillId="5" borderId="2" xfId="0" applyFont="1" applyFill="1" applyBorder="1" applyAlignment="1" applyProtection="1">
      <alignment horizontal="center" vertical="center" wrapText="1"/>
      <protection locked="0"/>
    </xf>
    <xf numFmtId="0" fontId="45" fillId="5" borderId="2" xfId="0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left" vertical="top" wrapText="1"/>
    </xf>
    <xf numFmtId="49" fontId="43" fillId="5" borderId="5" xfId="0" applyNumberFormat="1" applyFont="1" applyFill="1" applyBorder="1" applyAlignment="1">
      <alignment horizontal="center" vertical="center" wrapText="1"/>
    </xf>
    <xf numFmtId="0" fontId="45" fillId="5" borderId="2" xfId="0" applyFont="1" applyFill="1" applyBorder="1" applyAlignment="1">
      <alignment horizontal="left" vertical="top" wrapText="1"/>
    </xf>
    <xf numFmtId="49" fontId="45" fillId="5" borderId="5" xfId="0" applyNumberFormat="1" applyFont="1" applyFill="1" applyBorder="1" applyAlignment="1">
      <alignment horizontal="center" vertical="center" wrapText="1"/>
    </xf>
    <xf numFmtId="0" fontId="45" fillId="5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164" fontId="45" fillId="0" borderId="2" xfId="0" applyNumberFormat="1" applyFont="1" applyFill="1" applyBorder="1" applyAlignment="1">
      <alignment horizontal="right" vertical="center" wrapText="1"/>
    </xf>
    <xf numFmtId="49" fontId="45" fillId="0" borderId="2" xfId="0" applyNumberFormat="1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center" vertical="center" wrapText="1"/>
    </xf>
    <xf numFmtId="0" fontId="50" fillId="0" borderId="2" xfId="0" applyFont="1" applyBorder="1" applyAlignment="1">
      <alignment horizontal="center" vertical="center" wrapText="1"/>
    </xf>
    <xf numFmtId="2" fontId="50" fillId="0" borderId="2" xfId="0" applyNumberFormat="1" applyFont="1" applyBorder="1" applyAlignment="1">
      <alignment wrapText="1"/>
    </xf>
    <xf numFmtId="164" fontId="45" fillId="5" borderId="2" xfId="0" applyNumberFormat="1" applyFont="1" applyFill="1" applyBorder="1" applyAlignment="1">
      <alignment horizontal="right" vertical="center" wrapText="1"/>
    </xf>
    <xf numFmtId="0" fontId="45" fillId="5" borderId="2" xfId="0" applyFont="1" applyFill="1" applyBorder="1" applyAlignment="1">
      <alignment horizontal="left" wrapText="1"/>
    </xf>
    <xf numFmtId="49" fontId="45" fillId="0" borderId="5" xfId="0" applyNumberFormat="1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wrapText="1"/>
    </xf>
    <xf numFmtId="0" fontId="50" fillId="0" borderId="2" xfId="0" applyNumberFormat="1" applyFont="1" applyFill="1" applyBorder="1" applyAlignment="1">
      <alignment vertical="top" wrapText="1"/>
    </xf>
    <xf numFmtId="0" fontId="45" fillId="5" borderId="2" xfId="0" applyFont="1" applyFill="1" applyBorder="1" applyAlignment="1">
      <alignment wrapText="1"/>
    </xf>
    <xf numFmtId="164" fontId="9" fillId="0" borderId="2" xfId="0" applyNumberFormat="1" applyFont="1" applyFill="1" applyBorder="1"/>
    <xf numFmtId="49" fontId="39" fillId="6" borderId="0" xfId="0" applyNumberFormat="1" applyFont="1" applyFill="1"/>
    <xf numFmtId="0" fontId="45" fillId="5" borderId="2" xfId="1" applyFont="1" applyFill="1" applyBorder="1" applyAlignment="1" applyProtection="1">
      <alignment horizontal="left" vertical="top" wrapText="1"/>
      <protection locked="0"/>
    </xf>
    <xf numFmtId="2" fontId="46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left" vertical="center" wrapText="1"/>
    </xf>
    <xf numFmtId="164" fontId="48" fillId="0" borderId="2" xfId="0" applyNumberFormat="1" applyFont="1" applyFill="1" applyBorder="1" applyAlignment="1">
      <alignment horizontal="right" vertical="center" wrapText="1"/>
    </xf>
    <xf numFmtId="49" fontId="48" fillId="0" borderId="2" xfId="0" applyNumberFormat="1" applyFont="1" applyFill="1" applyBorder="1" applyAlignment="1">
      <alignment horizontal="center" vertical="center" wrapText="1"/>
    </xf>
    <xf numFmtId="0" fontId="48" fillId="0" borderId="2" xfId="0" applyFont="1" applyFill="1" applyBorder="1" applyAlignment="1">
      <alignment horizontal="center" vertical="center" wrapText="1"/>
    </xf>
    <xf numFmtId="164" fontId="13" fillId="5" borderId="2" xfId="0" applyNumberFormat="1" applyFont="1" applyFill="1" applyBorder="1" applyAlignment="1">
      <alignment horizontal="right" vertical="center" wrapText="1"/>
    </xf>
    <xf numFmtId="49" fontId="13" fillId="5" borderId="2" xfId="0" applyNumberFormat="1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49" fontId="9" fillId="0" borderId="0" xfId="0" applyNumberFormat="1" applyFont="1" applyAlignment="1">
      <alignment wrapText="1"/>
    </xf>
    <xf numFmtId="3" fontId="9" fillId="0" borderId="2" xfId="0" applyNumberFormat="1" applyFont="1" applyFill="1" applyBorder="1" applyAlignment="1">
      <alignment horizontal="center" vertical="center"/>
    </xf>
    <xf numFmtId="49" fontId="6" fillId="7" borderId="0" xfId="0" applyNumberFormat="1" applyFont="1" applyFill="1"/>
    <xf numFmtId="164" fontId="6" fillId="7" borderId="0" xfId="0" applyNumberFormat="1" applyFont="1" applyFill="1" applyBorder="1" applyAlignment="1">
      <alignment horizontal="right" vertical="center" wrapText="1"/>
    </xf>
    <xf numFmtId="0" fontId="9" fillId="7" borderId="2" xfId="0" applyFont="1" applyFill="1" applyBorder="1" applyAlignment="1">
      <alignment horizontal="center" vertical="center" wrapText="1"/>
    </xf>
    <xf numFmtId="49" fontId="9" fillId="7" borderId="5" xfId="0" applyNumberFormat="1" applyFont="1" applyFill="1" applyBorder="1" applyAlignment="1">
      <alignment horizontal="center" vertical="center" wrapText="1"/>
    </xf>
    <xf numFmtId="164" fontId="9" fillId="7" borderId="2" xfId="0" applyNumberFormat="1" applyFont="1" applyFill="1" applyBorder="1" applyAlignment="1">
      <alignment horizontal="right" vertical="center" wrapText="1"/>
    </xf>
    <xf numFmtId="0" fontId="9" fillId="7" borderId="2" xfId="0" applyFont="1" applyFill="1" applyBorder="1" applyAlignment="1" applyProtection="1">
      <alignment horizontal="center" vertical="center" wrapText="1"/>
      <protection locked="0"/>
    </xf>
    <xf numFmtId="49" fontId="9" fillId="7" borderId="2" xfId="0" applyNumberFormat="1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/>
    </xf>
    <xf numFmtId="0" fontId="6" fillId="7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48" fillId="7" borderId="2" xfId="0" applyNumberFormat="1" applyFont="1" applyFill="1" applyBorder="1"/>
    <xf numFmtId="164" fontId="48" fillId="0" borderId="5" xfId="0" applyNumberFormat="1" applyFont="1" applyFill="1" applyBorder="1" applyAlignment="1">
      <alignment horizontal="right" vertical="center" wrapText="1"/>
    </xf>
    <xf numFmtId="164" fontId="48" fillId="7" borderId="2" xfId="0" applyNumberFormat="1" applyFont="1" applyFill="1" applyBorder="1" applyAlignment="1">
      <alignment horizontal="right" vertical="center" wrapText="1"/>
    </xf>
    <xf numFmtId="2" fontId="48" fillId="0" borderId="2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3" fontId="6" fillId="0" borderId="0" xfId="0" applyNumberFormat="1" applyFont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3" fillId="0" borderId="2" xfId="0" applyFont="1" applyBorder="1" applyAlignment="1">
      <alignment horizontal="center" vertical="center"/>
    </xf>
    <xf numFmtId="0" fontId="54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49" fontId="39" fillId="0" borderId="2" xfId="0" applyNumberFormat="1" applyFont="1" applyFill="1" applyBorder="1" applyAlignment="1">
      <alignment horizontal="center" vertical="center"/>
    </xf>
    <xf numFmtId="0" fontId="6" fillId="0" borderId="18" xfId="0" applyFont="1" applyFill="1" applyBorder="1"/>
    <xf numFmtId="0" fontId="39" fillId="0" borderId="2" xfId="0" applyFont="1" applyFill="1" applyBorder="1"/>
    <xf numFmtId="49" fontId="0" fillId="0" borderId="0" xfId="0" applyNumberFormat="1" applyFill="1"/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Alignment="1" applyProtection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3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56" fillId="0" borderId="25" xfId="4" applyNumberFormat="1" applyFont="1" applyProtection="1">
      <alignment horizontal="right" shrinkToFit="1"/>
    </xf>
    <xf numFmtId="49" fontId="57" fillId="0" borderId="25" xfId="5" applyNumberFormat="1" applyFont="1" applyProtection="1">
      <alignment horizontal="center"/>
    </xf>
    <xf numFmtId="164" fontId="13" fillId="0" borderId="2" xfId="0" applyNumberFormat="1" applyFont="1" applyFill="1" applyBorder="1"/>
    <xf numFmtId="0" fontId="6" fillId="0" borderId="0" xfId="0" applyFont="1" applyAlignment="1">
      <alignment horizontal="center"/>
    </xf>
    <xf numFmtId="0" fontId="6" fillId="0" borderId="0" xfId="2" applyFont="1" applyFill="1" applyAlignment="1">
      <alignment horizontal="left" wrapText="1"/>
    </xf>
    <xf numFmtId="0" fontId="6" fillId="0" borderId="21" xfId="1" applyFont="1" applyFill="1" applyBorder="1" applyAlignment="1" applyProtection="1">
      <alignment horizontal="center" vertical="top" wrapText="1"/>
      <protection locked="0"/>
    </xf>
    <xf numFmtId="0" fontId="6" fillId="0" borderId="0" xfId="1" quotePrefix="1" applyFont="1" applyFill="1" applyBorder="1" applyAlignment="1" applyProtection="1">
      <alignment horizontal="center" vertical="top" wrapText="1"/>
      <protection locked="0"/>
    </xf>
    <xf numFmtId="0" fontId="6" fillId="0" borderId="2" xfId="0" applyFont="1" applyFill="1" applyBorder="1" applyAlignment="1">
      <alignment horizontal="center" vertical="top" wrapText="1"/>
    </xf>
    <xf numFmtId="0" fontId="6" fillId="0" borderId="2" xfId="1" quotePrefix="1" applyFont="1" applyFill="1" applyBorder="1" applyAlignment="1" applyProtection="1">
      <alignment horizontal="center" vertical="center" wrapText="1"/>
      <protection locked="0"/>
    </xf>
    <xf numFmtId="0" fontId="6" fillId="0" borderId="2" xfId="1" applyFont="1" applyFill="1" applyBorder="1" applyAlignment="1" applyProtection="1">
      <alignment horizontal="center" vertical="center" wrapText="1"/>
      <protection locked="0"/>
    </xf>
    <xf numFmtId="0" fontId="6" fillId="0" borderId="18" xfId="0" applyFont="1" applyBorder="1" applyAlignment="1">
      <alignment horizontal="right" wrapText="1"/>
    </xf>
    <xf numFmtId="0" fontId="6" fillId="0" borderId="0" xfId="0" applyFont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wrapText="1" shrinkToFit="1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Alignment="1">
      <alignment horizontal="left"/>
    </xf>
    <xf numFmtId="0" fontId="6" fillId="0" borderId="10" xfId="0" applyFont="1" applyBorder="1" applyAlignment="1">
      <alignment horizontal="center" wrapText="1"/>
    </xf>
    <xf numFmtId="0" fontId="6" fillId="0" borderId="22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6" fillId="0" borderId="15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left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0" xfId="0" applyFont="1" applyFill="1" applyAlignment="1" applyProtection="1">
      <alignment horizontal="center"/>
    </xf>
    <xf numFmtId="0" fontId="13" fillId="0" borderId="0" xfId="0" applyFont="1" applyAlignment="1">
      <alignment horizontal="center"/>
    </xf>
    <xf numFmtId="0" fontId="9" fillId="0" borderId="0" xfId="0" applyFont="1" applyFill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wrapText="1"/>
    </xf>
  </cellXfs>
  <cellStyles count="6">
    <cellStyle name="xl41" xfId="5"/>
    <cellStyle name="xl50" xfId="4"/>
    <cellStyle name="Обычный" xfId="0" builtinId="0"/>
    <cellStyle name="Обычный 2" xfId="1"/>
    <cellStyle name="Обычный_template" xfId="2"/>
    <cellStyle name="Обычный_Лист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85;&#1072;&#1076;&#1103;/Desktop/&#1055;&#1088;&#1086;&#1077;&#1082;&#1090;%20%20&#1073;&#1102;&#1076;&#1078;&#1077;&#1090;&#1072;%20%20&#1052;&#1054;%20&#1045;&#1085;&#1086;&#1090;&#1072;&#1077;&#1074;&#1089;&#1082;&#1080;&#1081;%20&#1088;&#1072;&#1081;&#1086;&#1085;%20&#1085;&#1072;%202016%20&#1075;&#1086;&#107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еречень догов"/>
      <sheetName val="гарантии"/>
      <sheetName val="казна"/>
      <sheetName val="программы"/>
      <sheetName val="внут взаимст"/>
      <sheetName val="нормативные обязательства"/>
      <sheetName val="иные"/>
      <sheetName val="субвенции"/>
      <sheetName val="субсидии"/>
      <sheetName val="сбалансирован"/>
      <sheetName val="выравнив"/>
      <sheetName val="расходы программы"/>
      <sheetName val="ведомственная"/>
      <sheetName val="расходы"/>
      <sheetName val="адм источ"/>
      <sheetName val="адм доходов"/>
      <sheetName val="источники"/>
      <sheetName val="доход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30">
          <cell r="F30">
            <v>0</v>
          </cell>
        </row>
        <row r="31">
          <cell r="F31">
            <v>0</v>
          </cell>
        </row>
        <row r="34">
          <cell r="F34">
            <v>0</v>
          </cell>
        </row>
        <row r="36">
          <cell r="F36">
            <v>0</v>
          </cell>
        </row>
        <row r="65">
          <cell r="F65">
            <v>0</v>
          </cell>
        </row>
        <row r="71">
          <cell r="F71">
            <v>0</v>
          </cell>
        </row>
        <row r="75">
          <cell r="F75">
            <v>0</v>
          </cell>
        </row>
        <row r="76">
          <cell r="F76">
            <v>0</v>
          </cell>
        </row>
        <row r="106">
          <cell r="F106">
            <v>0</v>
          </cell>
        </row>
        <row r="110">
          <cell r="F110">
            <v>0</v>
          </cell>
        </row>
        <row r="112">
          <cell r="F112">
            <v>0</v>
          </cell>
        </row>
        <row r="116">
          <cell r="F116">
            <v>0</v>
          </cell>
        </row>
        <row r="118">
          <cell r="F118">
            <v>0</v>
          </cell>
        </row>
        <row r="124">
          <cell r="F124">
            <v>0</v>
          </cell>
        </row>
        <row r="126">
          <cell r="F126">
            <v>0</v>
          </cell>
        </row>
        <row r="130">
          <cell r="F130">
            <v>0</v>
          </cell>
        </row>
        <row r="138">
          <cell r="F138">
            <v>0</v>
          </cell>
        </row>
        <row r="140">
          <cell r="F140">
            <v>0</v>
          </cell>
        </row>
        <row r="142">
          <cell r="F142">
            <v>0</v>
          </cell>
        </row>
        <row r="144">
          <cell r="F144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94">
          <cell r="F194">
            <v>0</v>
          </cell>
        </row>
        <row r="389">
          <cell r="F389">
            <v>0</v>
          </cell>
        </row>
        <row r="394">
          <cell r="F394">
            <v>0</v>
          </cell>
        </row>
        <row r="419">
          <cell r="F419">
            <v>0</v>
          </cell>
        </row>
        <row r="453">
          <cell r="F453">
            <v>0</v>
          </cell>
        </row>
        <row r="456">
          <cell r="F456">
            <v>0</v>
          </cell>
        </row>
        <row r="458">
          <cell r="F458">
            <v>0</v>
          </cell>
        </row>
        <row r="477">
          <cell r="F477">
            <v>0</v>
          </cell>
        </row>
      </sheetData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G121"/>
  <sheetViews>
    <sheetView topLeftCell="A33" zoomScale="75" workbookViewId="0">
      <selection activeCell="A25" sqref="A25:XFD32"/>
    </sheetView>
  </sheetViews>
  <sheetFormatPr defaultColWidth="9.140625" defaultRowHeight="18"/>
  <cols>
    <col min="1" max="1" width="9.85546875" style="113" customWidth="1"/>
    <col min="2" max="2" width="69.85546875" style="113" customWidth="1"/>
    <col min="3" max="3" width="8.7109375" style="113" customWidth="1"/>
    <col min="4" max="4" width="12.5703125" style="113" customWidth="1"/>
    <col min="5" max="5" width="10.85546875" style="113" customWidth="1"/>
    <col min="6" max="6" width="11.140625" style="113" customWidth="1"/>
    <col min="7" max="16384" width="9.140625" style="113"/>
  </cols>
  <sheetData>
    <row r="1" spans="1:6" ht="2.25" customHeight="1"/>
    <row r="2" spans="1:6" ht="18.75" customHeight="1">
      <c r="D2" s="554" t="s">
        <v>1076</v>
      </c>
      <c r="E2" s="554"/>
      <c r="F2" s="554"/>
    </row>
    <row r="3" spans="1:6" ht="36.75" customHeight="1">
      <c r="D3" s="554" t="s">
        <v>2186</v>
      </c>
      <c r="E3" s="554"/>
      <c r="F3" s="554"/>
    </row>
    <row r="4" spans="1:6" ht="18.75">
      <c r="D4" s="21"/>
    </row>
    <row r="6" spans="1:6" hidden="1"/>
    <row r="7" spans="1:6" ht="18.75">
      <c r="A7" s="553" t="s">
        <v>1264</v>
      </c>
      <c r="B7" s="553"/>
      <c r="C7" s="553"/>
      <c r="D7" s="553"/>
      <c r="E7" s="553"/>
    </row>
    <row r="8" spans="1:6" ht="18.75">
      <c r="A8" s="553" t="s">
        <v>2544</v>
      </c>
      <c r="B8" s="553"/>
      <c r="C8" s="553"/>
      <c r="D8" s="553"/>
      <c r="E8" s="553"/>
    </row>
    <row r="9" spans="1:6" ht="18.75">
      <c r="A9" s="54"/>
    </row>
    <row r="10" spans="1:6">
      <c r="A10" s="139"/>
      <c r="B10" s="140"/>
      <c r="C10" s="140"/>
      <c r="D10" s="140"/>
      <c r="E10" s="140" t="s">
        <v>1231</v>
      </c>
    </row>
    <row r="11" spans="1:6" ht="74.25" customHeight="1">
      <c r="A11" s="136" t="s">
        <v>1265</v>
      </c>
      <c r="B11" s="136" t="s">
        <v>1297</v>
      </c>
      <c r="C11" s="136" t="s">
        <v>1298</v>
      </c>
      <c r="D11" s="136" t="s">
        <v>1299</v>
      </c>
      <c r="E11" s="136" t="s">
        <v>1266</v>
      </c>
      <c r="F11" s="136" t="s">
        <v>151</v>
      </c>
    </row>
    <row r="12" spans="1:6" ht="61.5" customHeight="1">
      <c r="A12" s="136" t="s">
        <v>1267</v>
      </c>
      <c r="B12" s="137"/>
      <c r="C12" s="136"/>
      <c r="D12" s="138"/>
      <c r="E12" s="138"/>
      <c r="F12" s="138"/>
    </row>
    <row r="13" spans="1:6" ht="48" hidden="1" customHeight="1">
      <c r="A13" s="136" t="s">
        <v>1268</v>
      </c>
      <c r="B13" s="137"/>
      <c r="C13" s="136"/>
      <c r="D13" s="138"/>
      <c r="E13" s="138"/>
      <c r="F13" s="138"/>
    </row>
    <row r="14" spans="1:6" ht="59.25" hidden="1" customHeight="1">
      <c r="A14" s="136" t="s">
        <v>1472</v>
      </c>
      <c r="B14" s="137"/>
      <c r="C14" s="136"/>
      <c r="D14" s="138"/>
      <c r="E14" s="138"/>
      <c r="F14" s="138"/>
    </row>
    <row r="15" spans="1:6" ht="55.5" hidden="1" customHeight="1">
      <c r="A15" s="136" t="s">
        <v>1473</v>
      </c>
      <c r="B15" s="137"/>
      <c r="C15" s="136"/>
      <c r="D15" s="228"/>
      <c r="E15" s="228"/>
      <c r="F15" s="228"/>
    </row>
    <row r="16" spans="1:6" ht="67.5" hidden="1" customHeight="1">
      <c r="A16" s="136" t="s">
        <v>827</v>
      </c>
      <c r="B16" s="137"/>
      <c r="C16" s="136"/>
      <c r="D16" s="228"/>
      <c r="E16" s="228"/>
      <c r="F16" s="228"/>
    </row>
    <row r="17" spans="1:6" ht="51" hidden="1" customHeight="1">
      <c r="A17" s="136" t="s">
        <v>104</v>
      </c>
      <c r="B17" s="137"/>
      <c r="C17" s="136"/>
      <c r="D17" s="228"/>
      <c r="E17" s="228"/>
      <c r="F17" s="228"/>
    </row>
    <row r="18" spans="1:6" ht="43.5" hidden="1" customHeight="1">
      <c r="A18" s="136" t="s">
        <v>825</v>
      </c>
      <c r="B18" s="137"/>
      <c r="C18" s="136"/>
      <c r="D18" s="228"/>
      <c r="E18" s="228"/>
      <c r="F18" s="228"/>
    </row>
    <row r="19" spans="1:6" ht="42.75" hidden="1" customHeight="1">
      <c r="A19" s="136" t="s">
        <v>826</v>
      </c>
      <c r="B19" s="137"/>
      <c r="C19" s="136"/>
      <c r="D19" s="228"/>
      <c r="E19" s="228"/>
      <c r="F19" s="228"/>
    </row>
    <row r="20" spans="1:6" ht="45" hidden="1" customHeight="1">
      <c r="A20" s="136" t="s">
        <v>70</v>
      </c>
      <c r="B20" s="137"/>
      <c r="C20" s="136"/>
      <c r="D20" s="138"/>
      <c r="E20" s="138"/>
      <c r="F20" s="138"/>
    </row>
    <row r="21" spans="1:6" ht="42" hidden="1" customHeight="1">
      <c r="A21" s="136" t="s">
        <v>71</v>
      </c>
      <c r="B21" s="137"/>
      <c r="C21" s="136"/>
      <c r="D21" s="138"/>
      <c r="E21" s="138"/>
      <c r="F21" s="138"/>
    </row>
    <row r="22" spans="1:6" ht="42" hidden="1" customHeight="1">
      <c r="A22" s="136" t="s">
        <v>2042</v>
      </c>
      <c r="B22" s="137"/>
      <c r="C22" s="136"/>
      <c r="D22" s="138"/>
      <c r="E22" s="138"/>
      <c r="F22" s="138"/>
    </row>
    <row r="23" spans="1:6" ht="36" hidden="1" customHeight="1">
      <c r="A23" s="136" t="s">
        <v>1300</v>
      </c>
      <c r="B23" s="137"/>
      <c r="C23" s="136"/>
      <c r="D23" s="138"/>
      <c r="E23" s="138"/>
      <c r="F23" s="138"/>
    </row>
    <row r="24" spans="1:6" ht="43.5" hidden="1" customHeight="1">
      <c r="A24" s="136" t="s">
        <v>1301</v>
      </c>
      <c r="B24" s="137"/>
      <c r="C24" s="136"/>
      <c r="D24" s="138"/>
      <c r="E24" s="138"/>
      <c r="F24" s="138"/>
    </row>
    <row r="25" spans="1:6" ht="41.25" hidden="1" customHeight="1">
      <c r="A25" s="136" t="s">
        <v>1302</v>
      </c>
      <c r="B25" s="137"/>
      <c r="C25" s="136"/>
      <c r="D25" s="138"/>
      <c r="E25" s="138"/>
      <c r="F25" s="138"/>
    </row>
    <row r="26" spans="1:6" ht="54" hidden="1" customHeight="1">
      <c r="A26" s="136" t="s">
        <v>149</v>
      </c>
      <c r="B26" s="137"/>
      <c r="C26" s="136"/>
      <c r="D26" s="138"/>
      <c r="E26" s="138"/>
      <c r="F26" s="138"/>
    </row>
    <row r="27" spans="1:6" ht="42" hidden="1" customHeight="1">
      <c r="A27" s="136" t="s">
        <v>1303</v>
      </c>
      <c r="B27" s="137"/>
      <c r="C27" s="136"/>
      <c r="D27" s="228"/>
      <c r="E27" s="228"/>
      <c r="F27" s="228"/>
    </row>
    <row r="28" spans="1:6" ht="42" hidden="1" customHeight="1">
      <c r="A28" s="136" t="s">
        <v>150</v>
      </c>
      <c r="B28" s="137"/>
      <c r="C28" s="136"/>
      <c r="D28" s="228"/>
      <c r="E28" s="228"/>
      <c r="F28" s="228"/>
    </row>
    <row r="29" spans="1:6" ht="50.25" hidden="1" customHeight="1">
      <c r="A29" s="136" t="s">
        <v>1304</v>
      </c>
      <c r="B29" s="137"/>
      <c r="C29" s="136"/>
      <c r="D29" s="228"/>
      <c r="E29" s="228"/>
      <c r="F29" s="228"/>
    </row>
    <row r="30" spans="1:6" s="9" customFormat="1" ht="50.25" hidden="1" customHeight="1">
      <c r="A30" s="136" t="s">
        <v>1305</v>
      </c>
      <c r="B30" s="137"/>
      <c r="C30" s="136"/>
      <c r="D30" s="228"/>
      <c r="E30" s="228"/>
      <c r="F30" s="228"/>
    </row>
    <row r="31" spans="1:6" ht="49.5" hidden="1" customHeight="1">
      <c r="A31" s="136" t="s">
        <v>1306</v>
      </c>
      <c r="B31" s="137"/>
      <c r="C31" s="136"/>
      <c r="D31" s="138"/>
      <c r="E31" s="138"/>
      <c r="F31" s="138"/>
    </row>
    <row r="32" spans="1:6" ht="68.25" hidden="1" customHeight="1">
      <c r="A32" s="136" t="s">
        <v>1307</v>
      </c>
      <c r="B32" s="137"/>
      <c r="C32" s="136"/>
      <c r="D32" s="138"/>
      <c r="E32" s="138"/>
      <c r="F32" s="138"/>
    </row>
    <row r="33" spans="1:7" ht="39" customHeight="1">
      <c r="A33" s="124"/>
      <c r="B33" s="226" t="s">
        <v>148</v>
      </c>
      <c r="C33" s="292">
        <f>SUM(C12:C32)</f>
        <v>0</v>
      </c>
      <c r="D33" s="229">
        <f>SUM(D12:D32)</f>
        <v>0</v>
      </c>
      <c r="E33" s="229">
        <f>SUM(E12:E32)</f>
        <v>0</v>
      </c>
      <c r="F33" s="229">
        <f>SUM(F12:F32)</f>
        <v>0</v>
      </c>
    </row>
    <row r="34" spans="1:7" ht="28.5" customHeight="1">
      <c r="B34" s="55"/>
      <c r="C34" s="55"/>
      <c r="D34" s="227"/>
      <c r="E34" s="227"/>
      <c r="F34" s="227"/>
      <c r="G34" s="55"/>
    </row>
    <row r="35" spans="1:7" ht="28.5" customHeight="1">
      <c r="B35" s="113" t="s">
        <v>836</v>
      </c>
      <c r="D35" s="119"/>
      <c r="E35" s="119"/>
      <c r="F35" s="119"/>
    </row>
    <row r="36" spans="1:7" ht="28.5" customHeight="1">
      <c r="D36" s="119"/>
      <c r="E36" s="119"/>
      <c r="F36" s="119"/>
    </row>
    <row r="37" spans="1:7" ht="28.5" customHeight="1">
      <c r="D37" s="119"/>
      <c r="E37" s="119"/>
      <c r="F37" s="119"/>
    </row>
    <row r="38" spans="1:7" ht="28.5" customHeight="1">
      <c r="D38" s="119"/>
      <c r="E38" s="119"/>
      <c r="F38" s="119"/>
    </row>
    <row r="39" spans="1:7" ht="28.5" customHeight="1">
      <c r="D39" s="119"/>
      <c r="E39" s="119"/>
      <c r="F39" s="119"/>
    </row>
    <row r="40" spans="1:7" ht="131.25" customHeight="1">
      <c r="D40" s="119"/>
      <c r="E40" s="119"/>
      <c r="F40" s="119"/>
    </row>
    <row r="41" spans="1:7" ht="131.25" customHeight="1">
      <c r="D41" s="119"/>
      <c r="E41" s="119"/>
      <c r="F41" s="119"/>
    </row>
    <row r="42" spans="1:7" ht="131.25" customHeight="1">
      <c r="D42" s="119"/>
      <c r="E42" s="119"/>
      <c r="F42" s="119"/>
    </row>
    <row r="43" spans="1:7" ht="131.25" customHeight="1">
      <c r="D43" s="119"/>
      <c r="E43" s="119"/>
      <c r="F43" s="119"/>
    </row>
    <row r="44" spans="1:7" ht="131.25" customHeight="1">
      <c r="D44" s="119"/>
      <c r="E44" s="119"/>
      <c r="F44" s="119"/>
    </row>
    <row r="45" spans="1:7" ht="131.25" customHeight="1">
      <c r="D45" s="119"/>
      <c r="E45" s="119"/>
      <c r="F45" s="119"/>
    </row>
    <row r="46" spans="1:7" ht="131.25" customHeight="1">
      <c r="D46" s="119"/>
      <c r="E46" s="119"/>
      <c r="F46" s="119"/>
    </row>
    <row r="47" spans="1:7" ht="131.25" customHeight="1"/>
    <row r="48" spans="1:7" ht="131.25" customHeight="1"/>
    <row r="49" ht="131.25" customHeight="1"/>
    <row r="50" ht="131.25" customHeight="1"/>
    <row r="51" ht="131.25" customHeight="1"/>
    <row r="52" ht="131.25" customHeight="1"/>
    <row r="53" ht="131.25" customHeight="1"/>
    <row r="54" ht="131.25" customHeight="1"/>
    <row r="55" ht="131.25" customHeight="1"/>
    <row r="56" ht="131.25" customHeight="1"/>
    <row r="57" ht="131.25" customHeight="1"/>
    <row r="58" ht="131.25" customHeight="1"/>
    <row r="59" ht="131.25" customHeight="1"/>
    <row r="60" ht="131.25" customHeight="1"/>
    <row r="61" ht="131.25" customHeight="1"/>
    <row r="62" ht="131.25" customHeight="1"/>
    <row r="63" ht="131.25" customHeight="1"/>
    <row r="64" ht="131.25" customHeight="1"/>
    <row r="65" ht="131.25" customHeight="1"/>
    <row r="66" ht="131.25" customHeight="1"/>
    <row r="67" ht="131.25" customHeight="1"/>
    <row r="68" ht="131.25" customHeight="1"/>
    <row r="69" ht="131.25" customHeight="1"/>
    <row r="70" ht="131.25" customHeight="1"/>
    <row r="71" ht="131.25" customHeight="1"/>
    <row r="72" ht="131.25" customHeight="1"/>
    <row r="73" ht="131.25" customHeight="1"/>
    <row r="74" ht="131.25" customHeight="1"/>
    <row r="75" ht="131.25" customHeight="1"/>
    <row r="76" ht="131.25" customHeight="1"/>
    <row r="77" ht="131.25" customHeight="1"/>
    <row r="78" ht="131.25" customHeight="1"/>
    <row r="79" ht="131.25" customHeight="1"/>
    <row r="80" ht="131.25" customHeight="1"/>
    <row r="81" ht="131.25" customHeight="1"/>
    <row r="82" ht="131.25" customHeight="1"/>
    <row r="83" ht="131.25" customHeight="1"/>
    <row r="84" ht="131.25" customHeight="1"/>
    <row r="85" ht="131.25" customHeight="1"/>
    <row r="86" ht="131.25" customHeight="1"/>
    <row r="87" ht="131.25" customHeight="1"/>
    <row r="88" ht="131.25" customHeight="1"/>
    <row r="89" ht="131.25" customHeight="1"/>
    <row r="90" ht="131.25" customHeight="1"/>
    <row r="91" ht="131.25" customHeight="1"/>
    <row r="92" ht="131.25" customHeight="1"/>
    <row r="93" ht="131.25" customHeight="1"/>
    <row r="94" ht="131.25" customHeight="1"/>
    <row r="95" ht="131.25" customHeight="1"/>
    <row r="96" ht="131.25" customHeight="1"/>
    <row r="97" ht="131.25" customHeight="1"/>
    <row r="98" ht="131.25" customHeight="1"/>
    <row r="99" ht="131.25" customHeight="1"/>
    <row r="100" ht="131.25" customHeight="1"/>
    <row r="101" ht="131.25" customHeight="1"/>
    <row r="102" ht="131.25" customHeight="1"/>
    <row r="103" ht="131.25" customHeight="1"/>
    <row r="104" ht="131.25" customHeight="1"/>
    <row r="105" ht="131.25" customHeight="1"/>
    <row r="106" ht="131.25" customHeight="1"/>
    <row r="107" ht="131.25" customHeight="1"/>
    <row r="108" ht="131.25" customHeight="1"/>
    <row r="109" ht="131.25" customHeight="1"/>
    <row r="110" ht="131.25" customHeight="1"/>
    <row r="111" ht="131.25" customHeight="1"/>
    <row r="112" ht="131.25" customHeight="1"/>
    <row r="113" ht="131.25" customHeight="1"/>
    <row r="114" ht="131.25" customHeight="1"/>
    <row r="115" ht="131.25" customHeight="1"/>
    <row r="116" ht="131.25" customHeight="1"/>
    <row r="117" ht="131.25" customHeight="1"/>
    <row r="118" ht="131.25" customHeight="1"/>
    <row r="119" ht="131.25" customHeight="1"/>
    <row r="120" ht="131.25" customHeight="1"/>
    <row r="121" ht="131.25" customHeight="1"/>
  </sheetData>
  <mergeCells count="4">
    <mergeCell ref="A7:E7"/>
    <mergeCell ref="D2:F2"/>
    <mergeCell ref="D3:F3"/>
    <mergeCell ref="A8:E8"/>
  </mergeCells>
  <phoneticPr fontId="5" type="noConversion"/>
  <pageMargins left="0.78740157480314965" right="0.78740157480314965" top="0.98425196850393704" bottom="0.98425196850393704" header="0.51181102362204722" footer="0.51181102362204722"/>
  <pageSetup paperSize="9" scale="70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8" enableFormatConditionsCalculation="0">
    <tabColor rgb="FFFF0000"/>
  </sheetPr>
  <dimension ref="A1:T16"/>
  <sheetViews>
    <sheetView topLeftCell="A4" zoomScale="75" zoomScaleNormal="75" workbookViewId="0">
      <selection activeCell="H13" sqref="H13"/>
    </sheetView>
  </sheetViews>
  <sheetFormatPr defaultColWidth="9.140625" defaultRowHeight="18.75"/>
  <cols>
    <col min="1" max="1" width="53.7109375" style="9" customWidth="1"/>
    <col min="2" max="2" width="7.140625" style="9" customWidth="1"/>
    <col min="3" max="3" width="5.7109375" style="9" customWidth="1"/>
    <col min="4" max="4" width="12.28515625" style="9" customWidth="1"/>
    <col min="5" max="5" width="7.42578125" style="9" customWidth="1"/>
    <col min="6" max="6" width="11.7109375" style="9" customWidth="1"/>
    <col min="7" max="7" width="7.7109375" style="9" customWidth="1"/>
    <col min="8" max="8" width="9.42578125" style="9" bestFit="1" customWidth="1"/>
    <col min="9" max="9" width="6.5703125" style="9" customWidth="1"/>
    <col min="10" max="10" width="9.42578125" style="9" customWidth="1"/>
    <col min="11" max="11" width="8.140625" style="9" customWidth="1"/>
    <col min="12" max="12" width="9.5703125" style="9" customWidth="1"/>
    <col min="13" max="13" width="10" style="9" customWidth="1"/>
    <col min="14" max="14" width="10.140625" style="9" customWidth="1"/>
    <col min="15" max="15" width="8.140625" style="9" customWidth="1"/>
    <col min="16" max="16" width="7" style="9" customWidth="1"/>
    <col min="17" max="17" width="6" style="9" customWidth="1"/>
    <col min="18" max="18" width="10.85546875" style="9" customWidth="1"/>
    <col min="19" max="19" width="10.140625" style="9" customWidth="1"/>
    <col min="20" max="20" width="9.42578125" style="9" bestFit="1" customWidth="1"/>
    <col min="21" max="16384" width="9.140625" style="9"/>
  </cols>
  <sheetData>
    <row r="1" spans="1:20" ht="25.5" customHeight="1">
      <c r="A1" s="58"/>
      <c r="B1" s="58"/>
      <c r="C1" s="58"/>
      <c r="D1" s="58"/>
      <c r="E1" s="58"/>
      <c r="F1" s="58"/>
      <c r="G1" s="58"/>
      <c r="H1" s="58"/>
      <c r="I1" s="58"/>
      <c r="J1" s="58"/>
      <c r="K1" s="88"/>
      <c r="L1" s="88"/>
      <c r="M1" s="88"/>
      <c r="N1" s="88"/>
      <c r="O1" s="58"/>
      <c r="P1" s="578" t="s">
        <v>1075</v>
      </c>
      <c r="Q1" s="578"/>
      <c r="R1" s="578"/>
      <c r="S1" s="89"/>
    </row>
    <row r="2" spans="1:20" ht="56.25" customHeight="1">
      <c r="A2" s="58"/>
      <c r="B2" s="58"/>
      <c r="C2" s="58"/>
      <c r="D2" s="58"/>
      <c r="E2" s="58"/>
      <c r="F2" s="58"/>
      <c r="G2" s="58"/>
      <c r="H2" s="58"/>
      <c r="I2" s="58"/>
      <c r="J2" s="58"/>
      <c r="K2" s="88"/>
      <c r="L2" s="88"/>
      <c r="M2" s="88"/>
      <c r="N2" s="88"/>
      <c r="O2" s="58"/>
      <c r="P2" s="584" t="s">
        <v>651</v>
      </c>
      <c r="Q2" s="584"/>
      <c r="R2" s="584"/>
      <c r="S2" s="89"/>
    </row>
    <row r="3" spans="1:20" ht="19.5" customHeight="1">
      <c r="A3" s="58"/>
      <c r="B3" s="58"/>
      <c r="C3" s="58"/>
      <c r="D3" s="58"/>
      <c r="E3" s="58"/>
      <c r="F3" s="58"/>
      <c r="G3" s="58"/>
      <c r="H3" s="58"/>
      <c r="I3" s="58"/>
      <c r="J3" s="58"/>
      <c r="K3" s="88"/>
      <c r="L3" s="88"/>
      <c r="M3" s="88"/>
      <c r="N3" s="88"/>
      <c r="O3" s="58"/>
      <c r="P3" s="590"/>
      <c r="Q3" s="590"/>
      <c r="R3" s="590"/>
      <c r="S3" s="89"/>
    </row>
    <row r="4" spans="1:20" ht="20.25" customHeight="1">
      <c r="A4" s="58"/>
      <c r="B4" s="58"/>
      <c r="C4" s="58"/>
      <c r="D4" s="58"/>
      <c r="E4" s="58"/>
      <c r="F4" s="58"/>
      <c r="G4" s="58"/>
      <c r="H4" s="58"/>
      <c r="I4" s="58"/>
      <c r="J4" s="58"/>
      <c r="K4" s="88"/>
      <c r="L4" s="88"/>
      <c r="M4" s="88"/>
      <c r="N4" s="88"/>
      <c r="O4" s="58"/>
      <c r="P4" s="585"/>
      <c r="Q4" s="585"/>
      <c r="R4" s="585"/>
      <c r="S4" s="89"/>
    </row>
    <row r="5" spans="1:20" ht="24" customHeight="1">
      <c r="A5" s="58"/>
      <c r="B5" s="58"/>
      <c r="C5" s="58"/>
      <c r="D5" s="58"/>
      <c r="E5" s="58"/>
      <c r="F5" s="58"/>
      <c r="G5" s="58"/>
      <c r="H5" s="58"/>
      <c r="I5" s="58"/>
      <c r="J5" s="58"/>
      <c r="K5" s="88"/>
      <c r="L5" s="88"/>
      <c r="M5" s="88"/>
      <c r="N5" s="88"/>
      <c r="O5" s="58"/>
      <c r="P5" s="579"/>
      <c r="Q5" s="579"/>
      <c r="R5" s="579"/>
      <c r="S5" s="579"/>
      <c r="T5" s="579"/>
    </row>
    <row r="6" spans="1:20" ht="20.25">
      <c r="A6" s="580" t="s">
        <v>2029</v>
      </c>
      <c r="B6" s="580"/>
      <c r="C6" s="580"/>
      <c r="D6" s="580"/>
      <c r="E6" s="580"/>
      <c r="F6" s="580"/>
      <c r="G6" s="580"/>
      <c r="H6" s="580"/>
      <c r="I6" s="580"/>
      <c r="J6" s="580"/>
      <c r="K6" s="580"/>
      <c r="L6" s="580"/>
      <c r="M6" s="580"/>
      <c r="N6" s="580"/>
      <c r="O6" s="580"/>
      <c r="P6" s="580"/>
      <c r="Q6" s="580"/>
      <c r="R6" s="580"/>
      <c r="S6" s="580"/>
      <c r="T6" s="580"/>
    </row>
    <row r="7" spans="1:20">
      <c r="K7" s="69"/>
      <c r="L7" s="69"/>
      <c r="M7" s="69"/>
      <c r="N7" s="69"/>
      <c r="O7" s="42"/>
      <c r="P7" s="42"/>
      <c r="Q7" s="42"/>
      <c r="R7" s="9" t="s">
        <v>1735</v>
      </c>
    </row>
    <row r="8" spans="1:20">
      <c r="A8" s="581" t="s">
        <v>1736</v>
      </c>
      <c r="B8" s="582" t="s">
        <v>1737</v>
      </c>
      <c r="C8" s="582"/>
      <c r="D8" s="582"/>
      <c r="E8" s="582"/>
      <c r="F8" s="581" t="s">
        <v>1738</v>
      </c>
      <c r="G8" s="583" t="s">
        <v>1739</v>
      </c>
      <c r="H8" s="583"/>
      <c r="I8" s="583"/>
      <c r="J8" s="583"/>
      <c r="K8" s="583"/>
      <c r="L8" s="583"/>
      <c r="M8" s="583"/>
      <c r="N8" s="583"/>
      <c r="O8" s="583"/>
      <c r="P8" s="583"/>
      <c r="Q8" s="583"/>
      <c r="R8" s="583"/>
      <c r="S8" s="583"/>
      <c r="T8" s="583"/>
    </row>
    <row r="9" spans="1:20" ht="201.75" customHeight="1">
      <c r="A9" s="581"/>
      <c r="B9" s="3" t="s">
        <v>1740</v>
      </c>
      <c r="C9" s="3" t="s">
        <v>1750</v>
      </c>
      <c r="D9" s="3" t="s">
        <v>1751</v>
      </c>
      <c r="E9" s="3" t="s">
        <v>1752</v>
      </c>
      <c r="F9" s="581"/>
      <c r="G9" s="96" t="s">
        <v>1616</v>
      </c>
      <c r="H9" s="96" t="s">
        <v>1617</v>
      </c>
      <c r="I9" s="96" t="s">
        <v>1618</v>
      </c>
      <c r="J9" s="96" t="s">
        <v>1619</v>
      </c>
      <c r="K9" s="96" t="s">
        <v>1620</v>
      </c>
      <c r="L9" s="96" t="s">
        <v>691</v>
      </c>
      <c r="M9" s="96" t="s">
        <v>692</v>
      </c>
      <c r="N9" s="96" t="s">
        <v>693</v>
      </c>
      <c r="O9" s="96" t="s">
        <v>694</v>
      </c>
      <c r="P9" s="96" t="s">
        <v>695</v>
      </c>
      <c r="Q9" s="97" t="s">
        <v>696</v>
      </c>
      <c r="R9" s="97" t="s">
        <v>697</v>
      </c>
      <c r="S9" s="97" t="s">
        <v>698</v>
      </c>
      <c r="T9" s="97" t="s">
        <v>699</v>
      </c>
    </row>
    <row r="10" spans="1:20" s="92" customFormat="1" ht="20.25">
      <c r="A10" s="91" t="s">
        <v>878</v>
      </c>
      <c r="B10" s="91"/>
      <c r="C10" s="91"/>
      <c r="D10" s="91"/>
      <c r="E10" s="91"/>
      <c r="F10" s="94">
        <f>F12+F13</f>
        <v>9289</v>
      </c>
      <c r="G10" s="94">
        <f>G12+G13</f>
        <v>0</v>
      </c>
      <c r="H10" s="94">
        <f t="shared" ref="H10:T10" si="0">H12+H13</f>
        <v>1000</v>
      </c>
      <c r="I10" s="94">
        <f t="shared" si="0"/>
        <v>0</v>
      </c>
      <c r="J10" s="94">
        <f t="shared" si="0"/>
        <v>0</v>
      </c>
      <c r="K10" s="94">
        <f t="shared" si="0"/>
        <v>0</v>
      </c>
      <c r="L10" s="94">
        <f t="shared" si="0"/>
        <v>0</v>
      </c>
      <c r="M10" s="94">
        <f t="shared" si="0"/>
        <v>0</v>
      </c>
      <c r="N10" s="94">
        <f t="shared" si="0"/>
        <v>6289</v>
      </c>
      <c r="O10" s="94">
        <f t="shared" si="0"/>
        <v>0</v>
      </c>
      <c r="P10" s="94">
        <f t="shared" si="0"/>
        <v>0</v>
      </c>
      <c r="Q10" s="94">
        <f t="shared" si="0"/>
        <v>0</v>
      </c>
      <c r="R10" s="94">
        <f t="shared" si="0"/>
        <v>0</v>
      </c>
      <c r="S10" s="94">
        <f t="shared" si="0"/>
        <v>0</v>
      </c>
      <c r="T10" s="94">
        <f t="shared" si="0"/>
        <v>2000</v>
      </c>
    </row>
    <row r="11" spans="1:20">
      <c r="A11" s="93" t="s">
        <v>1739</v>
      </c>
      <c r="B11" s="93"/>
      <c r="C11" s="93"/>
      <c r="D11" s="93"/>
      <c r="E11" s="93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5"/>
    </row>
    <row r="12" spans="1:20" s="19" customFormat="1" ht="57" hidden="1" customHeight="1">
      <c r="A12" s="32" t="s">
        <v>1296</v>
      </c>
      <c r="B12" s="64" t="s">
        <v>965</v>
      </c>
      <c r="C12" s="64" t="s">
        <v>966</v>
      </c>
      <c r="D12" s="308" t="s">
        <v>2055</v>
      </c>
      <c r="E12" s="64" t="s">
        <v>2013</v>
      </c>
      <c r="F12" s="204">
        <f>SUM(G12:T12)</f>
        <v>0</v>
      </c>
      <c r="G12" s="204">
        <v>0</v>
      </c>
      <c r="H12" s="204">
        <v>0</v>
      </c>
      <c r="I12" s="204">
        <v>0</v>
      </c>
      <c r="J12" s="204">
        <v>0</v>
      </c>
      <c r="K12" s="204">
        <v>0</v>
      </c>
      <c r="L12" s="204">
        <v>0</v>
      </c>
      <c r="M12" s="204">
        <v>0</v>
      </c>
      <c r="N12" s="204">
        <v>0</v>
      </c>
      <c r="O12" s="204">
        <v>0</v>
      </c>
      <c r="P12" s="204">
        <v>0</v>
      </c>
      <c r="Q12" s="204">
        <v>0</v>
      </c>
      <c r="R12" s="204">
        <v>0</v>
      </c>
      <c r="S12" s="204">
        <v>0</v>
      </c>
      <c r="T12" s="204">
        <v>0</v>
      </c>
    </row>
    <row r="13" spans="1:20" s="206" customFormat="1" ht="99.75" customHeight="1">
      <c r="A13" s="63" t="s">
        <v>186</v>
      </c>
      <c r="B13" s="64" t="s">
        <v>1755</v>
      </c>
      <c r="C13" s="64" t="s">
        <v>1754</v>
      </c>
      <c r="D13" s="64" t="s">
        <v>1826</v>
      </c>
      <c r="E13" s="64" t="s">
        <v>2013</v>
      </c>
      <c r="F13" s="204">
        <f>SUM(G13:T13)</f>
        <v>9289</v>
      </c>
      <c r="G13" s="204">
        <v>0</v>
      </c>
      <c r="H13" s="204">
        <v>1000</v>
      </c>
      <c r="I13" s="204">
        <v>0</v>
      </c>
      <c r="J13" s="204">
        <v>0</v>
      </c>
      <c r="K13" s="204">
        <v>0</v>
      </c>
      <c r="L13" s="204">
        <v>0</v>
      </c>
      <c r="M13" s="204">
        <v>0</v>
      </c>
      <c r="N13" s="204">
        <v>6289</v>
      </c>
      <c r="O13" s="204">
        <v>0</v>
      </c>
      <c r="P13" s="204">
        <v>0</v>
      </c>
      <c r="Q13" s="204">
        <v>0</v>
      </c>
      <c r="R13" s="204">
        <v>0</v>
      </c>
      <c r="S13" s="204">
        <v>0</v>
      </c>
      <c r="T13" s="204">
        <v>2000</v>
      </c>
    </row>
    <row r="14" spans="1:20" s="206" customFormat="1" ht="111.75" hidden="1" customHeight="1">
      <c r="A14" s="5" t="s">
        <v>1880</v>
      </c>
      <c r="B14" s="64" t="s">
        <v>1881</v>
      </c>
      <c r="C14" s="64" t="s">
        <v>966</v>
      </c>
      <c r="D14" s="64" t="s">
        <v>1882</v>
      </c>
      <c r="E14" s="64" t="s">
        <v>2013</v>
      </c>
      <c r="F14" s="204">
        <f>SUM(G14:T14)</f>
        <v>0</v>
      </c>
      <c r="G14" s="204">
        <v>0</v>
      </c>
      <c r="H14" s="204">
        <v>0</v>
      </c>
      <c r="I14" s="204">
        <v>0</v>
      </c>
      <c r="J14" s="204">
        <v>0</v>
      </c>
      <c r="K14" s="204">
        <v>0</v>
      </c>
      <c r="L14" s="204">
        <v>0</v>
      </c>
      <c r="M14" s="204">
        <v>0</v>
      </c>
      <c r="N14" s="204">
        <v>0</v>
      </c>
      <c r="O14" s="204">
        <v>0</v>
      </c>
      <c r="P14" s="204">
        <v>0</v>
      </c>
      <c r="Q14" s="204">
        <v>0</v>
      </c>
      <c r="R14" s="204">
        <v>0</v>
      </c>
      <c r="S14" s="204">
        <v>0</v>
      </c>
      <c r="T14" s="204">
        <v>0</v>
      </c>
    </row>
    <row r="16" spans="1:20">
      <c r="A16" s="39" t="s">
        <v>1570</v>
      </c>
    </row>
  </sheetData>
  <mergeCells count="10">
    <mergeCell ref="P1:R1"/>
    <mergeCell ref="P5:T5"/>
    <mergeCell ref="A6:T6"/>
    <mergeCell ref="A8:A9"/>
    <mergeCell ref="B8:E8"/>
    <mergeCell ref="F8:F9"/>
    <mergeCell ref="G8:T8"/>
    <mergeCell ref="P2:R2"/>
    <mergeCell ref="P3:R3"/>
    <mergeCell ref="P4:R4"/>
  </mergeCells>
  <phoneticPr fontId="5" type="noConversion"/>
  <pageMargins left="0.75" right="0.75" top="1" bottom="1" header="0.5" footer="0.5"/>
  <pageSetup paperSize="9" scale="60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9">
    <tabColor rgb="FFFF0000"/>
  </sheetPr>
  <dimension ref="A1:J55"/>
  <sheetViews>
    <sheetView zoomScale="75" workbookViewId="0">
      <selection activeCell="J10" sqref="J10"/>
    </sheetView>
  </sheetViews>
  <sheetFormatPr defaultColWidth="9.140625" defaultRowHeight="18.75"/>
  <cols>
    <col min="1" max="1" width="55.7109375" style="9" customWidth="1"/>
    <col min="2" max="2" width="27.85546875" style="9" customWidth="1"/>
    <col min="3" max="3" width="11.42578125" style="9" bestFit="1" customWidth="1"/>
    <col min="4" max="16384" width="9.140625" style="9"/>
  </cols>
  <sheetData>
    <row r="1" spans="1:10" ht="31.5" customHeight="1">
      <c r="B1" s="71" t="s">
        <v>1074</v>
      </c>
      <c r="C1" s="82"/>
    </row>
    <row r="2" spans="1:10" ht="35.25" customHeight="1">
      <c r="B2" s="20" t="s">
        <v>651</v>
      </c>
      <c r="C2" s="83"/>
    </row>
    <row r="3" spans="1:10">
      <c r="B3" s="21" t="s">
        <v>1934</v>
      </c>
      <c r="C3" s="22"/>
    </row>
    <row r="4" spans="1:10">
      <c r="B4" s="72"/>
      <c r="C4" s="72"/>
    </row>
    <row r="6" spans="1:10" ht="37.5" customHeight="1">
      <c r="A6" s="561" t="s">
        <v>2028</v>
      </c>
      <c r="B6" s="561"/>
    </row>
    <row r="7" spans="1:10">
      <c r="A7" s="591"/>
      <c r="B7" s="591"/>
    </row>
    <row r="8" spans="1:10" ht="14.25" customHeight="1">
      <c r="A8" s="54"/>
      <c r="B8" s="59" t="s">
        <v>870</v>
      </c>
    </row>
    <row r="9" spans="1:10" ht="128.25" customHeight="1">
      <c r="A9" s="46" t="s">
        <v>872</v>
      </c>
      <c r="B9" s="46" t="s">
        <v>877</v>
      </c>
      <c r="D9" s="58"/>
      <c r="E9" s="58"/>
      <c r="F9" s="58"/>
      <c r="G9" s="58"/>
      <c r="H9" s="58"/>
      <c r="I9" s="58"/>
      <c r="J9" s="58"/>
    </row>
    <row r="10" spans="1:10" ht="37.5" customHeight="1">
      <c r="A10" s="41" t="s">
        <v>1616</v>
      </c>
      <c r="B10" s="196">
        <v>1300</v>
      </c>
      <c r="C10" s="19"/>
      <c r="D10" s="58"/>
      <c r="E10" s="58"/>
      <c r="F10" s="58"/>
      <c r="G10" s="58"/>
      <c r="H10" s="58"/>
      <c r="I10" s="58"/>
      <c r="J10" s="58"/>
    </row>
    <row r="11" spans="1:10" ht="37.5" customHeight="1">
      <c r="A11" s="41" t="s">
        <v>1617</v>
      </c>
      <c r="B11" s="196">
        <v>500</v>
      </c>
      <c r="C11" s="19"/>
      <c r="D11" s="58"/>
      <c r="E11" s="58"/>
      <c r="F11" s="58"/>
      <c r="G11" s="58"/>
      <c r="H11" s="58"/>
      <c r="I11" s="58"/>
      <c r="J11" s="58"/>
    </row>
    <row r="12" spans="1:10" ht="37.5" customHeight="1">
      <c r="A12" s="41" t="s">
        <v>1618</v>
      </c>
      <c r="B12" s="196">
        <v>1070</v>
      </c>
      <c r="C12" s="19"/>
      <c r="D12" s="58"/>
      <c r="E12" s="58"/>
      <c r="F12" s="58"/>
      <c r="G12" s="58"/>
      <c r="H12" s="58"/>
      <c r="I12" s="58"/>
      <c r="J12" s="58"/>
    </row>
    <row r="13" spans="1:10" ht="37.5" customHeight="1">
      <c r="A13" s="41" t="s">
        <v>1619</v>
      </c>
      <c r="B13" s="196">
        <v>1200</v>
      </c>
      <c r="C13" s="19"/>
      <c r="D13" s="58"/>
      <c r="E13" s="58"/>
      <c r="F13" s="58"/>
      <c r="G13" s="58"/>
      <c r="H13" s="58"/>
      <c r="I13" s="58"/>
      <c r="J13" s="58"/>
    </row>
    <row r="14" spans="1:10" ht="37.5" customHeight="1">
      <c r="A14" s="41" t="s">
        <v>1620</v>
      </c>
      <c r="B14" s="196">
        <v>1600</v>
      </c>
      <c r="C14" s="19"/>
      <c r="D14" s="58"/>
      <c r="E14" s="58"/>
      <c r="F14" s="58"/>
      <c r="G14" s="58"/>
      <c r="H14" s="58"/>
      <c r="I14" s="58"/>
      <c r="J14" s="58"/>
    </row>
    <row r="15" spans="1:10" ht="37.5" customHeight="1">
      <c r="A15" s="41" t="s">
        <v>691</v>
      </c>
      <c r="B15" s="196">
        <v>970</v>
      </c>
      <c r="C15" s="19"/>
      <c r="D15" s="58"/>
      <c r="E15" s="58"/>
      <c r="F15" s="58"/>
      <c r="G15" s="58"/>
      <c r="H15" s="58"/>
      <c r="I15" s="58"/>
      <c r="J15" s="58"/>
    </row>
    <row r="16" spans="1:10" ht="37.5" customHeight="1">
      <c r="A16" s="41" t="s">
        <v>692</v>
      </c>
      <c r="B16" s="196">
        <v>750</v>
      </c>
      <c r="C16" s="19"/>
      <c r="D16" s="58"/>
      <c r="E16" s="58"/>
      <c r="F16" s="58"/>
      <c r="G16" s="58"/>
      <c r="H16" s="58"/>
      <c r="I16" s="58"/>
      <c r="J16" s="58"/>
    </row>
    <row r="17" spans="1:10" ht="37.5" customHeight="1">
      <c r="A17" s="41" t="s">
        <v>693</v>
      </c>
      <c r="B17" s="196">
        <v>0</v>
      </c>
      <c r="C17" s="19"/>
      <c r="D17" s="58"/>
      <c r="E17" s="58"/>
      <c r="F17" s="58"/>
      <c r="G17" s="58"/>
      <c r="H17" s="58"/>
      <c r="I17" s="58"/>
      <c r="J17" s="58"/>
    </row>
    <row r="18" spans="1:10" ht="37.5" customHeight="1">
      <c r="A18" s="41" t="s">
        <v>694</v>
      </c>
      <c r="B18" s="196">
        <v>600</v>
      </c>
      <c r="C18" s="19"/>
      <c r="D18" s="58"/>
      <c r="E18" s="58"/>
      <c r="F18" s="58"/>
      <c r="G18" s="58"/>
      <c r="H18" s="58"/>
      <c r="I18" s="58"/>
      <c r="J18" s="58"/>
    </row>
    <row r="19" spans="1:10" ht="37.5" customHeight="1">
      <c r="A19" s="41" t="s">
        <v>695</v>
      </c>
      <c r="B19" s="196">
        <v>1500</v>
      </c>
      <c r="C19" s="19"/>
      <c r="D19" s="58"/>
      <c r="E19" s="58"/>
      <c r="F19" s="58"/>
      <c r="G19" s="58"/>
      <c r="H19" s="58"/>
      <c r="I19" s="58"/>
      <c r="J19" s="58"/>
    </row>
    <row r="20" spans="1:10" ht="37.5" customHeight="1">
      <c r="A20" s="5" t="s">
        <v>696</v>
      </c>
      <c r="B20" s="196">
        <v>800</v>
      </c>
      <c r="C20" s="19"/>
      <c r="D20" s="58"/>
      <c r="E20" s="58"/>
      <c r="F20" s="58"/>
      <c r="G20" s="58"/>
      <c r="H20" s="58"/>
      <c r="I20" s="58"/>
      <c r="J20" s="58"/>
    </row>
    <row r="21" spans="1:10" ht="37.5" customHeight="1">
      <c r="A21" s="5" t="s">
        <v>697</v>
      </c>
      <c r="B21" s="196">
        <v>900</v>
      </c>
      <c r="C21" s="19"/>
      <c r="D21" s="58"/>
      <c r="E21" s="58"/>
      <c r="F21" s="58"/>
      <c r="G21" s="58"/>
      <c r="H21" s="58"/>
      <c r="I21" s="58"/>
      <c r="J21" s="58"/>
    </row>
    <row r="22" spans="1:10" ht="37.5" customHeight="1">
      <c r="A22" s="5" t="s">
        <v>698</v>
      </c>
      <c r="B22" s="196">
        <v>100</v>
      </c>
      <c r="C22" s="19"/>
      <c r="D22" s="58"/>
      <c r="E22" s="58"/>
      <c r="F22" s="58"/>
      <c r="G22" s="58"/>
      <c r="H22" s="58"/>
      <c r="I22" s="58"/>
      <c r="J22" s="58"/>
    </row>
    <row r="23" spans="1:10" ht="37.5" customHeight="1">
      <c r="A23" s="5" t="s">
        <v>699</v>
      </c>
      <c r="B23" s="196">
        <v>0</v>
      </c>
      <c r="C23" s="84"/>
      <c r="D23" s="58"/>
      <c r="E23" s="58"/>
      <c r="F23" s="58"/>
      <c r="G23" s="58"/>
      <c r="H23" s="58"/>
      <c r="I23" s="58"/>
      <c r="J23" s="58"/>
    </row>
    <row r="24" spans="1:10" s="80" customFormat="1" ht="37.5" customHeight="1">
      <c r="A24" s="85" t="s">
        <v>700</v>
      </c>
      <c r="B24" s="196">
        <f>SUM(B10:B23)</f>
        <v>11290</v>
      </c>
      <c r="C24" s="86"/>
      <c r="D24" s="86"/>
      <c r="E24" s="86"/>
      <c r="F24" s="86"/>
      <c r="G24" s="86"/>
      <c r="H24" s="86"/>
      <c r="I24" s="87"/>
      <c r="J24" s="87"/>
    </row>
    <row r="25" spans="1:10" ht="30.75" customHeight="1">
      <c r="C25" s="58"/>
      <c r="D25" s="58"/>
      <c r="E25" s="58"/>
      <c r="F25" s="58"/>
      <c r="G25" s="58"/>
      <c r="H25" s="58"/>
      <c r="I25" s="58"/>
      <c r="J25" s="58"/>
    </row>
    <row r="26" spans="1:10">
      <c r="A26" s="10" t="s">
        <v>1570</v>
      </c>
      <c r="D26" s="58"/>
      <c r="E26" s="58"/>
      <c r="F26" s="58"/>
      <c r="G26" s="58"/>
      <c r="H26" s="58"/>
      <c r="I26" s="58"/>
      <c r="J26" s="58"/>
    </row>
    <row r="27" spans="1:10">
      <c r="A27" s="54"/>
      <c r="D27" s="58"/>
      <c r="E27" s="58"/>
      <c r="F27" s="58"/>
      <c r="G27" s="58"/>
      <c r="H27" s="58"/>
      <c r="I27" s="58"/>
      <c r="J27" s="58"/>
    </row>
    <row r="28" spans="1:10">
      <c r="D28" s="58"/>
      <c r="E28" s="58"/>
      <c r="F28" s="58"/>
      <c r="G28" s="58"/>
      <c r="H28" s="58"/>
      <c r="I28" s="58"/>
      <c r="J28" s="58"/>
    </row>
    <row r="29" spans="1:10">
      <c r="D29" s="58"/>
      <c r="E29" s="58"/>
      <c r="F29" s="58"/>
      <c r="G29" s="58"/>
      <c r="H29" s="58"/>
      <c r="I29" s="58"/>
      <c r="J29" s="58"/>
    </row>
    <row r="30" spans="1:10">
      <c r="D30" s="58"/>
      <c r="E30" s="58"/>
      <c r="F30" s="58"/>
      <c r="G30" s="58"/>
      <c r="H30" s="58"/>
      <c r="I30" s="58"/>
      <c r="J30" s="58"/>
    </row>
    <row r="31" spans="1:10">
      <c r="D31" s="58"/>
      <c r="E31" s="58"/>
      <c r="F31" s="58"/>
      <c r="G31" s="58"/>
      <c r="H31" s="58"/>
      <c r="I31" s="58"/>
      <c r="J31" s="58"/>
    </row>
    <row r="32" spans="1:10">
      <c r="D32" s="58"/>
      <c r="E32" s="58"/>
      <c r="F32" s="58"/>
      <c r="G32" s="58"/>
      <c r="H32" s="58"/>
      <c r="I32" s="58"/>
      <c r="J32" s="58"/>
    </row>
    <row r="33" spans="4:10">
      <c r="D33" s="58"/>
      <c r="E33" s="58"/>
      <c r="F33" s="58"/>
      <c r="G33" s="58"/>
      <c r="H33" s="58"/>
      <c r="I33" s="58"/>
      <c r="J33" s="58"/>
    </row>
    <row r="34" spans="4:10">
      <c r="D34" s="58"/>
      <c r="E34" s="58"/>
      <c r="F34" s="58"/>
      <c r="G34" s="58"/>
      <c r="H34" s="58"/>
      <c r="I34" s="58"/>
      <c r="J34" s="58"/>
    </row>
    <row r="35" spans="4:10">
      <c r="D35" s="58"/>
      <c r="E35" s="58"/>
      <c r="F35" s="58"/>
      <c r="G35" s="58"/>
      <c r="H35" s="58"/>
      <c r="I35" s="58"/>
      <c r="J35" s="58"/>
    </row>
    <row r="36" spans="4:10">
      <c r="D36" s="58"/>
      <c r="E36" s="58"/>
      <c r="F36" s="58"/>
      <c r="G36" s="58"/>
      <c r="H36" s="58"/>
      <c r="I36" s="58"/>
      <c r="J36" s="58"/>
    </row>
    <row r="37" spans="4:10">
      <c r="D37" s="58"/>
      <c r="E37" s="58"/>
      <c r="F37" s="58"/>
      <c r="G37" s="58"/>
      <c r="H37" s="58"/>
      <c r="I37" s="58"/>
      <c r="J37" s="58"/>
    </row>
    <row r="38" spans="4:10">
      <c r="D38" s="58"/>
      <c r="E38" s="58"/>
      <c r="F38" s="58"/>
      <c r="G38" s="58"/>
      <c r="H38" s="58"/>
      <c r="I38" s="58"/>
      <c r="J38" s="58"/>
    </row>
    <row r="39" spans="4:10">
      <c r="D39" s="58"/>
      <c r="E39" s="58"/>
      <c r="F39" s="58"/>
      <c r="G39" s="58"/>
      <c r="H39" s="58"/>
      <c r="I39" s="58"/>
      <c r="J39" s="58"/>
    </row>
    <row r="40" spans="4:10">
      <c r="D40" s="58"/>
      <c r="E40" s="58"/>
      <c r="F40" s="58"/>
      <c r="G40" s="58"/>
      <c r="H40" s="58"/>
      <c r="I40" s="58"/>
      <c r="J40" s="58"/>
    </row>
    <row r="41" spans="4:10">
      <c r="D41" s="58"/>
      <c r="E41" s="58"/>
      <c r="F41" s="58"/>
      <c r="G41" s="58"/>
      <c r="H41" s="58"/>
      <c r="I41" s="58"/>
      <c r="J41" s="58"/>
    </row>
    <row r="42" spans="4:10">
      <c r="D42" s="58"/>
      <c r="E42" s="58"/>
      <c r="F42" s="58"/>
      <c r="G42" s="58"/>
      <c r="H42" s="58"/>
      <c r="I42" s="58"/>
      <c r="J42" s="58"/>
    </row>
    <row r="43" spans="4:10">
      <c r="D43" s="58"/>
      <c r="E43" s="58"/>
      <c r="F43" s="58"/>
      <c r="G43" s="58"/>
      <c r="H43" s="58"/>
      <c r="I43" s="58"/>
      <c r="J43" s="58"/>
    </row>
    <row r="44" spans="4:10">
      <c r="D44" s="58"/>
      <c r="E44" s="58"/>
      <c r="F44" s="58"/>
      <c r="G44" s="58"/>
      <c r="H44" s="58"/>
      <c r="I44" s="58"/>
      <c r="J44" s="58"/>
    </row>
    <row r="45" spans="4:10">
      <c r="D45" s="58"/>
      <c r="E45" s="58"/>
      <c r="F45" s="58"/>
      <c r="G45" s="58"/>
      <c r="H45" s="58"/>
      <c r="I45" s="58"/>
      <c r="J45" s="58"/>
    </row>
    <row r="46" spans="4:10">
      <c r="D46" s="58"/>
      <c r="E46" s="58"/>
      <c r="F46" s="58"/>
      <c r="G46" s="58"/>
      <c r="H46" s="58"/>
      <c r="I46" s="58"/>
      <c r="J46" s="58"/>
    </row>
    <row r="47" spans="4:10">
      <c r="D47" s="58"/>
      <c r="E47" s="58"/>
      <c r="F47" s="58"/>
      <c r="G47" s="58"/>
      <c r="H47" s="58"/>
      <c r="I47" s="58"/>
      <c r="J47" s="58"/>
    </row>
    <row r="48" spans="4:10">
      <c r="D48" s="58"/>
      <c r="E48" s="58"/>
      <c r="F48" s="58"/>
      <c r="G48" s="58"/>
      <c r="H48" s="58"/>
      <c r="I48" s="58"/>
      <c r="J48" s="58"/>
    </row>
    <row r="49" spans="4:10">
      <c r="D49" s="58"/>
      <c r="E49" s="58"/>
      <c r="F49" s="58"/>
      <c r="G49" s="58"/>
      <c r="H49" s="58"/>
      <c r="I49" s="58"/>
      <c r="J49" s="58"/>
    </row>
    <row r="50" spans="4:10">
      <c r="D50" s="58"/>
      <c r="E50" s="58"/>
      <c r="F50" s="58"/>
      <c r="G50" s="58"/>
      <c r="H50" s="58"/>
      <c r="I50" s="58"/>
      <c r="J50" s="58"/>
    </row>
    <row r="51" spans="4:10">
      <c r="D51" s="58"/>
      <c r="E51" s="58"/>
      <c r="F51" s="58"/>
      <c r="G51" s="58"/>
      <c r="H51" s="58"/>
      <c r="I51" s="58"/>
      <c r="J51" s="58"/>
    </row>
    <row r="52" spans="4:10">
      <c r="D52" s="58"/>
      <c r="E52" s="58"/>
      <c r="F52" s="58"/>
      <c r="G52" s="58"/>
      <c r="H52" s="58"/>
      <c r="I52" s="58"/>
      <c r="J52" s="58"/>
    </row>
    <row r="53" spans="4:10">
      <c r="D53" s="58"/>
      <c r="E53" s="58"/>
      <c r="F53" s="58"/>
      <c r="G53" s="58"/>
      <c r="H53" s="58"/>
      <c r="I53" s="58"/>
      <c r="J53" s="58"/>
    </row>
    <row r="54" spans="4:10">
      <c r="D54" s="58"/>
      <c r="E54" s="58"/>
      <c r="F54" s="58"/>
      <c r="G54" s="58"/>
      <c r="H54" s="58"/>
      <c r="I54" s="58"/>
      <c r="J54" s="58"/>
    </row>
    <row r="55" spans="4:10">
      <c r="D55" s="58"/>
      <c r="E55" s="58"/>
      <c r="F55" s="58"/>
      <c r="G55" s="58"/>
      <c r="H55" s="58"/>
      <c r="I55" s="58"/>
      <c r="J55" s="58"/>
    </row>
  </sheetData>
  <mergeCells count="2">
    <mergeCell ref="A6:B6"/>
    <mergeCell ref="A7:B7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10" enableFormatConditionsCalculation="0">
    <tabColor rgb="FFFF0000"/>
  </sheetPr>
  <dimension ref="A1:D28"/>
  <sheetViews>
    <sheetView topLeftCell="A7" zoomScale="75" workbookViewId="0">
      <selection activeCell="D26" sqref="D26"/>
    </sheetView>
  </sheetViews>
  <sheetFormatPr defaultColWidth="9.140625" defaultRowHeight="18.75"/>
  <cols>
    <col min="1" max="1" width="52.28515625" style="9" customWidth="1"/>
    <col min="2" max="2" width="28" style="9" customWidth="1"/>
    <col min="3" max="16384" width="9.140625" style="9"/>
  </cols>
  <sheetData>
    <row r="1" spans="1:4">
      <c r="B1" s="54"/>
    </row>
    <row r="2" spans="1:4" ht="15.75" customHeight="1">
      <c r="B2" s="71" t="s">
        <v>1073</v>
      </c>
    </row>
    <row r="3" spans="1:4" ht="36" customHeight="1">
      <c r="B3" s="20" t="s">
        <v>651</v>
      </c>
    </row>
    <row r="4" spans="1:4">
      <c r="B4" s="21"/>
      <c r="C4" s="73"/>
      <c r="D4" s="72"/>
    </row>
    <row r="5" spans="1:4">
      <c r="B5" s="42"/>
    </row>
    <row r="6" spans="1:4" ht="13.5" customHeight="1"/>
    <row r="7" spans="1:4" ht="54" customHeight="1">
      <c r="A7" s="561" t="s">
        <v>2027</v>
      </c>
      <c r="B7" s="561"/>
    </row>
    <row r="8" spans="1:4">
      <c r="A8" s="591"/>
      <c r="B8" s="591"/>
    </row>
    <row r="9" spans="1:4" ht="29.25" customHeight="1" thickBot="1">
      <c r="A9" s="54"/>
      <c r="B9" s="59" t="s">
        <v>870</v>
      </c>
    </row>
    <row r="10" spans="1:4" ht="56.25" customHeight="1" thickBot="1">
      <c r="A10" s="75" t="s">
        <v>1614</v>
      </c>
      <c r="B10" s="76" t="s">
        <v>1615</v>
      </c>
    </row>
    <row r="11" spans="1:4" ht="33" customHeight="1">
      <c r="A11" s="77" t="s">
        <v>1616</v>
      </c>
      <c r="B11" s="287">
        <v>415.4</v>
      </c>
    </row>
    <row r="12" spans="1:4" ht="33" customHeight="1">
      <c r="A12" s="78" t="s">
        <v>1617</v>
      </c>
      <c r="B12" s="287">
        <v>3543.7</v>
      </c>
    </row>
    <row r="13" spans="1:4" ht="33" customHeight="1">
      <c r="A13" s="78" t="s">
        <v>1618</v>
      </c>
      <c r="B13" s="287">
        <v>758.3</v>
      </c>
    </row>
    <row r="14" spans="1:4" ht="33" customHeight="1">
      <c r="A14" s="78" t="s">
        <v>1619</v>
      </c>
      <c r="B14" s="287">
        <v>401.6</v>
      </c>
    </row>
    <row r="15" spans="1:4" ht="33" customHeight="1">
      <c r="A15" s="78" t="s">
        <v>1620</v>
      </c>
      <c r="B15" s="287">
        <v>716.2</v>
      </c>
    </row>
    <row r="16" spans="1:4" ht="33" customHeight="1">
      <c r="A16" s="78" t="s">
        <v>691</v>
      </c>
      <c r="B16" s="287">
        <v>775.5</v>
      </c>
    </row>
    <row r="17" spans="1:2" ht="33" customHeight="1">
      <c r="A17" s="78" t="s">
        <v>692</v>
      </c>
      <c r="B17" s="287">
        <v>801.8</v>
      </c>
    </row>
    <row r="18" spans="1:2" ht="33" customHeight="1">
      <c r="A18" s="78" t="s">
        <v>693</v>
      </c>
      <c r="B18" s="287">
        <v>5157.6000000000004</v>
      </c>
    </row>
    <row r="19" spans="1:2" ht="33" customHeight="1">
      <c r="A19" s="78" t="s">
        <v>694</v>
      </c>
      <c r="B19" s="287">
        <v>632</v>
      </c>
    </row>
    <row r="20" spans="1:2" ht="33" customHeight="1">
      <c r="A20" s="78" t="s">
        <v>695</v>
      </c>
      <c r="B20" s="287">
        <v>874.2</v>
      </c>
    </row>
    <row r="21" spans="1:2" ht="33" customHeight="1">
      <c r="A21" s="78" t="s">
        <v>696</v>
      </c>
      <c r="B21" s="287">
        <v>413.3</v>
      </c>
    </row>
    <row r="22" spans="1:2" ht="33" customHeight="1">
      <c r="A22" s="78" t="s">
        <v>697</v>
      </c>
      <c r="B22" s="287">
        <v>715.5</v>
      </c>
    </row>
    <row r="23" spans="1:2" ht="33" customHeight="1">
      <c r="A23" s="78" t="s">
        <v>698</v>
      </c>
      <c r="B23" s="287">
        <v>1611.8</v>
      </c>
    </row>
    <row r="24" spans="1:2" ht="33" customHeight="1">
      <c r="A24" s="78" t="s">
        <v>699</v>
      </c>
      <c r="B24" s="287">
        <v>1396.5</v>
      </c>
    </row>
    <row r="25" spans="1:2" s="80" customFormat="1" ht="33" customHeight="1" thickBot="1">
      <c r="A25" s="79" t="s">
        <v>700</v>
      </c>
      <c r="B25" s="132">
        <f>SUM(B11:B24)</f>
        <v>18213.400000000001</v>
      </c>
    </row>
    <row r="26" spans="1:2" ht="30.75" customHeight="1"/>
    <row r="27" spans="1:2">
      <c r="A27" s="10" t="s">
        <v>1570</v>
      </c>
    </row>
    <row r="28" spans="1:2">
      <c r="A28" s="54"/>
    </row>
  </sheetData>
  <mergeCells count="2">
    <mergeCell ref="A7:B7"/>
    <mergeCell ref="A8:B8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1"/>
  <dimension ref="A1:X632"/>
  <sheetViews>
    <sheetView view="pageBreakPreview" zoomScale="60" workbookViewId="0">
      <pane ySplit="12" topLeftCell="A13" activePane="bottomLeft" state="frozenSplit"/>
      <selection activeCell="G18" sqref="G18"/>
      <selection pane="bottomLeft" activeCell="AD16" sqref="AD16"/>
    </sheetView>
  </sheetViews>
  <sheetFormatPr defaultColWidth="9.140625" defaultRowHeight="20.25"/>
  <cols>
    <col min="1" max="1" width="67.5703125" style="315" customWidth="1"/>
    <col min="2" max="2" width="10.42578125" style="315" customWidth="1"/>
    <col min="3" max="3" width="7.42578125" style="316" customWidth="1"/>
    <col min="4" max="4" width="7.28515625" style="316" customWidth="1"/>
    <col min="5" max="5" width="18.7109375" style="315" customWidth="1"/>
    <col min="6" max="6" width="7.42578125" style="171" customWidth="1"/>
    <col min="7" max="7" width="14.140625" style="317" customWidth="1"/>
    <col min="8" max="8" width="0" style="318" hidden="1" customWidth="1"/>
    <col min="9" max="9" width="13.42578125" style="318" hidden="1" customWidth="1"/>
    <col min="10" max="10" width="12.42578125" style="318" hidden="1" customWidth="1"/>
    <col min="11" max="11" width="12.85546875" style="165" hidden="1" customWidth="1"/>
    <col min="12" max="13" width="0" style="318" hidden="1" customWidth="1"/>
    <col min="14" max="21" width="0" style="315" hidden="1" customWidth="1"/>
    <col min="22" max="22" width="0" style="267" hidden="1" customWidth="1"/>
    <col min="23" max="23" width="0" style="315" hidden="1" customWidth="1"/>
    <col min="24" max="24" width="9.140625" style="315" hidden="1" customWidth="1"/>
    <col min="25" max="25" width="0" style="315" hidden="1" customWidth="1"/>
    <col min="26" max="16384" width="9.140625" style="315"/>
  </cols>
  <sheetData>
    <row r="1" spans="1:22">
      <c r="E1" s="567" t="s">
        <v>1072</v>
      </c>
      <c r="F1" s="567"/>
    </row>
    <row r="2" spans="1:22" ht="34.5" customHeight="1">
      <c r="E2" s="569" t="s">
        <v>2545</v>
      </c>
      <c r="F2" s="569"/>
      <c r="G2" s="569"/>
    </row>
    <row r="3" spans="1:22">
      <c r="E3" s="540" t="s">
        <v>2619</v>
      </c>
      <c r="F3" s="348"/>
    </row>
    <row r="4" spans="1:22" ht="18.75" customHeight="1">
      <c r="E4" s="567"/>
      <c r="F4" s="567"/>
    </row>
    <row r="5" spans="1:22" ht="3.75" customHeight="1"/>
    <row r="6" spans="1:22" ht="30.75" customHeight="1">
      <c r="A6" s="592" t="s">
        <v>2634</v>
      </c>
      <c r="B6" s="592"/>
      <c r="C6" s="592"/>
      <c r="D6" s="592"/>
      <c r="E6" s="592"/>
      <c r="F6" s="592"/>
      <c r="G6" s="592"/>
    </row>
    <row r="7" spans="1:22" ht="18" customHeight="1">
      <c r="A7" s="152"/>
      <c r="B7" s="152"/>
      <c r="E7" s="319"/>
      <c r="F7" s="19"/>
      <c r="G7" s="19" t="s">
        <v>1735</v>
      </c>
    </row>
    <row r="8" spans="1:22" hidden="1">
      <c r="A8" s="351" t="s">
        <v>870</v>
      </c>
      <c r="B8" s="351"/>
      <c r="E8" s="319"/>
      <c r="F8" s="19"/>
    </row>
    <row r="9" spans="1:22" hidden="1">
      <c r="A9" s="152"/>
      <c r="B9" s="152"/>
      <c r="E9" s="319"/>
      <c r="F9" s="19"/>
    </row>
    <row r="10" spans="1:22" hidden="1">
      <c r="A10" s="152"/>
      <c r="B10" s="152"/>
      <c r="E10" s="319"/>
      <c r="F10" s="19"/>
    </row>
    <row r="11" spans="1:22" hidden="1">
      <c r="A11" s="153"/>
      <c r="B11" s="153"/>
      <c r="E11" s="319"/>
      <c r="F11" s="19"/>
    </row>
    <row r="12" spans="1:22" ht="156.75" customHeight="1">
      <c r="A12" s="188" t="s">
        <v>872</v>
      </c>
      <c r="B12" s="188" t="s">
        <v>1509</v>
      </c>
      <c r="C12" s="189" t="s">
        <v>873</v>
      </c>
      <c r="D12" s="189" t="s">
        <v>874</v>
      </c>
      <c r="E12" s="188" t="s">
        <v>875</v>
      </c>
      <c r="F12" s="188" t="s">
        <v>876</v>
      </c>
      <c r="G12" s="5" t="s">
        <v>2635</v>
      </c>
    </row>
    <row r="13" spans="1:22" s="158" customFormat="1">
      <c r="A13" s="190" t="s">
        <v>878</v>
      </c>
      <c r="B13" s="156"/>
      <c r="C13" s="154"/>
      <c r="D13" s="154"/>
      <c r="E13" s="155"/>
      <c r="F13" s="156"/>
      <c r="G13" s="241">
        <v>38151</v>
      </c>
      <c r="H13" s="157"/>
      <c r="I13" s="157"/>
      <c r="J13" s="157">
        <v>383821.1</v>
      </c>
      <c r="K13" s="249">
        <v>383821.1</v>
      </c>
      <c r="L13" s="157"/>
      <c r="M13" s="157"/>
      <c r="V13" s="158" t="s">
        <v>1990</v>
      </c>
    </row>
    <row r="14" spans="1:22" ht="37.5" hidden="1">
      <c r="A14" s="13" t="s">
        <v>2187</v>
      </c>
      <c r="B14" s="14">
        <v>400</v>
      </c>
      <c r="C14" s="159"/>
      <c r="D14" s="159"/>
      <c r="E14" s="160"/>
      <c r="F14" s="349"/>
      <c r="G14" s="241">
        <f>+G62+G88+G121+G322+G428</f>
        <v>1842.2</v>
      </c>
    </row>
    <row r="15" spans="1:22" s="164" customFormat="1" ht="19.5" customHeight="1">
      <c r="A15" s="191" t="s">
        <v>879</v>
      </c>
      <c r="B15" s="118">
        <v>400</v>
      </c>
      <c r="C15" s="192" t="str">
        <f t="shared" ref="C15:C54" si="0">"01"</f>
        <v>01</v>
      </c>
      <c r="D15" s="161"/>
      <c r="E15" s="162"/>
      <c r="F15" s="118"/>
      <c r="G15" s="241"/>
      <c r="H15" s="163"/>
      <c r="I15" s="163"/>
      <c r="J15" s="163"/>
      <c r="K15" s="250"/>
      <c r="L15" s="163"/>
      <c r="M15" s="163"/>
      <c r="V15" s="268" t="s">
        <v>1925</v>
      </c>
    </row>
    <row r="16" spans="1:22" ht="55.5" customHeight="1">
      <c r="A16" s="32" t="s">
        <v>963</v>
      </c>
      <c r="B16" s="349">
        <v>400</v>
      </c>
      <c r="C16" s="185" t="str">
        <f t="shared" si="0"/>
        <v>01</v>
      </c>
      <c r="D16" s="185" t="str">
        <f>"02"</f>
        <v>02</v>
      </c>
      <c r="E16" s="160"/>
      <c r="F16" s="349"/>
      <c r="G16" s="241">
        <f>G17</f>
        <v>1044.7</v>
      </c>
      <c r="K16" s="165">
        <v>1682</v>
      </c>
    </row>
    <row r="17" spans="1:22" s="166" customFormat="1" ht="35.25" customHeight="1">
      <c r="A17" s="4" t="s">
        <v>869</v>
      </c>
      <c r="B17" s="349">
        <v>400</v>
      </c>
      <c r="C17" s="185" t="str">
        <f t="shared" si="0"/>
        <v>01</v>
      </c>
      <c r="D17" s="185" t="str">
        <f>"02"</f>
        <v>02</v>
      </c>
      <c r="E17" s="515" t="s">
        <v>2554</v>
      </c>
      <c r="F17" s="349"/>
      <c r="G17" s="130">
        <f>G18</f>
        <v>1044.7</v>
      </c>
      <c r="H17" s="165"/>
      <c r="I17" s="165"/>
      <c r="J17" s="165"/>
      <c r="K17" s="165"/>
      <c r="L17" s="165"/>
      <c r="M17" s="165"/>
      <c r="V17" s="267"/>
    </row>
    <row r="18" spans="1:22" s="166" customFormat="1" ht="135" customHeight="1">
      <c r="A18" s="63" t="s">
        <v>2615</v>
      </c>
      <c r="B18" s="349">
        <v>400</v>
      </c>
      <c r="C18" s="185" t="str">
        <f t="shared" si="0"/>
        <v>01</v>
      </c>
      <c r="D18" s="185" t="str">
        <f>"02"</f>
        <v>02</v>
      </c>
      <c r="E18" s="515" t="s">
        <v>2554</v>
      </c>
      <c r="F18" s="349" t="str">
        <f>"100"</f>
        <v>100</v>
      </c>
      <c r="G18" s="130">
        <v>1044.7</v>
      </c>
      <c r="H18" s="165"/>
      <c r="I18" s="165"/>
      <c r="J18" s="165"/>
      <c r="K18" s="165"/>
      <c r="L18" s="165"/>
      <c r="M18" s="165"/>
      <c r="V18" s="267"/>
    </row>
    <row r="19" spans="1:22" ht="82.5" hidden="1" customHeight="1">
      <c r="A19" s="5" t="s">
        <v>1043</v>
      </c>
      <c r="B19" s="349">
        <v>400</v>
      </c>
      <c r="C19" s="185" t="str">
        <f t="shared" si="0"/>
        <v>01</v>
      </c>
      <c r="D19" s="185" t="str">
        <f>"04"</f>
        <v>04</v>
      </c>
      <c r="E19" s="160"/>
      <c r="F19" s="349"/>
      <c r="G19" s="130">
        <f>G20</f>
        <v>0</v>
      </c>
    </row>
    <row r="20" spans="1:22" ht="76.5" hidden="1" customHeight="1">
      <c r="A20" s="5" t="s">
        <v>1991</v>
      </c>
      <c r="B20" s="349">
        <v>400</v>
      </c>
      <c r="C20" s="185" t="str">
        <f t="shared" si="0"/>
        <v>01</v>
      </c>
      <c r="D20" s="185" t="str">
        <f>"04"</f>
        <v>04</v>
      </c>
      <c r="E20" s="349" t="s">
        <v>567</v>
      </c>
      <c r="F20" s="349"/>
      <c r="G20" s="130">
        <f>G21</f>
        <v>0</v>
      </c>
    </row>
    <row r="21" spans="1:22" ht="95.25" hidden="1" customHeight="1">
      <c r="A21" s="40" t="s">
        <v>1992</v>
      </c>
      <c r="B21" s="349">
        <v>400</v>
      </c>
      <c r="C21" s="185" t="str">
        <f t="shared" si="0"/>
        <v>01</v>
      </c>
      <c r="D21" s="185" t="str">
        <f>"04"</f>
        <v>04</v>
      </c>
      <c r="E21" s="349" t="s">
        <v>567</v>
      </c>
      <c r="F21" s="349">
        <v>100</v>
      </c>
      <c r="G21" s="130"/>
    </row>
    <row r="22" spans="1:22" ht="16.5" hidden="1" customHeight="1">
      <c r="A22" s="32" t="s">
        <v>1044</v>
      </c>
      <c r="B22" s="349">
        <v>200</v>
      </c>
      <c r="C22" s="185" t="str">
        <f t="shared" si="0"/>
        <v>01</v>
      </c>
      <c r="D22" s="185" t="str">
        <f>"05"</f>
        <v>05</v>
      </c>
      <c r="E22" s="160"/>
      <c r="F22" s="349"/>
      <c r="G22" s="130">
        <f>G23</f>
        <v>0</v>
      </c>
    </row>
    <row r="23" spans="1:22" ht="54.75" hidden="1" customHeight="1">
      <c r="A23" s="32" t="s">
        <v>1045</v>
      </c>
      <c r="B23" s="349">
        <v>200</v>
      </c>
      <c r="C23" s="185" t="str">
        <f t="shared" si="0"/>
        <v>01</v>
      </c>
      <c r="D23" s="185" t="str">
        <f>"05"</f>
        <v>05</v>
      </c>
      <c r="E23" s="349" t="s">
        <v>1046</v>
      </c>
      <c r="F23" s="349"/>
      <c r="G23" s="130">
        <f>G24</f>
        <v>0</v>
      </c>
    </row>
    <row r="24" spans="1:22" ht="33.75" hidden="1" customHeight="1">
      <c r="A24" s="5" t="s">
        <v>1995</v>
      </c>
      <c r="B24" s="349">
        <v>200</v>
      </c>
      <c r="C24" s="185" t="str">
        <f t="shared" si="0"/>
        <v>01</v>
      </c>
      <c r="D24" s="185" t="str">
        <f>"05"</f>
        <v>05</v>
      </c>
      <c r="E24" s="349" t="s">
        <v>1046</v>
      </c>
      <c r="F24" s="349" t="str">
        <f>"200"</f>
        <v>200</v>
      </c>
      <c r="G24" s="241"/>
    </row>
    <row r="25" spans="1:22" ht="22.5" hidden="1" customHeight="1">
      <c r="A25" s="32" t="s">
        <v>1608</v>
      </c>
      <c r="B25" s="349">
        <v>400</v>
      </c>
      <c r="C25" s="185" t="str">
        <f t="shared" si="0"/>
        <v>01</v>
      </c>
      <c r="D25" s="185" t="str">
        <f>"07"</f>
        <v>07</v>
      </c>
      <c r="E25" s="160"/>
      <c r="F25" s="349"/>
      <c r="G25" s="130">
        <f>G26+G28</f>
        <v>0</v>
      </c>
    </row>
    <row r="26" spans="1:22" ht="22.5" hidden="1" customHeight="1">
      <c r="A26" s="5" t="s">
        <v>1674</v>
      </c>
      <c r="B26" s="349">
        <v>200</v>
      </c>
      <c r="C26" s="185" t="str">
        <f t="shared" si="0"/>
        <v>01</v>
      </c>
      <c r="D26" s="185" t="str">
        <f>"07"</f>
        <v>07</v>
      </c>
      <c r="E26" s="1" t="s">
        <v>1675</v>
      </c>
      <c r="F26" s="349" t="str">
        <f>"001"</f>
        <v>001</v>
      </c>
      <c r="G26" s="130">
        <f>G27</f>
        <v>0</v>
      </c>
    </row>
    <row r="27" spans="1:22" ht="36" hidden="1" customHeight="1">
      <c r="A27" s="32" t="s">
        <v>786</v>
      </c>
      <c r="B27" s="349">
        <v>200</v>
      </c>
      <c r="C27" s="185" t="str">
        <f t="shared" si="0"/>
        <v>01</v>
      </c>
      <c r="D27" s="185" t="str">
        <f>"07"</f>
        <v>07</v>
      </c>
      <c r="E27" s="1" t="s">
        <v>1675</v>
      </c>
      <c r="F27" s="349" t="str">
        <f>"001"</f>
        <v>001</v>
      </c>
      <c r="G27" s="130"/>
    </row>
    <row r="28" spans="1:22" ht="56.25" hidden="1" customHeight="1">
      <c r="A28" s="5" t="s">
        <v>1994</v>
      </c>
      <c r="B28" s="349">
        <v>400</v>
      </c>
      <c r="C28" s="185" t="str">
        <f t="shared" si="0"/>
        <v>01</v>
      </c>
      <c r="D28" s="185" t="str">
        <f>"07"</f>
        <v>07</v>
      </c>
      <c r="E28" s="349" t="s">
        <v>1056</v>
      </c>
      <c r="F28" s="349"/>
      <c r="G28" s="130">
        <f>G29</f>
        <v>0</v>
      </c>
    </row>
    <row r="29" spans="1:22" ht="25.5" hidden="1" customHeight="1">
      <c r="A29" s="201" t="s">
        <v>1993</v>
      </c>
      <c r="B29" s="349">
        <v>400</v>
      </c>
      <c r="C29" s="185" t="str">
        <f t="shared" si="0"/>
        <v>01</v>
      </c>
      <c r="D29" s="185" t="str">
        <f>"07"</f>
        <v>07</v>
      </c>
      <c r="E29" s="349" t="s">
        <v>1056</v>
      </c>
      <c r="F29" s="349" t="str">
        <f>"800"</f>
        <v>800</v>
      </c>
      <c r="G29" s="130"/>
    </row>
    <row r="30" spans="1:22" ht="21.75" hidden="1" customHeight="1">
      <c r="A30" s="32" t="s">
        <v>1609</v>
      </c>
      <c r="B30" s="349">
        <v>200</v>
      </c>
      <c r="C30" s="185" t="str">
        <f t="shared" si="0"/>
        <v>01</v>
      </c>
      <c r="D30" s="185">
        <v>11</v>
      </c>
      <c r="E30" s="160"/>
      <c r="F30" s="349"/>
      <c r="G30" s="130">
        <f>G31</f>
        <v>0</v>
      </c>
    </row>
    <row r="31" spans="1:22" s="166" customFormat="1" ht="19.5" hidden="1" customHeight="1">
      <c r="A31" s="2" t="s">
        <v>704</v>
      </c>
      <c r="B31" s="349">
        <v>200</v>
      </c>
      <c r="C31" s="185" t="str">
        <f t="shared" si="0"/>
        <v>01</v>
      </c>
      <c r="D31" s="185">
        <v>11</v>
      </c>
      <c r="E31" s="349" t="s">
        <v>705</v>
      </c>
      <c r="F31" s="349"/>
      <c r="G31" s="130">
        <f>G32</f>
        <v>0</v>
      </c>
      <c r="H31" s="165"/>
      <c r="I31" s="165"/>
      <c r="J31" s="165"/>
      <c r="K31" s="165"/>
      <c r="L31" s="165"/>
      <c r="M31" s="165"/>
      <c r="V31" s="267"/>
    </row>
    <row r="32" spans="1:22" ht="18.75" hidden="1" customHeight="1">
      <c r="A32" s="201" t="s">
        <v>1993</v>
      </c>
      <c r="B32" s="349">
        <v>200</v>
      </c>
      <c r="C32" s="185" t="str">
        <f t="shared" si="0"/>
        <v>01</v>
      </c>
      <c r="D32" s="185">
        <v>11</v>
      </c>
      <c r="E32" s="349" t="s">
        <v>705</v>
      </c>
      <c r="F32" s="349" t="str">
        <f>"800"</f>
        <v>800</v>
      </c>
      <c r="G32" s="130"/>
    </row>
    <row r="33" spans="1:7" ht="18.75" customHeight="1">
      <c r="A33" s="4" t="s">
        <v>869</v>
      </c>
      <c r="B33" s="549">
        <v>400</v>
      </c>
      <c r="C33" s="185" t="str">
        <f t="shared" si="0"/>
        <v>01</v>
      </c>
      <c r="D33" s="185" t="str">
        <f>"04"</f>
        <v>04</v>
      </c>
      <c r="E33" s="549"/>
      <c r="F33" s="549"/>
      <c r="G33" s="130">
        <v>182.5</v>
      </c>
    </row>
    <row r="34" spans="1:7" ht="18.75" customHeight="1">
      <c r="A34" s="4" t="s">
        <v>869</v>
      </c>
      <c r="B34" s="549">
        <v>400</v>
      </c>
      <c r="C34" s="185" t="str">
        <f t="shared" si="0"/>
        <v>01</v>
      </c>
      <c r="D34" s="185" t="str">
        <f>"04"</f>
        <v>04</v>
      </c>
      <c r="E34" s="549" t="s">
        <v>2606</v>
      </c>
      <c r="F34" s="549">
        <v>100</v>
      </c>
      <c r="G34" s="196">
        <v>182.5</v>
      </c>
    </row>
    <row r="35" spans="1:7" ht="99.75" customHeight="1">
      <c r="A35" s="32" t="s">
        <v>2648</v>
      </c>
      <c r="B35" s="548">
        <v>400</v>
      </c>
      <c r="C35" s="185" t="str">
        <f t="shared" si="0"/>
        <v>01</v>
      </c>
      <c r="D35" s="185" t="str">
        <f>"07"</f>
        <v>07</v>
      </c>
      <c r="E35" s="160" t="s">
        <v>2649</v>
      </c>
      <c r="F35" s="548"/>
      <c r="G35" s="241">
        <v>445</v>
      </c>
    </row>
    <row r="36" spans="1:7" ht="105" customHeight="1">
      <c r="A36" s="32" t="s">
        <v>2648</v>
      </c>
      <c r="B36" s="548">
        <v>400</v>
      </c>
      <c r="C36" s="185" t="str">
        <f t="shared" si="0"/>
        <v>01</v>
      </c>
      <c r="D36" s="185" t="str">
        <f>"07"</f>
        <v>07</v>
      </c>
      <c r="E36" s="160" t="s">
        <v>2649</v>
      </c>
      <c r="F36" s="548">
        <v>880</v>
      </c>
      <c r="G36" s="130">
        <v>445</v>
      </c>
    </row>
    <row r="37" spans="1:7" ht="21" customHeight="1">
      <c r="A37" s="32" t="s">
        <v>1611</v>
      </c>
      <c r="B37" s="349">
        <v>400</v>
      </c>
      <c r="C37" s="185" t="str">
        <f t="shared" si="0"/>
        <v>01</v>
      </c>
      <c r="D37" s="185">
        <v>13</v>
      </c>
      <c r="E37" s="160"/>
      <c r="F37" s="1"/>
      <c r="G37" s="241">
        <v>7122.1</v>
      </c>
    </row>
    <row r="38" spans="1:7" ht="40.9" customHeight="1">
      <c r="A38" s="32" t="s">
        <v>964</v>
      </c>
      <c r="B38" s="349">
        <v>400</v>
      </c>
      <c r="C38" s="185" t="str">
        <f t="shared" si="0"/>
        <v>01</v>
      </c>
      <c r="D38" s="185">
        <v>13</v>
      </c>
      <c r="E38" s="539" t="s">
        <v>2606</v>
      </c>
      <c r="F38" s="349"/>
      <c r="G38" s="130">
        <v>6884.3</v>
      </c>
    </row>
    <row r="39" spans="1:7" ht="136.9" customHeight="1">
      <c r="A39" s="63" t="s">
        <v>2616</v>
      </c>
      <c r="B39" s="349">
        <v>400</v>
      </c>
      <c r="C39" s="185" t="str">
        <f t="shared" si="0"/>
        <v>01</v>
      </c>
      <c r="D39" s="185">
        <v>13</v>
      </c>
      <c r="E39" s="539" t="s">
        <v>2606</v>
      </c>
      <c r="F39" s="349" t="str">
        <f>"100"</f>
        <v>100</v>
      </c>
      <c r="G39" s="130">
        <v>3758.9</v>
      </c>
    </row>
    <row r="40" spans="1:7" ht="147.6" customHeight="1">
      <c r="A40" s="63" t="s">
        <v>2617</v>
      </c>
      <c r="B40" s="349">
        <v>400</v>
      </c>
      <c r="C40" s="185" t="str">
        <f t="shared" si="0"/>
        <v>01</v>
      </c>
      <c r="D40" s="185">
        <v>13</v>
      </c>
      <c r="E40" s="539" t="s">
        <v>2606</v>
      </c>
      <c r="F40" s="349" t="str">
        <f>"200"</f>
        <v>200</v>
      </c>
      <c r="G40" s="130">
        <v>2967.1</v>
      </c>
    </row>
    <row r="41" spans="1:7" ht="20.25" hidden="1" customHeight="1">
      <c r="A41" s="200" t="s">
        <v>227</v>
      </c>
      <c r="B41" s="181">
        <v>200</v>
      </c>
      <c r="C41" s="195" t="str">
        <f t="shared" si="0"/>
        <v>01</v>
      </c>
      <c r="D41" s="195">
        <v>13</v>
      </c>
      <c r="E41" s="349" t="s">
        <v>2065</v>
      </c>
      <c r="F41" s="349"/>
      <c r="G41" s="130">
        <f>G42+G43</f>
        <v>0</v>
      </c>
    </row>
    <row r="42" spans="1:7" ht="97.5" hidden="1" customHeight="1">
      <c r="A42" s="5" t="s">
        <v>1992</v>
      </c>
      <c r="B42" s="349">
        <v>200</v>
      </c>
      <c r="C42" s="185" t="str">
        <f t="shared" si="0"/>
        <v>01</v>
      </c>
      <c r="D42" s="185">
        <v>13</v>
      </c>
      <c r="E42" s="349" t="s">
        <v>2065</v>
      </c>
      <c r="F42" s="349">
        <v>100</v>
      </c>
      <c r="G42" s="130"/>
    </row>
    <row r="43" spans="1:7" ht="38.25" hidden="1" customHeight="1">
      <c r="A43" s="5" t="s">
        <v>1995</v>
      </c>
      <c r="B43" s="349">
        <v>200</v>
      </c>
      <c r="C43" s="185" t="str">
        <f t="shared" si="0"/>
        <v>01</v>
      </c>
      <c r="D43" s="185">
        <v>13</v>
      </c>
      <c r="E43" s="349" t="s">
        <v>2065</v>
      </c>
      <c r="F43" s="349">
        <v>200</v>
      </c>
      <c r="G43" s="130"/>
    </row>
    <row r="44" spans="1:7" ht="18" hidden="1" customHeight="1">
      <c r="A44" s="4" t="s">
        <v>1810</v>
      </c>
      <c r="B44" s="349">
        <v>200</v>
      </c>
      <c r="C44" s="185" t="str">
        <f t="shared" si="0"/>
        <v>01</v>
      </c>
      <c r="D44" s="185">
        <v>13</v>
      </c>
      <c r="E44" s="349" t="s">
        <v>2066</v>
      </c>
      <c r="F44" s="349"/>
      <c r="G44" s="130">
        <f>G45+G46</f>
        <v>0</v>
      </c>
    </row>
    <row r="45" spans="1:7" ht="94.5" hidden="1" customHeight="1">
      <c r="A45" s="5" t="s">
        <v>1992</v>
      </c>
      <c r="B45" s="349">
        <v>200</v>
      </c>
      <c r="C45" s="185" t="str">
        <f t="shared" si="0"/>
        <v>01</v>
      </c>
      <c r="D45" s="185">
        <v>13</v>
      </c>
      <c r="E45" s="349" t="s">
        <v>2066</v>
      </c>
      <c r="F45" s="349" t="str">
        <f>"100"</f>
        <v>100</v>
      </c>
      <c r="G45" s="130"/>
    </row>
    <row r="46" spans="1:7" ht="44.25" hidden="1" customHeight="1">
      <c r="A46" s="5" t="s">
        <v>1995</v>
      </c>
      <c r="B46" s="349">
        <v>200</v>
      </c>
      <c r="C46" s="185" t="str">
        <f t="shared" si="0"/>
        <v>01</v>
      </c>
      <c r="D46" s="185">
        <v>13</v>
      </c>
      <c r="E46" s="349" t="s">
        <v>2066</v>
      </c>
      <c r="F46" s="349" t="str">
        <f>"200"</f>
        <v>200</v>
      </c>
      <c r="G46" s="130"/>
    </row>
    <row r="47" spans="1:7" ht="41.25" hidden="1" customHeight="1">
      <c r="A47" s="5" t="s">
        <v>1996</v>
      </c>
      <c r="B47" s="209">
        <v>200</v>
      </c>
      <c r="C47" s="185" t="str">
        <f t="shared" si="0"/>
        <v>01</v>
      </c>
      <c r="D47" s="185">
        <v>13</v>
      </c>
      <c r="E47" s="1" t="s">
        <v>2111</v>
      </c>
      <c r="F47" s="349"/>
      <c r="G47" s="130">
        <f>G48+G49</f>
        <v>0</v>
      </c>
    </row>
    <row r="48" spans="1:7" ht="90.75" hidden="1" customHeight="1">
      <c r="A48" s="5" t="s">
        <v>1992</v>
      </c>
      <c r="B48" s="209">
        <v>200</v>
      </c>
      <c r="C48" s="185" t="str">
        <f t="shared" si="0"/>
        <v>01</v>
      </c>
      <c r="D48" s="185">
        <v>13</v>
      </c>
      <c r="E48" s="1" t="s">
        <v>2111</v>
      </c>
      <c r="F48" s="1" t="str">
        <f>"100"</f>
        <v>100</v>
      </c>
      <c r="G48" s="130"/>
    </row>
    <row r="49" spans="1:22" ht="42" hidden="1" customHeight="1">
      <c r="A49" s="5" t="s">
        <v>1995</v>
      </c>
      <c r="B49" s="209">
        <v>200</v>
      </c>
      <c r="C49" s="185" t="str">
        <f t="shared" si="0"/>
        <v>01</v>
      </c>
      <c r="D49" s="185">
        <v>13</v>
      </c>
      <c r="E49" s="1" t="s">
        <v>2111</v>
      </c>
      <c r="F49" s="1" t="str">
        <f>"200"</f>
        <v>200</v>
      </c>
      <c r="G49" s="130"/>
    </row>
    <row r="50" spans="1:22" ht="51.75" hidden="1" customHeight="1">
      <c r="A50" s="179" t="s">
        <v>1145</v>
      </c>
      <c r="B50" s="209">
        <v>200</v>
      </c>
      <c r="C50" s="185" t="str">
        <f t="shared" si="0"/>
        <v>01</v>
      </c>
      <c r="D50" s="185">
        <v>13</v>
      </c>
      <c r="E50" s="1" t="s">
        <v>2054</v>
      </c>
      <c r="F50" s="1"/>
      <c r="G50" s="130">
        <f>G51</f>
        <v>0</v>
      </c>
    </row>
    <row r="51" spans="1:22" ht="36.75" hidden="1" customHeight="1">
      <c r="A51" s="5" t="s">
        <v>1995</v>
      </c>
      <c r="B51" s="349">
        <v>200</v>
      </c>
      <c r="C51" s="185" t="str">
        <f t="shared" si="0"/>
        <v>01</v>
      </c>
      <c r="D51" s="185">
        <v>13</v>
      </c>
      <c r="E51" s="1" t="s">
        <v>2054</v>
      </c>
      <c r="F51" s="1">
        <v>200</v>
      </c>
      <c r="G51" s="130"/>
    </row>
    <row r="52" spans="1:22" ht="49.5" hidden="1" customHeight="1">
      <c r="A52" s="320" t="s">
        <v>1968</v>
      </c>
      <c r="B52" s="349">
        <v>200</v>
      </c>
      <c r="C52" s="185" t="str">
        <f t="shared" si="0"/>
        <v>01</v>
      </c>
      <c r="D52" s="185">
        <v>13</v>
      </c>
      <c r="E52" s="1" t="s">
        <v>2045</v>
      </c>
      <c r="F52" s="1"/>
      <c r="G52" s="130">
        <f>G53</f>
        <v>0</v>
      </c>
    </row>
    <row r="53" spans="1:22" ht="33.75" hidden="1" customHeight="1">
      <c r="A53" s="5" t="s">
        <v>1995</v>
      </c>
      <c r="B53" s="349">
        <v>200</v>
      </c>
      <c r="C53" s="185" t="str">
        <f t="shared" si="0"/>
        <v>01</v>
      </c>
      <c r="D53" s="185">
        <v>13</v>
      </c>
      <c r="E53" s="1" t="s">
        <v>2045</v>
      </c>
      <c r="F53" s="1">
        <v>200</v>
      </c>
      <c r="G53" s="130"/>
    </row>
    <row r="54" spans="1:22" ht="40.5" hidden="1" customHeight="1">
      <c r="A54" s="6" t="s">
        <v>1974</v>
      </c>
      <c r="B54" s="349">
        <v>200</v>
      </c>
      <c r="C54" s="185" t="str">
        <f t="shared" si="0"/>
        <v>01</v>
      </c>
      <c r="D54" s="185">
        <v>13</v>
      </c>
      <c r="E54" s="1" t="s">
        <v>2052</v>
      </c>
      <c r="F54" s="1"/>
      <c r="G54" s="130">
        <f>G55</f>
        <v>0</v>
      </c>
    </row>
    <row r="55" spans="1:22" ht="42.75" hidden="1" customHeight="1">
      <c r="A55" s="5" t="s">
        <v>1995</v>
      </c>
      <c r="B55" s="349">
        <v>200</v>
      </c>
      <c r="C55" s="185" t="str">
        <f>"01"</f>
        <v>01</v>
      </c>
      <c r="D55" s="185">
        <v>13</v>
      </c>
      <c r="E55" s="1" t="s">
        <v>2052</v>
      </c>
      <c r="F55" s="1">
        <v>200</v>
      </c>
      <c r="G55" s="130"/>
    </row>
    <row r="56" spans="1:22" ht="75.75" hidden="1" customHeight="1">
      <c r="A56" s="32" t="s">
        <v>1972</v>
      </c>
      <c r="B56" s="349">
        <v>200</v>
      </c>
      <c r="C56" s="185" t="str">
        <f>"01"</f>
        <v>01</v>
      </c>
      <c r="D56" s="185">
        <v>13</v>
      </c>
      <c r="E56" s="1" t="s">
        <v>2032</v>
      </c>
      <c r="F56" s="1"/>
      <c r="G56" s="130">
        <f>G57</f>
        <v>0</v>
      </c>
    </row>
    <row r="57" spans="1:22" ht="42.75" hidden="1" customHeight="1">
      <c r="A57" s="40" t="s">
        <v>1995</v>
      </c>
      <c r="B57" s="349">
        <v>200</v>
      </c>
      <c r="C57" s="185" t="str">
        <f>"01"</f>
        <v>01</v>
      </c>
      <c r="D57" s="185">
        <v>13</v>
      </c>
      <c r="E57" s="1" t="s">
        <v>2032</v>
      </c>
      <c r="F57" s="1">
        <v>200</v>
      </c>
      <c r="G57" s="130"/>
    </row>
    <row r="58" spans="1:22" ht="42.75" customHeight="1">
      <c r="A58" s="40"/>
      <c r="B58" s="549">
        <v>400</v>
      </c>
      <c r="C58" s="185" t="str">
        <f t="shared" ref="C58:C59" si="1">"01"</f>
        <v>01</v>
      </c>
      <c r="D58" s="185">
        <v>13</v>
      </c>
      <c r="E58" s="1"/>
      <c r="F58" s="1"/>
      <c r="G58" s="130"/>
    </row>
    <row r="59" spans="1:22" ht="42.75" customHeight="1">
      <c r="A59" s="40"/>
      <c r="B59" s="549">
        <v>400</v>
      </c>
      <c r="C59" s="185" t="str">
        <f t="shared" si="1"/>
        <v>01</v>
      </c>
      <c r="D59" s="185">
        <v>13</v>
      </c>
      <c r="E59" s="549" t="s">
        <v>2606</v>
      </c>
      <c r="F59" s="1">
        <v>350</v>
      </c>
      <c r="G59" s="130">
        <v>14</v>
      </c>
    </row>
    <row r="60" spans="1:22" ht="42.75" customHeight="1">
      <c r="A60" s="63" t="s">
        <v>2617</v>
      </c>
      <c r="B60" s="543">
        <v>400</v>
      </c>
      <c r="C60" s="185" t="str">
        <f t="shared" ref="C60" si="2">"01"</f>
        <v>01</v>
      </c>
      <c r="D60" s="185">
        <v>13</v>
      </c>
      <c r="E60" s="543" t="s">
        <v>2606</v>
      </c>
      <c r="F60" s="1">
        <v>800</v>
      </c>
      <c r="G60" s="130">
        <v>432.8</v>
      </c>
    </row>
    <row r="61" spans="1:22" ht="120" customHeight="1">
      <c r="A61" s="63" t="s">
        <v>2572</v>
      </c>
      <c r="B61" s="529">
        <v>400</v>
      </c>
      <c r="C61" s="185" t="str">
        <f>"03"</f>
        <v>03</v>
      </c>
      <c r="D61" s="185">
        <v>14</v>
      </c>
      <c r="E61" s="531" t="s">
        <v>2607</v>
      </c>
      <c r="F61" s="1">
        <v>200</v>
      </c>
      <c r="G61" s="241">
        <v>30.2</v>
      </c>
    </row>
    <row r="62" spans="1:22" s="164" customFormat="1" ht="37.5" hidden="1" customHeight="1">
      <c r="A62" s="191" t="s">
        <v>427</v>
      </c>
      <c r="B62" s="118">
        <v>400</v>
      </c>
      <c r="C62" s="192" t="str">
        <f t="shared" ref="C62:C72" si="3">"03"</f>
        <v>03</v>
      </c>
      <c r="D62" s="192"/>
      <c r="E62" s="162"/>
      <c r="F62" s="118"/>
      <c r="G62" s="326">
        <f>G63</f>
        <v>70</v>
      </c>
      <c r="H62" s="163"/>
      <c r="I62" s="163"/>
      <c r="J62" s="163"/>
      <c r="K62" s="250"/>
      <c r="L62" s="163"/>
      <c r="M62" s="163"/>
      <c r="V62" s="268"/>
    </row>
    <row r="63" spans="1:22" ht="54.75" hidden="1" customHeight="1">
      <c r="A63" s="32" t="s">
        <v>428</v>
      </c>
      <c r="B63" s="349">
        <v>400</v>
      </c>
      <c r="C63" s="185" t="str">
        <f t="shared" si="3"/>
        <v>03</v>
      </c>
      <c r="D63" s="185">
        <v>10</v>
      </c>
      <c r="E63" s="160"/>
      <c r="F63" s="349"/>
      <c r="G63" s="130">
        <v>70</v>
      </c>
    </row>
    <row r="64" spans="1:22" ht="56.25" hidden="1" customHeight="1">
      <c r="A64" s="32" t="s">
        <v>1613</v>
      </c>
      <c r="B64" s="349">
        <v>200</v>
      </c>
      <c r="C64" s="185" t="str">
        <f t="shared" si="3"/>
        <v>03</v>
      </c>
      <c r="D64" s="185" t="str">
        <f t="shared" ref="D64:D70" si="4">"09"</f>
        <v>09</v>
      </c>
      <c r="E64" s="349" t="s">
        <v>1637</v>
      </c>
      <c r="F64" s="349"/>
      <c r="G64" s="130">
        <f>G65</f>
        <v>0</v>
      </c>
    </row>
    <row r="65" spans="1:7" ht="39" hidden="1" customHeight="1">
      <c r="A65" s="40" t="s">
        <v>1995</v>
      </c>
      <c r="B65" s="349">
        <v>200</v>
      </c>
      <c r="C65" s="185" t="str">
        <f t="shared" si="3"/>
        <v>03</v>
      </c>
      <c r="D65" s="185" t="str">
        <f t="shared" si="4"/>
        <v>09</v>
      </c>
      <c r="E65" s="349" t="s">
        <v>1637</v>
      </c>
      <c r="F65" s="349" t="str">
        <f>"200"</f>
        <v>200</v>
      </c>
      <c r="G65" s="130"/>
    </row>
    <row r="66" spans="1:7" ht="36.75" hidden="1" customHeight="1">
      <c r="A66" s="32" t="s">
        <v>2216</v>
      </c>
      <c r="B66" s="349">
        <v>400</v>
      </c>
      <c r="C66" s="185" t="str">
        <f t="shared" si="3"/>
        <v>03</v>
      </c>
      <c r="D66" s="185" t="str">
        <f t="shared" si="4"/>
        <v>09</v>
      </c>
      <c r="E66" s="1" t="s">
        <v>1637</v>
      </c>
      <c r="F66" s="349"/>
      <c r="G66" s="130">
        <f>G67+G68</f>
        <v>0</v>
      </c>
    </row>
    <row r="67" spans="1:7" ht="91.5" hidden="1" customHeight="1">
      <c r="A67" s="5" t="s">
        <v>1992</v>
      </c>
      <c r="B67" s="349">
        <v>200</v>
      </c>
      <c r="C67" s="185" t="str">
        <f t="shared" si="3"/>
        <v>03</v>
      </c>
      <c r="D67" s="185" t="str">
        <f t="shared" si="4"/>
        <v>09</v>
      </c>
      <c r="E67" s="1" t="s">
        <v>787</v>
      </c>
      <c r="F67" s="349" t="str">
        <f>"100"</f>
        <v>100</v>
      </c>
      <c r="G67" s="130"/>
    </row>
    <row r="68" spans="1:7" ht="39" hidden="1" customHeight="1">
      <c r="A68" s="5" t="s">
        <v>1995</v>
      </c>
      <c r="B68" s="349">
        <v>400</v>
      </c>
      <c r="C68" s="185" t="str">
        <f t="shared" si="3"/>
        <v>03</v>
      </c>
      <c r="D68" s="185" t="str">
        <f t="shared" si="4"/>
        <v>09</v>
      </c>
      <c r="E68" s="1" t="s">
        <v>1637</v>
      </c>
      <c r="F68" s="349" t="str">
        <f>"200"</f>
        <v>200</v>
      </c>
      <c r="G68" s="130"/>
    </row>
    <row r="69" spans="1:7" ht="59.25" hidden="1" customHeight="1">
      <c r="A69" s="5" t="s">
        <v>625</v>
      </c>
      <c r="B69" s="349">
        <v>200</v>
      </c>
      <c r="C69" s="185" t="str">
        <f t="shared" si="3"/>
        <v>03</v>
      </c>
      <c r="D69" s="185" t="str">
        <f t="shared" si="4"/>
        <v>09</v>
      </c>
      <c r="E69" s="1" t="s">
        <v>788</v>
      </c>
      <c r="F69" s="349"/>
      <c r="G69" s="130">
        <f>G70</f>
        <v>0</v>
      </c>
    </row>
    <row r="70" spans="1:7" ht="39" hidden="1" customHeight="1">
      <c r="A70" s="5" t="s">
        <v>1995</v>
      </c>
      <c r="B70" s="349">
        <v>200</v>
      </c>
      <c r="C70" s="185" t="str">
        <f t="shared" si="3"/>
        <v>03</v>
      </c>
      <c r="D70" s="185" t="str">
        <f t="shared" si="4"/>
        <v>09</v>
      </c>
      <c r="E70" s="1" t="s">
        <v>788</v>
      </c>
      <c r="F70" s="349">
        <v>200</v>
      </c>
      <c r="G70" s="130"/>
    </row>
    <row r="71" spans="1:7" ht="57.75" hidden="1" customHeight="1">
      <c r="A71" s="32" t="s">
        <v>2217</v>
      </c>
      <c r="B71" s="349">
        <v>400</v>
      </c>
      <c r="C71" s="185" t="str">
        <f t="shared" si="3"/>
        <v>03</v>
      </c>
      <c r="D71" s="185">
        <v>10</v>
      </c>
      <c r="E71" s="1" t="s">
        <v>2249</v>
      </c>
      <c r="F71" s="349"/>
      <c r="G71" s="130">
        <f>G72</f>
        <v>50</v>
      </c>
    </row>
    <row r="72" spans="1:7" ht="135" hidden="1" customHeight="1">
      <c r="A72" s="63" t="s">
        <v>2548</v>
      </c>
      <c r="B72" s="349">
        <v>400</v>
      </c>
      <c r="C72" s="185" t="str">
        <f t="shared" si="3"/>
        <v>03</v>
      </c>
      <c r="D72" s="185">
        <v>10</v>
      </c>
      <c r="E72" s="1" t="s">
        <v>2249</v>
      </c>
      <c r="F72" s="349">
        <v>200</v>
      </c>
      <c r="G72" s="130">
        <v>50</v>
      </c>
    </row>
    <row r="73" spans="1:7" ht="23.25" hidden="1" customHeight="1">
      <c r="A73" s="32" t="s">
        <v>1638</v>
      </c>
      <c r="B73" s="349">
        <v>200</v>
      </c>
      <c r="C73" s="192" t="str">
        <f t="shared" ref="C73:C81" si="5">"04"</f>
        <v>04</v>
      </c>
      <c r="D73" s="185"/>
      <c r="E73" s="349"/>
      <c r="F73" s="349"/>
      <c r="G73" s="130">
        <f>G77+G74</f>
        <v>0</v>
      </c>
    </row>
    <row r="74" spans="1:7" ht="23.25" hidden="1" customHeight="1">
      <c r="A74" s="32" t="s">
        <v>1639</v>
      </c>
      <c r="B74" s="349">
        <v>200</v>
      </c>
      <c r="C74" s="185" t="str">
        <f t="shared" si="5"/>
        <v>04</v>
      </c>
      <c r="D74" s="185" t="str">
        <f t="shared" ref="D74" si="6">"05"</f>
        <v>05</v>
      </c>
      <c r="E74" s="349"/>
      <c r="F74" s="349"/>
      <c r="G74" s="130">
        <f>G75</f>
        <v>0</v>
      </c>
    </row>
    <row r="75" spans="1:7" ht="60.75" hidden="1" customHeight="1">
      <c r="A75" s="5" t="s">
        <v>1989</v>
      </c>
      <c r="B75" s="349">
        <v>200</v>
      </c>
      <c r="C75" s="185" t="str">
        <f t="shared" si="5"/>
        <v>04</v>
      </c>
      <c r="D75" s="185" t="str">
        <f t="shared" ref="D75:D76" si="7">"05"</f>
        <v>05</v>
      </c>
      <c r="E75" s="7" t="s">
        <v>1988</v>
      </c>
      <c r="F75" s="349"/>
      <c r="G75" s="130">
        <f>G76</f>
        <v>0</v>
      </c>
    </row>
    <row r="76" spans="1:7" ht="44.25" hidden="1" customHeight="1">
      <c r="A76" s="5" t="s">
        <v>1995</v>
      </c>
      <c r="B76" s="349">
        <v>200</v>
      </c>
      <c r="C76" s="185" t="str">
        <f t="shared" si="5"/>
        <v>04</v>
      </c>
      <c r="D76" s="185" t="str">
        <f t="shared" si="7"/>
        <v>05</v>
      </c>
      <c r="E76" s="7" t="s">
        <v>1988</v>
      </c>
      <c r="F76" s="349" t="str">
        <f>"200"</f>
        <v>200</v>
      </c>
      <c r="G76" s="130"/>
    </row>
    <row r="77" spans="1:7" ht="23.25" hidden="1" customHeight="1">
      <c r="A77" s="32" t="s">
        <v>318</v>
      </c>
      <c r="B77" s="349">
        <v>200</v>
      </c>
      <c r="C77" s="192" t="str">
        <f t="shared" si="5"/>
        <v>04</v>
      </c>
      <c r="D77" s="185" t="str">
        <f>"12"</f>
        <v>12</v>
      </c>
      <c r="E77" s="349"/>
      <c r="F77" s="349"/>
      <c r="G77" s="130">
        <f>G80+G78</f>
        <v>0</v>
      </c>
    </row>
    <row r="78" spans="1:7" ht="35.25" hidden="1" customHeight="1">
      <c r="A78" s="179" t="s">
        <v>1969</v>
      </c>
      <c r="B78" s="349">
        <v>200</v>
      </c>
      <c r="C78" s="192" t="str">
        <f t="shared" si="5"/>
        <v>04</v>
      </c>
      <c r="D78" s="185" t="str">
        <f>"12"</f>
        <v>12</v>
      </c>
      <c r="E78" s="349" t="s">
        <v>2046</v>
      </c>
      <c r="F78" s="349"/>
      <c r="G78" s="130">
        <f>G79</f>
        <v>0</v>
      </c>
    </row>
    <row r="79" spans="1:7" ht="39.75" hidden="1" customHeight="1">
      <c r="A79" s="5" t="s">
        <v>1995</v>
      </c>
      <c r="B79" s="349">
        <v>200</v>
      </c>
      <c r="C79" s="192" t="str">
        <f t="shared" si="5"/>
        <v>04</v>
      </c>
      <c r="D79" s="185" t="str">
        <f>"12"</f>
        <v>12</v>
      </c>
      <c r="E79" s="349" t="s">
        <v>2046</v>
      </c>
      <c r="F79" s="64" t="s">
        <v>1998</v>
      </c>
      <c r="G79" s="130"/>
    </row>
    <row r="80" spans="1:7" ht="51.75" hidden="1" customHeight="1">
      <c r="A80" s="323" t="s">
        <v>1964</v>
      </c>
      <c r="B80" s="349">
        <v>200</v>
      </c>
      <c r="C80" s="192" t="str">
        <f t="shared" si="5"/>
        <v>04</v>
      </c>
      <c r="D80" s="185" t="str">
        <f>"12"</f>
        <v>12</v>
      </c>
      <c r="E80" s="349" t="s">
        <v>2047</v>
      </c>
      <c r="F80" s="349"/>
      <c r="G80" s="130">
        <f>G81</f>
        <v>0</v>
      </c>
    </row>
    <row r="81" spans="1:22" ht="43.5" hidden="1" customHeight="1">
      <c r="A81" s="5" t="s">
        <v>1995</v>
      </c>
      <c r="B81" s="349">
        <v>200</v>
      </c>
      <c r="C81" s="192" t="str">
        <f t="shared" si="5"/>
        <v>04</v>
      </c>
      <c r="D81" s="185" t="str">
        <f>"12"</f>
        <v>12</v>
      </c>
      <c r="E81" s="349" t="s">
        <v>2047</v>
      </c>
      <c r="F81" s="64" t="s">
        <v>1998</v>
      </c>
      <c r="G81" s="130"/>
    </row>
    <row r="82" spans="1:22" ht="23.25" hidden="1" customHeight="1">
      <c r="A82" s="68" t="s">
        <v>815</v>
      </c>
      <c r="B82" s="209">
        <v>200</v>
      </c>
      <c r="C82" s="262" t="s">
        <v>1351</v>
      </c>
      <c r="D82" s="64" t="s">
        <v>1753</v>
      </c>
      <c r="E82" s="349"/>
      <c r="F82" s="64"/>
      <c r="G82" s="130">
        <f>G83</f>
        <v>0</v>
      </c>
    </row>
    <row r="83" spans="1:22" ht="69.75" hidden="1" customHeight="1">
      <c r="A83" s="179" t="s">
        <v>1975</v>
      </c>
      <c r="B83" s="209">
        <v>200</v>
      </c>
      <c r="C83" s="262" t="s">
        <v>1351</v>
      </c>
      <c r="D83" s="64" t="s">
        <v>1753</v>
      </c>
      <c r="E83" s="349" t="s">
        <v>1352</v>
      </c>
      <c r="F83" s="64"/>
      <c r="G83" s="130">
        <f>G84</f>
        <v>0</v>
      </c>
    </row>
    <row r="84" spans="1:22" ht="43.5" hidden="1" customHeight="1">
      <c r="A84" s="5" t="s">
        <v>1526</v>
      </c>
      <c r="B84" s="209">
        <v>200</v>
      </c>
      <c r="C84" s="262" t="s">
        <v>1351</v>
      </c>
      <c r="D84" s="64" t="s">
        <v>1753</v>
      </c>
      <c r="E84" s="349" t="s">
        <v>1352</v>
      </c>
      <c r="F84" s="64" t="s">
        <v>321</v>
      </c>
      <c r="G84" s="130"/>
    </row>
    <row r="85" spans="1:22" ht="26.25" hidden="1" customHeight="1">
      <c r="A85" s="32" t="s">
        <v>1474</v>
      </c>
      <c r="B85" s="209">
        <v>200</v>
      </c>
      <c r="C85" s="192" t="str">
        <f>"09"</f>
        <v>09</v>
      </c>
      <c r="D85" s="185"/>
      <c r="E85" s="349"/>
      <c r="F85" s="64"/>
      <c r="G85" s="130">
        <f>G86</f>
        <v>0</v>
      </c>
    </row>
    <row r="86" spans="1:22" ht="43.5" hidden="1" customHeight="1">
      <c r="A86" s="32" t="s">
        <v>812</v>
      </c>
      <c r="B86" s="118">
        <v>200</v>
      </c>
      <c r="C86" s="192" t="str">
        <f>"09"</f>
        <v>09</v>
      </c>
      <c r="D86" s="185" t="str">
        <f>"01"</f>
        <v>01</v>
      </c>
      <c r="E86" s="349"/>
      <c r="F86" s="64"/>
      <c r="G86" s="130">
        <f>G87</f>
        <v>0</v>
      </c>
    </row>
    <row r="87" spans="1:22" ht="23.25" hidden="1" customHeight="1">
      <c r="A87" s="201" t="s">
        <v>1150</v>
      </c>
      <c r="B87" s="118">
        <v>200</v>
      </c>
      <c r="C87" s="192" t="str">
        <f>"09"</f>
        <v>09</v>
      </c>
      <c r="D87" s="185" t="str">
        <f>"01"</f>
        <v>01</v>
      </c>
      <c r="E87" s="349" t="s">
        <v>813</v>
      </c>
      <c r="F87" s="349" t="str">
        <f>"003"</f>
        <v>003</v>
      </c>
      <c r="G87" s="130"/>
    </row>
    <row r="88" spans="1:22" s="164" customFormat="1" ht="19.5" customHeight="1">
      <c r="A88" s="191" t="s">
        <v>772</v>
      </c>
      <c r="B88" s="118">
        <v>400</v>
      </c>
      <c r="C88" s="192" t="str">
        <f>"10"</f>
        <v>10</v>
      </c>
      <c r="D88" s="161"/>
      <c r="E88" s="162"/>
      <c r="F88" s="118"/>
      <c r="G88" s="326">
        <f>G89+G92</f>
        <v>180</v>
      </c>
      <c r="H88" s="163"/>
      <c r="I88" s="163"/>
      <c r="J88" s="163"/>
      <c r="K88" s="250"/>
      <c r="L88" s="163"/>
      <c r="M88" s="163"/>
      <c r="V88" s="268"/>
    </row>
    <row r="89" spans="1:22" ht="19.5" customHeight="1">
      <c r="A89" s="32" t="s">
        <v>773</v>
      </c>
      <c r="B89" s="349">
        <v>400</v>
      </c>
      <c r="C89" s="185">
        <v>10</v>
      </c>
      <c r="D89" s="185" t="str">
        <f>"01"</f>
        <v>01</v>
      </c>
      <c r="E89" s="160"/>
      <c r="F89" s="349"/>
      <c r="G89" s="130">
        <v>180</v>
      </c>
    </row>
    <row r="90" spans="1:22" ht="57" hidden="1" customHeight="1">
      <c r="A90" s="32" t="s">
        <v>1564</v>
      </c>
      <c r="B90" s="349">
        <v>400</v>
      </c>
      <c r="C90" s="185">
        <v>10</v>
      </c>
      <c r="D90" s="185" t="str">
        <f>"01"</f>
        <v>01</v>
      </c>
      <c r="E90" s="380" t="s">
        <v>2250</v>
      </c>
      <c r="F90" s="349"/>
      <c r="G90" s="130">
        <f>G91</f>
        <v>159.9</v>
      </c>
    </row>
    <row r="91" spans="1:22" ht="131.44999999999999" customHeight="1">
      <c r="A91" s="63" t="s">
        <v>2611</v>
      </c>
      <c r="B91" s="349">
        <v>400</v>
      </c>
      <c r="C91" s="185">
        <v>10</v>
      </c>
      <c r="D91" s="185" t="str">
        <f>"01"</f>
        <v>01</v>
      </c>
      <c r="E91" s="539" t="s">
        <v>2609</v>
      </c>
      <c r="F91" s="349"/>
      <c r="G91" s="130">
        <v>159.9</v>
      </c>
    </row>
    <row r="92" spans="1:22" ht="21" hidden="1" customHeight="1">
      <c r="A92" s="32" t="s">
        <v>1565</v>
      </c>
      <c r="B92" s="349">
        <v>400</v>
      </c>
      <c r="C92" s="185">
        <v>10</v>
      </c>
      <c r="D92" s="185" t="str">
        <f t="shared" ref="D92:D104" si="8">"03"</f>
        <v>03</v>
      </c>
      <c r="E92" s="160"/>
      <c r="F92" s="349"/>
      <c r="G92" s="130">
        <f>G97+G101+G103+G95+G93+G99</f>
        <v>0</v>
      </c>
    </row>
    <row r="93" spans="1:22" ht="37.5" hidden="1" customHeight="1">
      <c r="A93" s="32" t="s">
        <v>2019</v>
      </c>
      <c r="B93" s="349">
        <v>200</v>
      </c>
      <c r="C93" s="185">
        <v>10</v>
      </c>
      <c r="D93" s="185" t="str">
        <f t="shared" si="8"/>
        <v>03</v>
      </c>
      <c r="E93" s="349" t="s">
        <v>967</v>
      </c>
      <c r="F93" s="349"/>
      <c r="G93" s="130">
        <f>G94</f>
        <v>0</v>
      </c>
    </row>
    <row r="94" spans="1:22" ht="27.75" hidden="1" customHeight="1">
      <c r="A94" s="19" t="s">
        <v>1999</v>
      </c>
      <c r="B94" s="349">
        <v>200</v>
      </c>
      <c r="C94" s="185">
        <v>10</v>
      </c>
      <c r="D94" s="185" t="str">
        <f t="shared" si="8"/>
        <v>03</v>
      </c>
      <c r="E94" s="349" t="s">
        <v>967</v>
      </c>
      <c r="F94" s="349" t="str">
        <f>"300"</f>
        <v>300</v>
      </c>
      <c r="G94" s="130"/>
    </row>
    <row r="95" spans="1:22" ht="34.5" hidden="1" customHeight="1">
      <c r="A95" s="5" t="s">
        <v>188</v>
      </c>
      <c r="B95" s="349">
        <v>200</v>
      </c>
      <c r="C95" s="185">
        <v>10</v>
      </c>
      <c r="D95" s="185" t="str">
        <f t="shared" si="8"/>
        <v>03</v>
      </c>
      <c r="E95" s="15" t="s">
        <v>1398</v>
      </c>
      <c r="F95" s="210"/>
      <c r="G95" s="130">
        <f>G96</f>
        <v>0</v>
      </c>
    </row>
    <row r="96" spans="1:22" ht="22.5" hidden="1" customHeight="1">
      <c r="A96" s="19" t="s">
        <v>1999</v>
      </c>
      <c r="B96" s="349">
        <v>200</v>
      </c>
      <c r="C96" s="185">
        <v>10</v>
      </c>
      <c r="D96" s="185" t="str">
        <f t="shared" si="8"/>
        <v>03</v>
      </c>
      <c r="E96" s="15" t="s">
        <v>1398</v>
      </c>
      <c r="F96" s="349" t="str">
        <f>"300"</f>
        <v>300</v>
      </c>
      <c r="G96" s="130"/>
    </row>
    <row r="97" spans="1:22" ht="41.25" hidden="1" customHeight="1">
      <c r="A97" s="32" t="s">
        <v>1713</v>
      </c>
      <c r="B97" s="349">
        <v>400</v>
      </c>
      <c r="C97" s="185">
        <v>10</v>
      </c>
      <c r="D97" s="185" t="str">
        <f t="shared" si="8"/>
        <v>03</v>
      </c>
      <c r="E97" s="349" t="s">
        <v>187</v>
      </c>
      <c r="F97" s="349"/>
      <c r="G97" s="130">
        <f>G98</f>
        <v>0</v>
      </c>
    </row>
    <row r="98" spans="1:22" ht="17.25" hidden="1" customHeight="1">
      <c r="A98" s="19" t="s">
        <v>1999</v>
      </c>
      <c r="B98" s="349">
        <v>400</v>
      </c>
      <c r="C98" s="185">
        <v>10</v>
      </c>
      <c r="D98" s="185" t="str">
        <f t="shared" si="8"/>
        <v>03</v>
      </c>
      <c r="E98" s="349" t="s">
        <v>187</v>
      </c>
      <c r="F98" s="349" t="str">
        <f>"300"</f>
        <v>300</v>
      </c>
      <c r="G98" s="130"/>
    </row>
    <row r="99" spans="1:22" ht="23.25" hidden="1" customHeight="1">
      <c r="A99" s="5" t="s">
        <v>1190</v>
      </c>
      <c r="B99" s="349">
        <v>200</v>
      </c>
      <c r="C99" s="185">
        <v>10</v>
      </c>
      <c r="D99" s="185" t="str">
        <f t="shared" si="8"/>
        <v>03</v>
      </c>
      <c r="E99" s="15" t="s">
        <v>1191</v>
      </c>
      <c r="F99" s="210"/>
      <c r="G99" s="130">
        <f>G100</f>
        <v>0</v>
      </c>
    </row>
    <row r="100" spans="1:22" ht="27" hidden="1" customHeight="1">
      <c r="A100" s="19" t="s">
        <v>1999</v>
      </c>
      <c r="B100" s="349">
        <v>200</v>
      </c>
      <c r="C100" s="185">
        <v>10</v>
      </c>
      <c r="D100" s="185" t="str">
        <f t="shared" si="8"/>
        <v>03</v>
      </c>
      <c r="E100" s="15" t="s">
        <v>1191</v>
      </c>
      <c r="F100" s="349" t="str">
        <f>"300"</f>
        <v>300</v>
      </c>
      <c r="G100" s="130"/>
    </row>
    <row r="101" spans="1:22" ht="44.25" hidden="1" customHeight="1">
      <c r="A101" s="32" t="s">
        <v>2018</v>
      </c>
      <c r="B101" s="349">
        <v>200</v>
      </c>
      <c r="C101" s="185">
        <v>10</v>
      </c>
      <c r="D101" s="185" t="str">
        <f t="shared" si="8"/>
        <v>03</v>
      </c>
      <c r="E101" s="349" t="s">
        <v>813</v>
      </c>
      <c r="F101" s="349"/>
      <c r="G101" s="130">
        <f>G102</f>
        <v>0</v>
      </c>
    </row>
    <row r="102" spans="1:22" ht="24.75" hidden="1" customHeight="1">
      <c r="A102" s="19" t="s">
        <v>1999</v>
      </c>
      <c r="B102" s="349">
        <v>200</v>
      </c>
      <c r="C102" s="185">
        <v>10</v>
      </c>
      <c r="D102" s="185" t="str">
        <f t="shared" si="8"/>
        <v>03</v>
      </c>
      <c r="E102" s="349" t="s">
        <v>813</v>
      </c>
      <c r="F102" s="349" t="str">
        <f>"300"</f>
        <v>300</v>
      </c>
      <c r="G102" s="130"/>
    </row>
    <row r="103" spans="1:22" ht="57" hidden="1" customHeight="1">
      <c r="A103" s="324" t="s">
        <v>1983</v>
      </c>
      <c r="B103" s="349">
        <v>200</v>
      </c>
      <c r="C103" s="185">
        <v>10</v>
      </c>
      <c r="D103" s="185" t="str">
        <f t="shared" si="8"/>
        <v>03</v>
      </c>
      <c r="E103" s="349" t="s">
        <v>2056</v>
      </c>
      <c r="F103" s="349"/>
      <c r="G103" s="130">
        <f>G104</f>
        <v>0</v>
      </c>
    </row>
    <row r="104" spans="1:22" ht="21.75" hidden="1" customHeight="1">
      <c r="A104" s="19" t="s">
        <v>1999</v>
      </c>
      <c r="B104" s="349">
        <v>200</v>
      </c>
      <c r="C104" s="185">
        <v>10</v>
      </c>
      <c r="D104" s="185" t="str">
        <f t="shared" si="8"/>
        <v>03</v>
      </c>
      <c r="E104" s="349" t="s">
        <v>2056</v>
      </c>
      <c r="F104" s="349" t="str">
        <f>"300"</f>
        <v>300</v>
      </c>
      <c r="G104" s="130"/>
    </row>
    <row r="105" spans="1:22" s="187" customFormat="1" ht="18" hidden="1" customHeight="1">
      <c r="A105" s="223" t="s">
        <v>1116</v>
      </c>
      <c r="B105" s="219">
        <v>200</v>
      </c>
      <c r="C105" s="220">
        <v>11</v>
      </c>
      <c r="D105" s="285"/>
      <c r="E105" s="286"/>
      <c r="F105" s="219"/>
      <c r="G105" s="327">
        <f>G106</f>
        <v>0</v>
      </c>
      <c r="H105" s="186"/>
      <c r="I105" s="186"/>
      <c r="J105" s="186"/>
      <c r="K105" s="230"/>
      <c r="L105" s="186"/>
      <c r="M105" s="186"/>
      <c r="V105" s="269"/>
    </row>
    <row r="106" spans="1:22" ht="18.75" hidden="1" customHeight="1">
      <c r="A106" s="32" t="s">
        <v>1117</v>
      </c>
      <c r="B106" s="349">
        <v>200</v>
      </c>
      <c r="C106" s="185">
        <v>11</v>
      </c>
      <c r="D106" s="185" t="str">
        <f>"01"</f>
        <v>01</v>
      </c>
      <c r="E106" s="160"/>
      <c r="F106" s="349"/>
      <c r="G106" s="130">
        <f>G107</f>
        <v>0</v>
      </c>
    </row>
    <row r="107" spans="1:22" ht="36" hidden="1" customHeight="1">
      <c r="A107" s="32" t="s">
        <v>1195</v>
      </c>
      <c r="B107" s="349">
        <v>200</v>
      </c>
      <c r="C107" s="185">
        <v>11</v>
      </c>
      <c r="D107" s="185" t="str">
        <f>"01"</f>
        <v>01</v>
      </c>
      <c r="E107" s="349" t="s">
        <v>1118</v>
      </c>
      <c r="F107" s="349"/>
      <c r="G107" s="130">
        <f>G108</f>
        <v>0</v>
      </c>
    </row>
    <row r="108" spans="1:22" ht="36.75" hidden="1" customHeight="1">
      <c r="A108" s="5" t="s">
        <v>1995</v>
      </c>
      <c r="B108" s="349">
        <v>200</v>
      </c>
      <c r="C108" s="185">
        <v>11</v>
      </c>
      <c r="D108" s="185" t="str">
        <f>"01"</f>
        <v>01</v>
      </c>
      <c r="E108" s="349" t="s">
        <v>1118</v>
      </c>
      <c r="F108" s="349" t="str">
        <f>"200"</f>
        <v>200</v>
      </c>
      <c r="G108" s="130"/>
    </row>
    <row r="109" spans="1:22" s="168" customFormat="1" ht="39" hidden="1" customHeight="1">
      <c r="A109" s="13" t="s">
        <v>1271</v>
      </c>
      <c r="B109" s="14">
        <v>201</v>
      </c>
      <c r="C109" s="193" t="str">
        <f t="shared" ref="C109:C118" si="9">"01"</f>
        <v>01</v>
      </c>
      <c r="D109" s="193"/>
      <c r="E109" s="14"/>
      <c r="F109" s="14"/>
      <c r="G109" s="241">
        <f>G110</f>
        <v>0</v>
      </c>
      <c r="H109" s="167"/>
      <c r="I109" s="167"/>
      <c r="J109" s="167"/>
      <c r="K109" s="249"/>
      <c r="L109" s="167"/>
      <c r="M109" s="167"/>
      <c r="V109" s="158"/>
    </row>
    <row r="110" spans="1:22" ht="57" hidden="1" customHeight="1">
      <c r="A110" s="32" t="s">
        <v>181</v>
      </c>
      <c r="B110" s="349">
        <v>201</v>
      </c>
      <c r="C110" s="185" t="str">
        <f t="shared" si="9"/>
        <v>01</v>
      </c>
      <c r="D110" s="185" t="str">
        <f>"06"</f>
        <v>06</v>
      </c>
      <c r="E110" s="160"/>
      <c r="F110" s="349"/>
      <c r="G110" s="130">
        <f>G111</f>
        <v>0</v>
      </c>
    </row>
    <row r="111" spans="1:22" ht="18.75" hidden="1" customHeight="1">
      <c r="A111" s="32" t="s">
        <v>964</v>
      </c>
      <c r="B111" s="349">
        <v>201</v>
      </c>
      <c r="C111" s="185" t="str">
        <f t="shared" si="9"/>
        <v>01</v>
      </c>
      <c r="D111" s="185" t="str">
        <f>"06"</f>
        <v>06</v>
      </c>
      <c r="E111" s="349" t="s">
        <v>567</v>
      </c>
      <c r="F111" s="349"/>
      <c r="G111" s="130">
        <f>G112+G113</f>
        <v>0</v>
      </c>
      <c r="V111" s="267" t="s">
        <v>2021</v>
      </c>
    </row>
    <row r="112" spans="1:22" ht="94.5" hidden="1" customHeight="1">
      <c r="A112" s="5" t="s">
        <v>1992</v>
      </c>
      <c r="B112" s="349">
        <v>201</v>
      </c>
      <c r="C112" s="185" t="str">
        <f t="shared" si="9"/>
        <v>01</v>
      </c>
      <c r="D112" s="185" t="str">
        <f>"06"</f>
        <v>06</v>
      </c>
      <c r="E112" s="349" t="s">
        <v>567</v>
      </c>
      <c r="F112" s="349" t="str">
        <f>"100"</f>
        <v>100</v>
      </c>
      <c r="G112" s="130"/>
    </row>
    <row r="113" spans="1:22" ht="45" hidden="1" customHeight="1">
      <c r="A113" s="5" t="s">
        <v>1995</v>
      </c>
      <c r="B113" s="349">
        <v>201</v>
      </c>
      <c r="C113" s="185" t="str">
        <f t="shared" si="9"/>
        <v>01</v>
      </c>
      <c r="D113" s="185" t="str">
        <f>"06"</f>
        <v>06</v>
      </c>
      <c r="E113" s="349" t="s">
        <v>567</v>
      </c>
      <c r="F113" s="349" t="str">
        <f>"200"</f>
        <v>200</v>
      </c>
      <c r="G113" s="130"/>
    </row>
    <row r="114" spans="1:22" ht="59.25" hidden="1" customHeight="1">
      <c r="A114" s="16" t="s">
        <v>146</v>
      </c>
      <c r="B114" s="14">
        <v>203</v>
      </c>
      <c r="C114" s="193" t="str">
        <f t="shared" si="9"/>
        <v>01</v>
      </c>
      <c r="D114" s="185"/>
      <c r="E114" s="349"/>
      <c r="F114" s="349"/>
      <c r="G114" s="241">
        <f>G115</f>
        <v>0</v>
      </c>
    </row>
    <row r="115" spans="1:22" ht="27.75" hidden="1" customHeight="1">
      <c r="A115" s="32" t="s">
        <v>1611</v>
      </c>
      <c r="B115" s="349">
        <v>203</v>
      </c>
      <c r="C115" s="185" t="str">
        <f t="shared" si="9"/>
        <v>01</v>
      </c>
      <c r="D115" s="185">
        <v>13</v>
      </c>
      <c r="E115" s="160"/>
      <c r="F115" s="1"/>
      <c r="G115" s="130">
        <f>G116+G119</f>
        <v>0</v>
      </c>
    </row>
    <row r="116" spans="1:22" ht="21.75" hidden="1" customHeight="1">
      <c r="A116" s="32" t="s">
        <v>964</v>
      </c>
      <c r="B116" s="349">
        <v>203</v>
      </c>
      <c r="C116" s="185" t="str">
        <f t="shared" si="9"/>
        <v>01</v>
      </c>
      <c r="D116" s="185">
        <v>13</v>
      </c>
      <c r="E116" s="349" t="s">
        <v>567</v>
      </c>
      <c r="F116" s="349"/>
      <c r="G116" s="130">
        <f>G117+G118</f>
        <v>0</v>
      </c>
      <c r="V116" s="267" t="s">
        <v>2022</v>
      </c>
    </row>
    <row r="117" spans="1:22" ht="88.5" hidden="1" customHeight="1">
      <c r="A117" s="5" t="s">
        <v>1992</v>
      </c>
      <c r="B117" s="349">
        <v>203</v>
      </c>
      <c r="C117" s="185" t="str">
        <f t="shared" si="9"/>
        <v>01</v>
      </c>
      <c r="D117" s="185">
        <v>13</v>
      </c>
      <c r="E117" s="349" t="s">
        <v>567</v>
      </c>
      <c r="F117" s="349" t="str">
        <f>"100"</f>
        <v>100</v>
      </c>
      <c r="G117" s="130"/>
    </row>
    <row r="118" spans="1:22" ht="38.25" hidden="1" customHeight="1">
      <c r="A118" s="5" t="s">
        <v>1995</v>
      </c>
      <c r="B118" s="349">
        <v>203</v>
      </c>
      <c r="C118" s="185" t="str">
        <f t="shared" si="9"/>
        <v>01</v>
      </c>
      <c r="D118" s="185">
        <v>13</v>
      </c>
      <c r="E118" s="349" t="s">
        <v>567</v>
      </c>
      <c r="F118" s="349" t="str">
        <f>"200"</f>
        <v>200</v>
      </c>
      <c r="G118" s="130"/>
    </row>
    <row r="119" spans="1:22" ht="39" hidden="1" customHeight="1">
      <c r="A119" s="5" t="s">
        <v>626</v>
      </c>
      <c r="B119" s="349">
        <v>203</v>
      </c>
      <c r="C119" s="185" t="str">
        <f>"01"</f>
        <v>01</v>
      </c>
      <c r="D119" s="185">
        <v>13</v>
      </c>
      <c r="E119" s="349" t="s">
        <v>788</v>
      </c>
      <c r="F119" s="349"/>
      <c r="G119" s="130">
        <f>G120</f>
        <v>0</v>
      </c>
    </row>
    <row r="120" spans="1:22" ht="44.25" hidden="1" customHeight="1">
      <c r="A120" s="5" t="s">
        <v>1995</v>
      </c>
      <c r="B120" s="349">
        <v>203</v>
      </c>
      <c r="C120" s="185" t="str">
        <f>"01"</f>
        <v>01</v>
      </c>
      <c r="D120" s="185">
        <v>13</v>
      </c>
      <c r="E120" s="349" t="s">
        <v>788</v>
      </c>
      <c r="F120" s="349" t="str">
        <f>"200"</f>
        <v>200</v>
      </c>
      <c r="G120" s="130"/>
    </row>
    <row r="121" spans="1:22" ht="39" customHeight="1">
      <c r="A121" s="12" t="s">
        <v>2558</v>
      </c>
      <c r="B121" s="14">
        <v>400</v>
      </c>
      <c r="C121" s="185"/>
      <c r="D121" s="185"/>
      <c r="E121" s="61"/>
      <c r="F121" s="349"/>
      <c r="G121" s="130"/>
      <c r="K121" s="165">
        <v>72555</v>
      </c>
    </row>
    <row r="122" spans="1:22" ht="20.25" hidden="1" customHeight="1">
      <c r="A122" s="191" t="s">
        <v>879</v>
      </c>
      <c r="B122" s="118">
        <v>205</v>
      </c>
      <c r="C122" s="192" t="str">
        <f>"01"</f>
        <v>01</v>
      </c>
      <c r="D122" s="185"/>
      <c r="E122" s="61"/>
      <c r="F122" s="349"/>
      <c r="G122" s="326">
        <f>G123</f>
        <v>0</v>
      </c>
    </row>
    <row r="123" spans="1:22" ht="20.25" hidden="1" customHeight="1">
      <c r="A123" s="32" t="s">
        <v>1609</v>
      </c>
      <c r="B123" s="349">
        <v>205</v>
      </c>
      <c r="C123" s="185" t="str">
        <f>"01"</f>
        <v>01</v>
      </c>
      <c r="D123" s="185">
        <v>11</v>
      </c>
      <c r="E123" s="349"/>
      <c r="F123" s="349"/>
      <c r="G123" s="130">
        <f>G124</f>
        <v>0</v>
      </c>
    </row>
    <row r="124" spans="1:22" ht="20.25" hidden="1" customHeight="1">
      <c r="A124" s="2" t="s">
        <v>704</v>
      </c>
      <c r="B124" s="349">
        <v>205</v>
      </c>
      <c r="C124" s="185" t="str">
        <f>"01"</f>
        <v>01</v>
      </c>
      <c r="D124" s="185">
        <v>11</v>
      </c>
      <c r="E124" s="349" t="s">
        <v>705</v>
      </c>
      <c r="F124" s="1" t="str">
        <f>"013"</f>
        <v>013</v>
      </c>
      <c r="G124" s="130">
        <f>G125</f>
        <v>0</v>
      </c>
    </row>
    <row r="125" spans="1:22" ht="23.25" hidden="1" customHeight="1">
      <c r="A125" s="32" t="s">
        <v>1610</v>
      </c>
      <c r="B125" s="349">
        <v>205</v>
      </c>
      <c r="C125" s="185" t="str">
        <f>"01"</f>
        <v>01</v>
      </c>
      <c r="D125" s="185">
        <v>11</v>
      </c>
      <c r="E125" s="349" t="s">
        <v>705</v>
      </c>
      <c r="F125" s="1" t="str">
        <f>"013"</f>
        <v>013</v>
      </c>
      <c r="G125" s="130"/>
    </row>
    <row r="126" spans="1:22" s="164" customFormat="1" ht="20.25" hidden="1" customHeight="1">
      <c r="A126" s="191" t="s">
        <v>1638</v>
      </c>
      <c r="B126" s="118">
        <v>400</v>
      </c>
      <c r="C126" s="192" t="str">
        <f t="shared" ref="C126:C207" si="10">"04"</f>
        <v>04</v>
      </c>
      <c r="D126" s="161"/>
      <c r="E126" s="270"/>
      <c r="F126" s="118"/>
      <c r="G126" s="326">
        <f>G130</f>
        <v>27350.900000000005</v>
      </c>
      <c r="H126" s="163"/>
      <c r="I126" s="163"/>
      <c r="J126" s="163"/>
      <c r="K126" s="250"/>
      <c r="L126" s="163"/>
      <c r="M126" s="163"/>
      <c r="V126" s="268" t="s">
        <v>2069</v>
      </c>
    </row>
    <row r="127" spans="1:22" s="164" customFormat="1" ht="20.25" hidden="1" customHeight="1">
      <c r="A127" s="191" t="s">
        <v>1885</v>
      </c>
      <c r="B127" s="118">
        <v>400</v>
      </c>
      <c r="C127" s="185" t="str">
        <f>"05"</f>
        <v>05</v>
      </c>
      <c r="D127" s="185" t="str">
        <f>"01"</f>
        <v>01</v>
      </c>
      <c r="E127" s="270"/>
      <c r="F127" s="118"/>
      <c r="G127" s="326"/>
      <c r="H127" s="163"/>
      <c r="I127" s="163"/>
      <c r="J127" s="163"/>
      <c r="K127" s="250"/>
      <c r="L127" s="163"/>
      <c r="M127" s="163"/>
      <c r="V127" s="268"/>
    </row>
    <row r="128" spans="1:22" s="164" customFormat="1" ht="20.25" hidden="1" customHeight="1">
      <c r="A128" s="191" t="s">
        <v>2242</v>
      </c>
      <c r="B128" s="118">
        <v>400</v>
      </c>
      <c r="C128" s="185" t="str">
        <f>"05"</f>
        <v>05</v>
      </c>
      <c r="D128" s="185" t="str">
        <f>"01"</f>
        <v>01</v>
      </c>
      <c r="E128" s="270" t="s">
        <v>2243</v>
      </c>
      <c r="F128" s="118"/>
      <c r="G128" s="326"/>
      <c r="H128" s="163"/>
      <c r="I128" s="163"/>
      <c r="J128" s="163"/>
      <c r="K128" s="250"/>
      <c r="L128" s="163"/>
      <c r="M128" s="163"/>
      <c r="V128" s="268"/>
    </row>
    <row r="129" spans="1:24" s="164" customFormat="1" ht="36.6" hidden="1" customHeight="1">
      <c r="A129" s="5" t="s">
        <v>1995</v>
      </c>
      <c r="B129" s="118">
        <v>400</v>
      </c>
      <c r="C129" s="185" t="str">
        <f>"05"</f>
        <v>05</v>
      </c>
      <c r="D129" s="185" t="str">
        <f>"01"</f>
        <v>01</v>
      </c>
      <c r="E129" s="270" t="s">
        <v>2243</v>
      </c>
      <c r="F129" s="118">
        <v>200</v>
      </c>
      <c r="G129" s="326"/>
      <c r="H129" s="163"/>
      <c r="I129" s="163"/>
      <c r="J129" s="163"/>
      <c r="K129" s="250"/>
      <c r="L129" s="163"/>
      <c r="M129" s="163"/>
      <c r="V129" s="268"/>
    </row>
    <row r="130" spans="1:24" ht="24" customHeight="1">
      <c r="A130" s="32" t="s">
        <v>2219</v>
      </c>
      <c r="B130" s="349">
        <v>400</v>
      </c>
      <c r="C130" s="185" t="str">
        <f>"05"</f>
        <v>05</v>
      </c>
      <c r="D130" s="185" t="str">
        <f>"03"</f>
        <v>03</v>
      </c>
      <c r="E130" s="160"/>
      <c r="F130" s="349"/>
      <c r="G130" s="241">
        <f>G208+G209+G210+G321</f>
        <v>27350.900000000005</v>
      </c>
    </row>
    <row r="131" spans="1:24" ht="57.75" hidden="1" customHeight="1">
      <c r="A131" s="363" t="s">
        <v>2218</v>
      </c>
      <c r="B131" s="349">
        <v>400</v>
      </c>
      <c r="C131" s="185" t="str">
        <f>"05"</f>
        <v>05</v>
      </c>
      <c r="D131" s="185" t="str">
        <f>"02"</f>
        <v>02</v>
      </c>
      <c r="E131" s="373" t="s">
        <v>2188</v>
      </c>
      <c r="F131" s="349"/>
      <c r="G131" s="130">
        <f>G132+G133</f>
        <v>0</v>
      </c>
    </row>
    <row r="132" spans="1:24" ht="96.75" hidden="1" customHeight="1">
      <c r="A132" s="5" t="s">
        <v>1992</v>
      </c>
      <c r="B132" s="349">
        <v>205</v>
      </c>
      <c r="C132" s="185" t="str">
        <f t="shared" si="10"/>
        <v>04</v>
      </c>
      <c r="D132" s="185" t="str">
        <f t="shared" ref="D132:D207" si="11">"05"</f>
        <v>05</v>
      </c>
      <c r="E132" s="349" t="s">
        <v>2068</v>
      </c>
      <c r="F132" s="349" t="str">
        <f>"100"</f>
        <v>100</v>
      </c>
      <c r="G132" s="130"/>
      <c r="V132" s="267" t="s">
        <v>2023</v>
      </c>
    </row>
    <row r="133" spans="1:24" ht="45.75" hidden="1" customHeight="1">
      <c r="A133" s="5" t="s">
        <v>1995</v>
      </c>
      <c r="B133" s="349">
        <v>400</v>
      </c>
      <c r="C133" s="185" t="str">
        <f>"05"</f>
        <v>05</v>
      </c>
      <c r="D133" s="185" t="str">
        <f>"02"</f>
        <v>02</v>
      </c>
      <c r="E133" s="370" t="s">
        <v>2188</v>
      </c>
      <c r="F133" s="349" t="str">
        <f>"200"</f>
        <v>200</v>
      </c>
      <c r="G133" s="130"/>
    </row>
    <row r="134" spans="1:24" ht="91.5" hidden="1" customHeight="1">
      <c r="A134" s="32" t="s">
        <v>1004</v>
      </c>
      <c r="B134" s="349">
        <v>205</v>
      </c>
      <c r="C134" s="185" t="str">
        <f t="shared" si="10"/>
        <v>04</v>
      </c>
      <c r="D134" s="185" t="str">
        <f t="shared" si="11"/>
        <v>05</v>
      </c>
      <c r="E134" s="349" t="s">
        <v>346</v>
      </c>
      <c r="F134" s="349"/>
      <c r="G134" s="130">
        <f>G135</f>
        <v>0</v>
      </c>
    </row>
    <row r="135" spans="1:24" ht="21" hidden="1" customHeight="1">
      <c r="A135" s="19" t="s">
        <v>1993</v>
      </c>
      <c r="B135" s="349">
        <v>205</v>
      </c>
      <c r="C135" s="185" t="str">
        <f t="shared" si="10"/>
        <v>04</v>
      </c>
      <c r="D135" s="185" t="str">
        <f t="shared" si="11"/>
        <v>05</v>
      </c>
      <c r="E135" s="349" t="s">
        <v>346</v>
      </c>
      <c r="F135" s="349" t="str">
        <f>"800"</f>
        <v>800</v>
      </c>
      <c r="G135" s="130"/>
    </row>
    <row r="136" spans="1:24" ht="150" hidden="1" customHeight="1">
      <c r="A136" s="364" t="s">
        <v>2144</v>
      </c>
      <c r="B136" s="349">
        <v>400</v>
      </c>
      <c r="C136" s="185" t="str">
        <f>"05"</f>
        <v>05</v>
      </c>
      <c r="D136" s="185" t="str">
        <f>"02"</f>
        <v>02</v>
      </c>
      <c r="E136" s="373" t="s">
        <v>2188</v>
      </c>
      <c r="F136" s="349"/>
      <c r="G136" s="130">
        <f>G137</f>
        <v>0</v>
      </c>
      <c r="I136" s="165">
        <f>G136+G140+G142+G144+G146+G148+G150+G154+G156+G158+G160+G162+G164+G166+G168+G170</f>
        <v>0</v>
      </c>
      <c r="K136" s="165">
        <f>G172+G176+G178+G180+G182+G184+G188+G190+G192+G194+G196+G198+G200+G202+G204</f>
        <v>0</v>
      </c>
    </row>
    <row r="137" spans="1:24" ht="21" hidden="1" customHeight="1">
      <c r="A137" s="19" t="s">
        <v>1993</v>
      </c>
      <c r="B137" s="349">
        <v>400</v>
      </c>
      <c r="C137" s="185" t="str">
        <f>"05"</f>
        <v>05</v>
      </c>
      <c r="D137" s="185" t="str">
        <f>"02"</f>
        <v>02</v>
      </c>
      <c r="E137" s="373" t="s">
        <v>2188</v>
      </c>
      <c r="F137" s="349" t="str">
        <f>"800"</f>
        <v>800</v>
      </c>
      <c r="G137" s="130"/>
    </row>
    <row r="138" spans="1:24" ht="20.25" hidden="1" customHeight="1">
      <c r="A138" s="8"/>
      <c r="B138" s="349"/>
      <c r="C138" s="185"/>
      <c r="D138" s="185"/>
      <c r="E138" s="349"/>
      <c r="F138" s="349"/>
      <c r="G138" s="130">
        <f>G139</f>
        <v>0</v>
      </c>
    </row>
    <row r="139" spans="1:24" ht="20.25" hidden="1" customHeight="1">
      <c r="A139" s="32"/>
      <c r="B139" s="349"/>
      <c r="C139" s="185"/>
      <c r="D139" s="185"/>
      <c r="E139" s="349"/>
      <c r="F139" s="349"/>
      <c r="G139" s="130"/>
    </row>
    <row r="140" spans="1:24" ht="186" hidden="1" customHeight="1">
      <c r="A140" s="364" t="s">
        <v>2145</v>
      </c>
      <c r="B140" s="349">
        <v>205</v>
      </c>
      <c r="C140" s="185" t="str">
        <f t="shared" si="10"/>
        <v>04</v>
      </c>
      <c r="D140" s="185" t="str">
        <f t="shared" si="11"/>
        <v>05</v>
      </c>
      <c r="E140" s="349" t="s">
        <v>2129</v>
      </c>
      <c r="F140" s="349"/>
      <c r="G140" s="130">
        <f>G141</f>
        <v>0</v>
      </c>
      <c r="X140" s="315" t="s">
        <v>2115</v>
      </c>
    </row>
    <row r="141" spans="1:24" ht="20.25" hidden="1" customHeight="1">
      <c r="A141" s="19" t="s">
        <v>1993</v>
      </c>
      <c r="B141" s="349">
        <v>205</v>
      </c>
      <c r="C141" s="185" t="str">
        <f t="shared" si="10"/>
        <v>04</v>
      </c>
      <c r="D141" s="185" t="str">
        <f t="shared" si="11"/>
        <v>05</v>
      </c>
      <c r="E141" s="349" t="s">
        <v>2129</v>
      </c>
      <c r="F141" s="349" t="str">
        <f>"800"</f>
        <v>800</v>
      </c>
      <c r="G141" s="130"/>
    </row>
    <row r="142" spans="1:24" ht="211.5" hidden="1" customHeight="1">
      <c r="A142" s="364" t="s">
        <v>2146</v>
      </c>
      <c r="B142" s="349">
        <v>205</v>
      </c>
      <c r="C142" s="185" t="str">
        <f t="shared" si="10"/>
        <v>04</v>
      </c>
      <c r="D142" s="185" t="str">
        <f t="shared" si="11"/>
        <v>05</v>
      </c>
      <c r="E142" s="365" t="s">
        <v>2130</v>
      </c>
      <c r="F142" s="349"/>
      <c r="G142" s="130">
        <f>G143</f>
        <v>0</v>
      </c>
      <c r="X142" s="315" t="s">
        <v>2114</v>
      </c>
    </row>
    <row r="143" spans="1:24" ht="33" hidden="1" customHeight="1">
      <c r="A143" s="19" t="s">
        <v>1993</v>
      </c>
      <c r="B143" s="349">
        <v>205</v>
      </c>
      <c r="C143" s="185" t="str">
        <f t="shared" si="10"/>
        <v>04</v>
      </c>
      <c r="D143" s="185" t="str">
        <f t="shared" si="11"/>
        <v>05</v>
      </c>
      <c r="E143" s="365" t="s">
        <v>2130</v>
      </c>
      <c r="F143" s="349" t="str">
        <f>"800"</f>
        <v>800</v>
      </c>
      <c r="G143" s="130"/>
    </row>
    <row r="144" spans="1:24" ht="215.25" hidden="1" customHeight="1">
      <c r="A144" s="364" t="s">
        <v>2147</v>
      </c>
      <c r="B144" s="349">
        <v>205</v>
      </c>
      <c r="C144" s="185" t="str">
        <f t="shared" si="10"/>
        <v>04</v>
      </c>
      <c r="D144" s="185" t="str">
        <f t="shared" si="11"/>
        <v>05</v>
      </c>
      <c r="E144" s="365" t="s">
        <v>2131</v>
      </c>
      <c r="F144" s="349"/>
      <c r="G144" s="130">
        <f>G145</f>
        <v>0</v>
      </c>
      <c r="X144" s="315" t="s">
        <v>2113</v>
      </c>
    </row>
    <row r="145" spans="1:24" ht="26.25" hidden="1" customHeight="1">
      <c r="A145" s="19" t="s">
        <v>1993</v>
      </c>
      <c r="B145" s="349">
        <v>205</v>
      </c>
      <c r="C145" s="185" t="str">
        <f t="shared" si="10"/>
        <v>04</v>
      </c>
      <c r="D145" s="185" t="str">
        <f t="shared" si="11"/>
        <v>05</v>
      </c>
      <c r="E145" s="365" t="s">
        <v>2131</v>
      </c>
      <c r="F145" s="349" t="str">
        <f>"800"</f>
        <v>800</v>
      </c>
      <c r="G145" s="130"/>
    </row>
    <row r="146" spans="1:24" ht="168" hidden="1" customHeight="1">
      <c r="A146" s="364" t="s">
        <v>2148</v>
      </c>
      <c r="B146" s="349">
        <v>205</v>
      </c>
      <c r="C146" s="185" t="str">
        <f t="shared" si="10"/>
        <v>04</v>
      </c>
      <c r="D146" s="185" t="str">
        <f t="shared" si="11"/>
        <v>05</v>
      </c>
      <c r="E146" s="365" t="s">
        <v>2132</v>
      </c>
      <c r="F146" s="349"/>
      <c r="G146" s="130">
        <f>G147</f>
        <v>0</v>
      </c>
      <c r="X146" s="315" t="s">
        <v>2116</v>
      </c>
    </row>
    <row r="147" spans="1:24" ht="20.25" hidden="1" customHeight="1">
      <c r="A147" s="19" t="s">
        <v>1993</v>
      </c>
      <c r="B147" s="349">
        <v>205</v>
      </c>
      <c r="C147" s="185" t="str">
        <f t="shared" si="10"/>
        <v>04</v>
      </c>
      <c r="D147" s="185" t="str">
        <f t="shared" si="11"/>
        <v>05</v>
      </c>
      <c r="E147" s="365" t="s">
        <v>2132</v>
      </c>
      <c r="F147" s="349" t="str">
        <f>"800"</f>
        <v>800</v>
      </c>
      <c r="G147" s="130"/>
    </row>
    <row r="148" spans="1:24" ht="135.75" hidden="1" customHeight="1">
      <c r="A148" s="364" t="s">
        <v>2158</v>
      </c>
      <c r="B148" s="349">
        <v>205</v>
      </c>
      <c r="C148" s="185" t="str">
        <f t="shared" si="10"/>
        <v>04</v>
      </c>
      <c r="D148" s="185" t="str">
        <f t="shared" si="11"/>
        <v>05</v>
      </c>
      <c r="E148" s="365" t="s">
        <v>2133</v>
      </c>
      <c r="F148" s="349"/>
      <c r="G148" s="130">
        <f>G149</f>
        <v>0</v>
      </c>
      <c r="X148" s="315" t="s">
        <v>2117</v>
      </c>
    </row>
    <row r="149" spans="1:24" ht="20.25" hidden="1" customHeight="1">
      <c r="A149" s="19" t="s">
        <v>1993</v>
      </c>
      <c r="B149" s="349">
        <v>205</v>
      </c>
      <c r="C149" s="185" t="str">
        <f t="shared" si="10"/>
        <v>04</v>
      </c>
      <c r="D149" s="185" t="str">
        <f t="shared" si="11"/>
        <v>05</v>
      </c>
      <c r="E149" s="365" t="s">
        <v>2133</v>
      </c>
      <c r="F149" s="349" t="str">
        <f>"800"</f>
        <v>800</v>
      </c>
      <c r="G149" s="130"/>
    </row>
    <row r="150" spans="1:24" ht="140.25" hidden="1" customHeight="1">
      <c r="A150" s="364" t="s">
        <v>2159</v>
      </c>
      <c r="B150" s="349">
        <v>205</v>
      </c>
      <c r="C150" s="185" t="str">
        <f t="shared" si="10"/>
        <v>04</v>
      </c>
      <c r="D150" s="185" t="str">
        <f t="shared" si="11"/>
        <v>05</v>
      </c>
      <c r="E150" s="365" t="s">
        <v>2134</v>
      </c>
      <c r="F150" s="349"/>
      <c r="G150" s="130">
        <f>G151</f>
        <v>0</v>
      </c>
      <c r="X150" s="315" t="s">
        <v>2118</v>
      </c>
    </row>
    <row r="151" spans="1:24" ht="21" hidden="1" customHeight="1">
      <c r="A151" s="19" t="s">
        <v>1993</v>
      </c>
      <c r="B151" s="349">
        <v>205</v>
      </c>
      <c r="C151" s="185" t="str">
        <f t="shared" si="10"/>
        <v>04</v>
      </c>
      <c r="D151" s="185" t="str">
        <f t="shared" si="11"/>
        <v>05</v>
      </c>
      <c r="E151" s="365" t="s">
        <v>2134</v>
      </c>
      <c r="F151" s="349" t="str">
        <f>"800"</f>
        <v>800</v>
      </c>
      <c r="G151" s="130"/>
    </row>
    <row r="152" spans="1:24" ht="210" hidden="1" customHeight="1">
      <c r="A152" s="32" t="s">
        <v>1416</v>
      </c>
      <c r="B152" s="349">
        <v>205</v>
      </c>
      <c r="C152" s="185" t="str">
        <f t="shared" si="10"/>
        <v>04</v>
      </c>
      <c r="D152" s="185" t="str">
        <f t="shared" si="11"/>
        <v>05</v>
      </c>
      <c r="E152" s="349" t="s">
        <v>831</v>
      </c>
      <c r="F152" s="349"/>
      <c r="G152" s="130">
        <f>G153</f>
        <v>0</v>
      </c>
      <c r="X152" s="315" t="s">
        <v>2120</v>
      </c>
    </row>
    <row r="153" spans="1:24" ht="21" hidden="1" customHeight="1">
      <c r="A153" s="32" t="s">
        <v>1229</v>
      </c>
      <c r="B153" s="349">
        <v>205</v>
      </c>
      <c r="C153" s="185" t="str">
        <f t="shared" si="10"/>
        <v>04</v>
      </c>
      <c r="D153" s="185" t="str">
        <f t="shared" si="11"/>
        <v>05</v>
      </c>
      <c r="E153" s="349" t="s">
        <v>831</v>
      </c>
      <c r="F153" s="349" t="str">
        <f>"006"</f>
        <v>006</v>
      </c>
      <c r="G153" s="130"/>
    </row>
    <row r="154" spans="1:24" ht="141" hidden="1" customHeight="1">
      <c r="A154" s="364" t="s">
        <v>2149</v>
      </c>
      <c r="B154" s="349">
        <v>205</v>
      </c>
      <c r="C154" s="185" t="str">
        <f t="shared" si="10"/>
        <v>04</v>
      </c>
      <c r="D154" s="185" t="str">
        <f>"05"</f>
        <v>05</v>
      </c>
      <c r="E154" s="365" t="s">
        <v>2135</v>
      </c>
      <c r="F154" s="349"/>
      <c r="G154" s="130">
        <f>G155</f>
        <v>0</v>
      </c>
      <c r="X154" s="315" t="s">
        <v>2119</v>
      </c>
    </row>
    <row r="155" spans="1:24" ht="21" hidden="1" customHeight="1">
      <c r="A155" s="19" t="s">
        <v>1993</v>
      </c>
      <c r="B155" s="349">
        <v>205</v>
      </c>
      <c r="C155" s="185" t="str">
        <f t="shared" si="10"/>
        <v>04</v>
      </c>
      <c r="D155" s="185" t="str">
        <f>"05"</f>
        <v>05</v>
      </c>
      <c r="E155" s="365" t="s">
        <v>2135</v>
      </c>
      <c r="F155" s="349" t="str">
        <f>"800"</f>
        <v>800</v>
      </c>
      <c r="G155" s="130"/>
    </row>
    <row r="156" spans="1:24" ht="151.5" hidden="1" customHeight="1">
      <c r="A156" s="364" t="s">
        <v>2150</v>
      </c>
      <c r="B156" s="349">
        <v>205</v>
      </c>
      <c r="C156" s="185" t="str">
        <f t="shared" si="10"/>
        <v>04</v>
      </c>
      <c r="D156" s="185" t="str">
        <f t="shared" si="11"/>
        <v>05</v>
      </c>
      <c r="E156" s="365" t="s">
        <v>2136</v>
      </c>
      <c r="F156" s="349"/>
      <c r="G156" s="130">
        <f>G157</f>
        <v>0</v>
      </c>
      <c r="X156" s="315" t="s">
        <v>2121</v>
      </c>
    </row>
    <row r="157" spans="1:24" ht="21" hidden="1" customHeight="1">
      <c r="A157" s="19" t="s">
        <v>1993</v>
      </c>
      <c r="B157" s="349">
        <v>205</v>
      </c>
      <c r="C157" s="185" t="str">
        <f t="shared" si="10"/>
        <v>04</v>
      </c>
      <c r="D157" s="185" t="str">
        <f>"05"</f>
        <v>05</v>
      </c>
      <c r="E157" s="365" t="s">
        <v>2136</v>
      </c>
      <c r="F157" s="349" t="str">
        <f>"800"</f>
        <v>800</v>
      </c>
      <c r="G157" s="130"/>
    </row>
    <row r="158" spans="1:24" ht="185.25" hidden="1" customHeight="1">
      <c r="A158" s="364" t="s">
        <v>2151</v>
      </c>
      <c r="B158" s="349">
        <v>205</v>
      </c>
      <c r="C158" s="185" t="str">
        <f t="shared" si="10"/>
        <v>04</v>
      </c>
      <c r="D158" s="185" t="str">
        <f t="shared" si="11"/>
        <v>05</v>
      </c>
      <c r="E158" s="365" t="s">
        <v>2137</v>
      </c>
      <c r="F158" s="349"/>
      <c r="G158" s="130">
        <f>G159</f>
        <v>0</v>
      </c>
      <c r="X158" s="315" t="s">
        <v>2122</v>
      </c>
    </row>
    <row r="159" spans="1:24" ht="21" hidden="1" customHeight="1">
      <c r="A159" s="19" t="s">
        <v>1993</v>
      </c>
      <c r="B159" s="349">
        <v>205</v>
      </c>
      <c r="C159" s="185" t="str">
        <f t="shared" si="10"/>
        <v>04</v>
      </c>
      <c r="D159" s="185" t="str">
        <f>"05"</f>
        <v>05</v>
      </c>
      <c r="E159" s="365" t="s">
        <v>2137</v>
      </c>
      <c r="F159" s="349" t="str">
        <f>"800"</f>
        <v>800</v>
      </c>
      <c r="G159" s="130"/>
    </row>
    <row r="160" spans="1:24" ht="204" hidden="1" customHeight="1">
      <c r="A160" s="364" t="s">
        <v>2152</v>
      </c>
      <c r="B160" s="349">
        <v>205</v>
      </c>
      <c r="C160" s="185" t="str">
        <f t="shared" si="10"/>
        <v>04</v>
      </c>
      <c r="D160" s="185" t="str">
        <f t="shared" si="11"/>
        <v>05</v>
      </c>
      <c r="E160" s="365" t="s">
        <v>2138</v>
      </c>
      <c r="F160" s="349"/>
      <c r="G160" s="130">
        <f>G161</f>
        <v>0</v>
      </c>
      <c r="X160" s="315" t="s">
        <v>2123</v>
      </c>
    </row>
    <row r="161" spans="1:24" ht="21" hidden="1" customHeight="1">
      <c r="A161" s="19" t="s">
        <v>1993</v>
      </c>
      <c r="B161" s="349">
        <v>205</v>
      </c>
      <c r="C161" s="185" t="str">
        <f t="shared" si="10"/>
        <v>04</v>
      </c>
      <c r="D161" s="185" t="str">
        <f>"05"</f>
        <v>05</v>
      </c>
      <c r="E161" s="365" t="s">
        <v>2138</v>
      </c>
      <c r="F161" s="349" t="str">
        <f>"800"</f>
        <v>800</v>
      </c>
      <c r="G161" s="130"/>
    </row>
    <row r="162" spans="1:24" ht="209.25" hidden="1" customHeight="1">
      <c r="A162" s="364" t="s">
        <v>2153</v>
      </c>
      <c r="B162" s="349">
        <v>205</v>
      </c>
      <c r="C162" s="185" t="str">
        <f t="shared" si="10"/>
        <v>04</v>
      </c>
      <c r="D162" s="185" t="str">
        <f t="shared" si="11"/>
        <v>05</v>
      </c>
      <c r="E162" s="365" t="s">
        <v>2139</v>
      </c>
      <c r="F162" s="349"/>
      <c r="G162" s="130">
        <f>G163</f>
        <v>0</v>
      </c>
      <c r="X162" s="315" t="s">
        <v>2124</v>
      </c>
    </row>
    <row r="163" spans="1:24" ht="21" hidden="1" customHeight="1">
      <c r="A163" s="19" t="s">
        <v>1993</v>
      </c>
      <c r="B163" s="349">
        <v>205</v>
      </c>
      <c r="C163" s="185" t="str">
        <f t="shared" si="10"/>
        <v>04</v>
      </c>
      <c r="D163" s="185" t="str">
        <f t="shared" si="11"/>
        <v>05</v>
      </c>
      <c r="E163" s="365" t="s">
        <v>2139</v>
      </c>
      <c r="F163" s="349" t="str">
        <f>"800"</f>
        <v>800</v>
      </c>
      <c r="G163" s="130"/>
    </row>
    <row r="164" spans="1:24" ht="139.5" hidden="1" customHeight="1">
      <c r="A164" s="364" t="s">
        <v>2154</v>
      </c>
      <c r="B164" s="349">
        <v>205</v>
      </c>
      <c r="C164" s="185" t="str">
        <f t="shared" si="10"/>
        <v>04</v>
      </c>
      <c r="D164" s="185" t="str">
        <f t="shared" si="11"/>
        <v>05</v>
      </c>
      <c r="E164" s="365" t="s">
        <v>2140</v>
      </c>
      <c r="F164" s="349"/>
      <c r="G164" s="130">
        <f>G165</f>
        <v>0</v>
      </c>
    </row>
    <row r="165" spans="1:24" ht="21" hidden="1" customHeight="1">
      <c r="A165" s="19" t="s">
        <v>1993</v>
      </c>
      <c r="B165" s="349">
        <v>205</v>
      </c>
      <c r="C165" s="185" t="str">
        <f t="shared" si="10"/>
        <v>04</v>
      </c>
      <c r="D165" s="185" t="str">
        <f t="shared" si="11"/>
        <v>05</v>
      </c>
      <c r="E165" s="365" t="s">
        <v>2140</v>
      </c>
      <c r="F165" s="349" t="str">
        <f>"800"</f>
        <v>800</v>
      </c>
      <c r="G165" s="130"/>
      <c r="X165" s="315" t="s">
        <v>2125</v>
      </c>
    </row>
    <row r="166" spans="1:24" ht="147" hidden="1" customHeight="1">
      <c r="A166" s="364" t="s">
        <v>2155</v>
      </c>
      <c r="B166" s="349">
        <v>205</v>
      </c>
      <c r="C166" s="185" t="str">
        <f t="shared" si="10"/>
        <v>04</v>
      </c>
      <c r="D166" s="185" t="str">
        <f t="shared" si="11"/>
        <v>05</v>
      </c>
      <c r="E166" s="365" t="s">
        <v>2141</v>
      </c>
      <c r="F166" s="349"/>
      <c r="G166" s="130">
        <f>G167</f>
        <v>0</v>
      </c>
    </row>
    <row r="167" spans="1:24" ht="21" hidden="1" customHeight="1">
      <c r="A167" s="19" t="s">
        <v>1993</v>
      </c>
      <c r="B167" s="349">
        <v>205</v>
      </c>
      <c r="C167" s="185" t="str">
        <f t="shared" si="10"/>
        <v>04</v>
      </c>
      <c r="D167" s="185" t="str">
        <f t="shared" si="11"/>
        <v>05</v>
      </c>
      <c r="E167" s="365" t="s">
        <v>2141</v>
      </c>
      <c r="F167" s="349" t="str">
        <f>"800"</f>
        <v>800</v>
      </c>
      <c r="G167" s="130"/>
      <c r="X167" s="315" t="s">
        <v>2126</v>
      </c>
    </row>
    <row r="168" spans="1:24" ht="162.75" hidden="1" customHeight="1">
      <c r="A168" s="364" t="s">
        <v>2156</v>
      </c>
      <c r="B168" s="349">
        <v>205</v>
      </c>
      <c r="C168" s="185" t="str">
        <f t="shared" si="10"/>
        <v>04</v>
      </c>
      <c r="D168" s="185" t="str">
        <f t="shared" si="11"/>
        <v>05</v>
      </c>
      <c r="E168" s="365" t="s">
        <v>2142</v>
      </c>
      <c r="F168" s="349"/>
      <c r="G168" s="130">
        <f>G169</f>
        <v>0</v>
      </c>
      <c r="X168" s="315" t="s">
        <v>2127</v>
      </c>
    </row>
    <row r="169" spans="1:24" ht="21" hidden="1" customHeight="1">
      <c r="A169" s="19" t="s">
        <v>1993</v>
      </c>
      <c r="B169" s="349">
        <v>205</v>
      </c>
      <c r="C169" s="185" t="str">
        <f t="shared" si="10"/>
        <v>04</v>
      </c>
      <c r="D169" s="185" t="str">
        <f t="shared" si="11"/>
        <v>05</v>
      </c>
      <c r="E169" s="365" t="s">
        <v>2142</v>
      </c>
      <c r="F169" s="349" t="str">
        <f>"800"</f>
        <v>800</v>
      </c>
      <c r="G169" s="130"/>
    </row>
    <row r="170" spans="1:24" ht="188.25" hidden="1" customHeight="1">
      <c r="A170" s="364" t="s">
        <v>2157</v>
      </c>
      <c r="B170" s="349">
        <v>205</v>
      </c>
      <c r="C170" s="185" t="str">
        <f t="shared" si="10"/>
        <v>04</v>
      </c>
      <c r="D170" s="185" t="str">
        <f t="shared" si="11"/>
        <v>05</v>
      </c>
      <c r="E170" s="365" t="s">
        <v>2143</v>
      </c>
      <c r="F170" s="349"/>
      <c r="G170" s="130">
        <f>G171</f>
        <v>0</v>
      </c>
      <c r="X170" s="315" t="s">
        <v>2128</v>
      </c>
    </row>
    <row r="171" spans="1:24" ht="21" hidden="1" customHeight="1">
      <c r="A171" s="19" t="s">
        <v>1993</v>
      </c>
      <c r="B171" s="349">
        <v>205</v>
      </c>
      <c r="C171" s="185" t="str">
        <f t="shared" si="10"/>
        <v>04</v>
      </c>
      <c r="D171" s="185" t="str">
        <f t="shared" si="11"/>
        <v>05</v>
      </c>
      <c r="E171" s="365" t="s">
        <v>2143</v>
      </c>
      <c r="F171" s="349" t="str">
        <f>"800"</f>
        <v>800</v>
      </c>
      <c r="G171" s="130"/>
    </row>
    <row r="172" spans="1:24" ht="99" hidden="1" customHeight="1">
      <c r="A172" s="32" t="s">
        <v>830</v>
      </c>
      <c r="B172" s="349">
        <v>205</v>
      </c>
      <c r="C172" s="185" t="str">
        <f t="shared" si="10"/>
        <v>04</v>
      </c>
      <c r="D172" s="185" t="str">
        <f t="shared" si="11"/>
        <v>05</v>
      </c>
      <c r="E172" s="349" t="s">
        <v>829</v>
      </c>
      <c r="F172" s="349"/>
      <c r="G172" s="130">
        <f>G173</f>
        <v>0</v>
      </c>
      <c r="V172" s="309"/>
      <c r="W172" s="318">
        <f>G172+G174+G176+G178</f>
        <v>0</v>
      </c>
      <c r="X172" s="318"/>
    </row>
    <row r="173" spans="1:24" ht="21" hidden="1" customHeight="1">
      <c r="A173" s="19" t="s">
        <v>1993</v>
      </c>
      <c r="B173" s="349">
        <v>205</v>
      </c>
      <c r="C173" s="185" t="str">
        <f t="shared" si="10"/>
        <v>04</v>
      </c>
      <c r="D173" s="185" t="str">
        <f t="shared" si="11"/>
        <v>05</v>
      </c>
      <c r="E173" s="349" t="s">
        <v>829</v>
      </c>
      <c r="F173" s="349" t="str">
        <f>"800"</f>
        <v>800</v>
      </c>
      <c r="G173" s="130"/>
    </row>
    <row r="174" spans="1:24" ht="60.75" hidden="1" customHeight="1">
      <c r="A174" s="32" t="s">
        <v>1355</v>
      </c>
      <c r="B174" s="349">
        <v>205</v>
      </c>
      <c r="C174" s="185" t="str">
        <f t="shared" si="10"/>
        <v>04</v>
      </c>
      <c r="D174" s="185" t="str">
        <f t="shared" si="11"/>
        <v>05</v>
      </c>
      <c r="E174" s="349" t="s">
        <v>568</v>
      </c>
      <c r="F174" s="349"/>
      <c r="G174" s="130">
        <f>G175</f>
        <v>0</v>
      </c>
    </row>
    <row r="175" spans="1:24" ht="28.5" hidden="1" customHeight="1">
      <c r="A175" s="19" t="s">
        <v>1993</v>
      </c>
      <c r="B175" s="349">
        <v>205</v>
      </c>
      <c r="C175" s="185" t="str">
        <f t="shared" si="10"/>
        <v>04</v>
      </c>
      <c r="D175" s="185" t="str">
        <f>"05"</f>
        <v>05</v>
      </c>
      <c r="E175" s="349" t="s">
        <v>568</v>
      </c>
      <c r="F175" s="349" t="str">
        <f>"800"</f>
        <v>800</v>
      </c>
      <c r="G175" s="130"/>
    </row>
    <row r="176" spans="1:24" ht="54" hidden="1" customHeight="1">
      <c r="A176" s="32" t="s">
        <v>1196</v>
      </c>
      <c r="B176" s="349">
        <v>205</v>
      </c>
      <c r="C176" s="185" t="str">
        <f t="shared" si="10"/>
        <v>04</v>
      </c>
      <c r="D176" s="185" t="str">
        <f t="shared" si="11"/>
        <v>05</v>
      </c>
      <c r="E176" s="349" t="s">
        <v>1197</v>
      </c>
      <c r="F176" s="349"/>
      <c r="G176" s="130">
        <f>G177</f>
        <v>0</v>
      </c>
      <c r="L176" s="252"/>
    </row>
    <row r="177" spans="1:7" ht="21" hidden="1" customHeight="1">
      <c r="A177" s="19" t="s">
        <v>1993</v>
      </c>
      <c r="B177" s="349">
        <v>205</v>
      </c>
      <c r="C177" s="185" t="str">
        <f t="shared" si="10"/>
        <v>04</v>
      </c>
      <c r="D177" s="185" t="str">
        <f t="shared" si="11"/>
        <v>05</v>
      </c>
      <c r="E177" s="349" t="s">
        <v>1197</v>
      </c>
      <c r="F177" s="349" t="str">
        <f>"800"</f>
        <v>800</v>
      </c>
      <c r="G177" s="130"/>
    </row>
    <row r="178" spans="1:7" ht="74.25" hidden="1" customHeight="1">
      <c r="A178" s="32" t="s">
        <v>1199</v>
      </c>
      <c r="B178" s="349">
        <v>205</v>
      </c>
      <c r="C178" s="185" t="str">
        <f t="shared" si="10"/>
        <v>04</v>
      </c>
      <c r="D178" s="185" t="str">
        <f t="shared" si="11"/>
        <v>05</v>
      </c>
      <c r="E178" s="349" t="s">
        <v>1198</v>
      </c>
      <c r="F178" s="349"/>
      <c r="G178" s="130">
        <f>G179</f>
        <v>0</v>
      </c>
    </row>
    <row r="179" spans="1:7" ht="21" hidden="1" customHeight="1">
      <c r="A179" s="19" t="s">
        <v>1993</v>
      </c>
      <c r="B179" s="349">
        <v>205</v>
      </c>
      <c r="C179" s="185" t="str">
        <f t="shared" si="10"/>
        <v>04</v>
      </c>
      <c r="D179" s="185" t="str">
        <f t="shared" si="11"/>
        <v>05</v>
      </c>
      <c r="E179" s="349" t="s">
        <v>1198</v>
      </c>
      <c r="F179" s="349" t="str">
        <f>"800"</f>
        <v>800</v>
      </c>
      <c r="G179" s="130"/>
    </row>
    <row r="180" spans="1:7" ht="92.25" hidden="1" customHeight="1">
      <c r="A180" s="32" t="s">
        <v>506</v>
      </c>
      <c r="B180" s="349">
        <v>205</v>
      </c>
      <c r="C180" s="185" t="str">
        <f t="shared" si="10"/>
        <v>04</v>
      </c>
      <c r="D180" s="185" t="str">
        <f t="shared" si="11"/>
        <v>05</v>
      </c>
      <c r="E180" s="349" t="s">
        <v>1200</v>
      </c>
      <c r="F180" s="349"/>
      <c r="G180" s="130">
        <f>G181</f>
        <v>0</v>
      </c>
    </row>
    <row r="181" spans="1:7" ht="21" hidden="1" customHeight="1">
      <c r="A181" s="32" t="s">
        <v>1229</v>
      </c>
      <c r="B181" s="349">
        <v>205</v>
      </c>
      <c r="C181" s="185" t="str">
        <f t="shared" si="10"/>
        <v>04</v>
      </c>
      <c r="D181" s="185" t="str">
        <f t="shared" si="11"/>
        <v>05</v>
      </c>
      <c r="E181" s="349" t="s">
        <v>1200</v>
      </c>
      <c r="F181" s="349" t="str">
        <f>"800"</f>
        <v>800</v>
      </c>
      <c r="G181" s="130"/>
    </row>
    <row r="182" spans="1:7" ht="66" hidden="1" customHeight="1">
      <c r="A182" s="32" t="s">
        <v>224</v>
      </c>
      <c r="B182" s="349">
        <v>205</v>
      </c>
      <c r="C182" s="185" t="str">
        <f t="shared" si="10"/>
        <v>04</v>
      </c>
      <c r="D182" s="185" t="str">
        <f t="shared" si="11"/>
        <v>05</v>
      </c>
      <c r="E182" s="349" t="s">
        <v>1201</v>
      </c>
      <c r="F182" s="349"/>
      <c r="G182" s="130">
        <f>G183</f>
        <v>0</v>
      </c>
    </row>
    <row r="183" spans="1:7" ht="21" hidden="1" customHeight="1">
      <c r="A183" s="19" t="s">
        <v>1993</v>
      </c>
      <c r="B183" s="349">
        <v>205</v>
      </c>
      <c r="C183" s="185" t="str">
        <f t="shared" si="10"/>
        <v>04</v>
      </c>
      <c r="D183" s="185" t="str">
        <f t="shared" si="11"/>
        <v>05</v>
      </c>
      <c r="E183" s="349" t="s">
        <v>1201</v>
      </c>
      <c r="F183" s="349" t="str">
        <f>"800"</f>
        <v>800</v>
      </c>
      <c r="G183" s="130"/>
    </row>
    <row r="184" spans="1:7" ht="39" hidden="1" customHeight="1">
      <c r="A184" s="6" t="s">
        <v>1890</v>
      </c>
      <c r="B184" s="349">
        <v>205</v>
      </c>
      <c r="C184" s="185" t="str">
        <f t="shared" si="10"/>
        <v>04</v>
      </c>
      <c r="D184" s="185" t="str">
        <f>"05"</f>
        <v>05</v>
      </c>
      <c r="E184" s="7" t="s">
        <v>928</v>
      </c>
      <c r="F184" s="349"/>
      <c r="G184" s="130">
        <f>G185</f>
        <v>0</v>
      </c>
    </row>
    <row r="185" spans="1:7" ht="21" hidden="1" customHeight="1">
      <c r="A185" s="19" t="s">
        <v>1993</v>
      </c>
      <c r="B185" s="349">
        <v>205</v>
      </c>
      <c r="C185" s="185" t="str">
        <f t="shared" si="10"/>
        <v>04</v>
      </c>
      <c r="D185" s="185" t="str">
        <f t="shared" si="11"/>
        <v>05</v>
      </c>
      <c r="E185" s="7" t="s">
        <v>928</v>
      </c>
      <c r="F185" s="349" t="str">
        <f>"800"</f>
        <v>800</v>
      </c>
      <c r="G185" s="130"/>
    </row>
    <row r="186" spans="1:7" ht="43.5" hidden="1" customHeight="1">
      <c r="A186" s="32" t="s">
        <v>13</v>
      </c>
      <c r="B186" s="349">
        <v>205</v>
      </c>
      <c r="C186" s="185" t="str">
        <f t="shared" si="10"/>
        <v>04</v>
      </c>
      <c r="D186" s="185" t="str">
        <f t="shared" si="11"/>
        <v>05</v>
      </c>
      <c r="E186" s="7" t="s">
        <v>569</v>
      </c>
      <c r="F186" s="349"/>
      <c r="G186" s="130">
        <f>G187</f>
        <v>0</v>
      </c>
    </row>
    <row r="187" spans="1:7" ht="21" hidden="1" customHeight="1">
      <c r="A187" s="19" t="s">
        <v>1993</v>
      </c>
      <c r="B187" s="349">
        <v>205</v>
      </c>
      <c r="C187" s="185" t="str">
        <f t="shared" si="10"/>
        <v>04</v>
      </c>
      <c r="D187" s="185" t="str">
        <f t="shared" si="11"/>
        <v>05</v>
      </c>
      <c r="E187" s="7" t="s">
        <v>569</v>
      </c>
      <c r="F187" s="349" t="str">
        <f>"800"</f>
        <v>800</v>
      </c>
      <c r="G187" s="130"/>
    </row>
    <row r="188" spans="1:7" ht="39.75" hidden="1" customHeight="1">
      <c r="A188" s="5" t="s">
        <v>1202</v>
      </c>
      <c r="B188" s="349">
        <v>205</v>
      </c>
      <c r="C188" s="185" t="str">
        <f t="shared" si="10"/>
        <v>04</v>
      </c>
      <c r="D188" s="185" t="str">
        <f t="shared" si="11"/>
        <v>05</v>
      </c>
      <c r="E188" s="7" t="s">
        <v>50</v>
      </c>
      <c r="F188" s="349"/>
      <c r="G188" s="130">
        <f>G189</f>
        <v>0</v>
      </c>
    </row>
    <row r="189" spans="1:7" ht="21" hidden="1" customHeight="1">
      <c r="A189" s="19" t="s">
        <v>1993</v>
      </c>
      <c r="B189" s="349">
        <v>205</v>
      </c>
      <c r="C189" s="185" t="str">
        <f t="shared" si="10"/>
        <v>04</v>
      </c>
      <c r="D189" s="185" t="str">
        <f t="shared" si="11"/>
        <v>05</v>
      </c>
      <c r="E189" s="7" t="s">
        <v>50</v>
      </c>
      <c r="F189" s="349" t="str">
        <f>"800"</f>
        <v>800</v>
      </c>
      <c r="G189" s="130"/>
    </row>
    <row r="190" spans="1:7" ht="27" hidden="1" customHeight="1">
      <c r="A190" s="6" t="s">
        <v>828</v>
      </c>
      <c r="B190" s="349">
        <v>205</v>
      </c>
      <c r="C190" s="185" t="str">
        <f t="shared" si="10"/>
        <v>04</v>
      </c>
      <c r="D190" s="185" t="str">
        <f t="shared" si="11"/>
        <v>05</v>
      </c>
      <c r="E190" s="7" t="s">
        <v>51</v>
      </c>
      <c r="F190" s="349"/>
      <c r="G190" s="130">
        <f>G191</f>
        <v>0</v>
      </c>
    </row>
    <row r="191" spans="1:7" ht="21" hidden="1" customHeight="1">
      <c r="A191" s="19" t="s">
        <v>1993</v>
      </c>
      <c r="B191" s="349">
        <v>205</v>
      </c>
      <c r="C191" s="185" t="str">
        <f t="shared" si="10"/>
        <v>04</v>
      </c>
      <c r="D191" s="185" t="str">
        <f t="shared" si="11"/>
        <v>05</v>
      </c>
      <c r="E191" s="7" t="s">
        <v>51</v>
      </c>
      <c r="F191" s="349" t="str">
        <f>"800"</f>
        <v>800</v>
      </c>
      <c r="G191" s="130"/>
    </row>
    <row r="192" spans="1:7" ht="24.75" hidden="1" customHeight="1">
      <c r="A192" s="32" t="s">
        <v>1889</v>
      </c>
      <c r="B192" s="349">
        <v>205</v>
      </c>
      <c r="C192" s="185" t="str">
        <f t="shared" si="10"/>
        <v>04</v>
      </c>
      <c r="D192" s="185" t="str">
        <f t="shared" si="11"/>
        <v>05</v>
      </c>
      <c r="E192" s="7" t="s">
        <v>1888</v>
      </c>
      <c r="F192" s="349"/>
      <c r="G192" s="130">
        <f>G193</f>
        <v>0</v>
      </c>
    </row>
    <row r="193" spans="1:7" ht="21" hidden="1" customHeight="1">
      <c r="A193" s="19" t="s">
        <v>1993</v>
      </c>
      <c r="B193" s="349">
        <v>205</v>
      </c>
      <c r="C193" s="185" t="str">
        <f t="shared" si="10"/>
        <v>04</v>
      </c>
      <c r="D193" s="185" t="str">
        <f t="shared" si="11"/>
        <v>05</v>
      </c>
      <c r="E193" s="7" t="s">
        <v>1888</v>
      </c>
      <c r="F193" s="349" t="str">
        <f>"800"</f>
        <v>800</v>
      </c>
      <c r="G193" s="130"/>
    </row>
    <row r="194" spans="1:7" ht="75" hidden="1" customHeight="1">
      <c r="A194" s="32" t="s">
        <v>507</v>
      </c>
      <c r="B194" s="349">
        <v>205</v>
      </c>
      <c r="C194" s="185" t="str">
        <f t="shared" si="10"/>
        <v>04</v>
      </c>
      <c r="D194" s="185" t="str">
        <f t="shared" si="11"/>
        <v>05</v>
      </c>
      <c r="E194" s="7" t="s">
        <v>1204</v>
      </c>
      <c r="F194" s="349"/>
      <c r="G194" s="130">
        <f>G195</f>
        <v>0</v>
      </c>
    </row>
    <row r="195" spans="1:7" ht="21" hidden="1" customHeight="1">
      <c r="A195" s="19" t="s">
        <v>1993</v>
      </c>
      <c r="B195" s="349">
        <v>205</v>
      </c>
      <c r="C195" s="185" t="str">
        <f t="shared" si="10"/>
        <v>04</v>
      </c>
      <c r="D195" s="185" t="str">
        <f t="shared" si="11"/>
        <v>05</v>
      </c>
      <c r="E195" s="7" t="s">
        <v>1204</v>
      </c>
      <c r="F195" s="349" t="str">
        <f>"800"</f>
        <v>800</v>
      </c>
      <c r="G195" s="130"/>
    </row>
    <row r="196" spans="1:7" ht="75" hidden="1" customHeight="1">
      <c r="A196" s="32" t="s">
        <v>1418</v>
      </c>
      <c r="B196" s="349">
        <v>205</v>
      </c>
      <c r="C196" s="185" t="str">
        <f t="shared" si="10"/>
        <v>04</v>
      </c>
      <c r="D196" s="185" t="str">
        <f t="shared" si="11"/>
        <v>05</v>
      </c>
      <c r="E196" s="7" t="s">
        <v>1403</v>
      </c>
      <c r="F196" s="349"/>
      <c r="G196" s="130">
        <f>G197</f>
        <v>0</v>
      </c>
    </row>
    <row r="197" spans="1:7" ht="24.75" hidden="1" customHeight="1">
      <c r="A197" s="19" t="s">
        <v>1993</v>
      </c>
      <c r="B197" s="349">
        <v>205</v>
      </c>
      <c r="C197" s="185" t="str">
        <f t="shared" si="10"/>
        <v>04</v>
      </c>
      <c r="D197" s="185" t="str">
        <f t="shared" si="11"/>
        <v>05</v>
      </c>
      <c r="E197" s="7" t="s">
        <v>1403</v>
      </c>
      <c r="F197" s="349" t="str">
        <f>"800"</f>
        <v>800</v>
      </c>
      <c r="G197" s="130"/>
    </row>
    <row r="198" spans="1:7" ht="23.25" hidden="1" customHeight="1">
      <c r="A198" s="32" t="s">
        <v>1409</v>
      </c>
      <c r="B198" s="349">
        <v>205</v>
      </c>
      <c r="C198" s="185" t="str">
        <f>"04"</f>
        <v>04</v>
      </c>
      <c r="D198" s="185" t="str">
        <f t="shared" si="11"/>
        <v>05</v>
      </c>
      <c r="E198" s="7" t="s">
        <v>53</v>
      </c>
      <c r="F198" s="349"/>
      <c r="G198" s="130">
        <f>G199</f>
        <v>0</v>
      </c>
    </row>
    <row r="199" spans="1:7" ht="21" hidden="1" customHeight="1">
      <c r="A199" s="19" t="s">
        <v>1993</v>
      </c>
      <c r="B199" s="349">
        <v>205</v>
      </c>
      <c r="C199" s="185" t="str">
        <f t="shared" si="10"/>
        <v>04</v>
      </c>
      <c r="D199" s="185" t="str">
        <f t="shared" si="11"/>
        <v>05</v>
      </c>
      <c r="E199" s="7" t="s">
        <v>53</v>
      </c>
      <c r="F199" s="349" t="str">
        <f>"800"</f>
        <v>800</v>
      </c>
      <c r="G199" s="130"/>
    </row>
    <row r="200" spans="1:7" ht="45.75" hidden="1" customHeight="1">
      <c r="A200" s="32" t="s">
        <v>1887</v>
      </c>
      <c r="B200" s="349">
        <v>205</v>
      </c>
      <c r="C200" s="185" t="str">
        <f t="shared" si="10"/>
        <v>04</v>
      </c>
      <c r="D200" s="185" t="str">
        <f t="shared" si="11"/>
        <v>05</v>
      </c>
      <c r="E200" s="7" t="s">
        <v>1203</v>
      </c>
      <c r="F200" s="349"/>
      <c r="G200" s="130">
        <f>G201</f>
        <v>0</v>
      </c>
    </row>
    <row r="201" spans="1:7" ht="21" hidden="1" customHeight="1">
      <c r="A201" s="19" t="s">
        <v>1993</v>
      </c>
      <c r="B201" s="349">
        <v>205</v>
      </c>
      <c r="C201" s="185" t="str">
        <f t="shared" si="10"/>
        <v>04</v>
      </c>
      <c r="D201" s="185" t="str">
        <f t="shared" si="11"/>
        <v>05</v>
      </c>
      <c r="E201" s="7" t="s">
        <v>1203</v>
      </c>
      <c r="F201" s="349" t="str">
        <f>"800"</f>
        <v>800</v>
      </c>
      <c r="G201" s="130"/>
    </row>
    <row r="202" spans="1:7" ht="45" hidden="1" customHeight="1">
      <c r="A202" s="32" t="s">
        <v>1892</v>
      </c>
      <c r="B202" s="349">
        <v>205</v>
      </c>
      <c r="C202" s="185" t="str">
        <f t="shared" si="10"/>
        <v>04</v>
      </c>
      <c r="D202" s="185" t="str">
        <f t="shared" si="11"/>
        <v>05</v>
      </c>
      <c r="E202" s="7" t="s">
        <v>54</v>
      </c>
      <c r="F202" s="349"/>
      <c r="G202" s="130">
        <f>G203</f>
        <v>0</v>
      </c>
    </row>
    <row r="203" spans="1:7" ht="21" hidden="1" customHeight="1">
      <c r="A203" s="19" t="s">
        <v>1993</v>
      </c>
      <c r="B203" s="349">
        <v>205</v>
      </c>
      <c r="C203" s="185" t="str">
        <f>"04"</f>
        <v>04</v>
      </c>
      <c r="D203" s="185" t="str">
        <f t="shared" si="11"/>
        <v>05</v>
      </c>
      <c r="E203" s="7" t="s">
        <v>54</v>
      </c>
      <c r="F203" s="349" t="str">
        <f>"800"</f>
        <v>800</v>
      </c>
      <c r="G203" s="130"/>
    </row>
    <row r="204" spans="1:7" ht="21" hidden="1" customHeight="1">
      <c r="A204" s="5" t="s">
        <v>52</v>
      </c>
      <c r="B204" s="349">
        <v>205</v>
      </c>
      <c r="C204" s="185" t="str">
        <f t="shared" si="10"/>
        <v>04</v>
      </c>
      <c r="D204" s="185" t="str">
        <f t="shared" si="11"/>
        <v>05</v>
      </c>
      <c r="E204" s="7" t="s">
        <v>1891</v>
      </c>
      <c r="F204" s="349"/>
      <c r="G204" s="130">
        <f>G205</f>
        <v>0</v>
      </c>
    </row>
    <row r="205" spans="1:7" ht="21" hidden="1" customHeight="1">
      <c r="A205" s="19" t="s">
        <v>1993</v>
      </c>
      <c r="B205" s="349">
        <v>205</v>
      </c>
      <c r="C205" s="185" t="str">
        <f t="shared" si="10"/>
        <v>04</v>
      </c>
      <c r="D205" s="185" t="str">
        <f t="shared" si="11"/>
        <v>05</v>
      </c>
      <c r="E205" s="7" t="s">
        <v>1891</v>
      </c>
      <c r="F205" s="349" t="str">
        <f>"800"</f>
        <v>800</v>
      </c>
      <c r="G205" s="130"/>
    </row>
    <row r="206" spans="1:7" ht="92.25" hidden="1" customHeight="1">
      <c r="A206" s="32" t="s">
        <v>1356</v>
      </c>
      <c r="B206" s="349">
        <v>205</v>
      </c>
      <c r="C206" s="185" t="str">
        <f t="shared" si="10"/>
        <v>04</v>
      </c>
      <c r="D206" s="185" t="str">
        <f t="shared" si="11"/>
        <v>05</v>
      </c>
      <c r="E206" s="7" t="s">
        <v>570</v>
      </c>
      <c r="F206" s="349"/>
      <c r="G206" s="130">
        <f>G207</f>
        <v>0</v>
      </c>
    </row>
    <row r="207" spans="1:7" ht="21" hidden="1" customHeight="1">
      <c r="A207" s="201" t="s">
        <v>1993</v>
      </c>
      <c r="B207" s="349">
        <v>205</v>
      </c>
      <c r="C207" s="185" t="str">
        <f t="shared" si="10"/>
        <v>04</v>
      </c>
      <c r="D207" s="185" t="str">
        <f t="shared" si="11"/>
        <v>05</v>
      </c>
      <c r="E207" s="7" t="s">
        <v>570</v>
      </c>
      <c r="F207" s="349" t="str">
        <f>"800"</f>
        <v>800</v>
      </c>
      <c r="G207" s="130"/>
    </row>
    <row r="208" spans="1:7" ht="84.75" customHeight="1">
      <c r="A208" s="545" t="s">
        <v>2646</v>
      </c>
      <c r="B208" s="349">
        <v>400</v>
      </c>
      <c r="C208" s="185" t="str">
        <f>"05"</f>
        <v>05</v>
      </c>
      <c r="D208" s="185" t="str">
        <f>"03"</f>
        <v>03</v>
      </c>
      <c r="E208" s="7" t="s">
        <v>2652</v>
      </c>
      <c r="F208" s="349">
        <v>200</v>
      </c>
      <c r="G208" s="130">
        <v>9694.7000000000007</v>
      </c>
    </row>
    <row r="209" spans="1:22" ht="84.75" customHeight="1">
      <c r="A209" s="545" t="s">
        <v>2646</v>
      </c>
      <c r="B209" s="547">
        <v>400</v>
      </c>
      <c r="C209" s="185" t="str">
        <f>"05"</f>
        <v>05</v>
      </c>
      <c r="D209" s="185" t="str">
        <f>"03"</f>
        <v>03</v>
      </c>
      <c r="E209" s="7" t="s">
        <v>2653</v>
      </c>
      <c r="F209" s="547">
        <v>200</v>
      </c>
      <c r="G209" s="130">
        <v>11127.1</v>
      </c>
    </row>
    <row r="210" spans="1:22" ht="101.45" customHeight="1">
      <c r="A210" s="63" t="s">
        <v>2618</v>
      </c>
      <c r="B210" s="378">
        <v>400</v>
      </c>
      <c r="C210" s="185" t="str">
        <f>"05"</f>
        <v>05</v>
      </c>
      <c r="D210" s="185" t="str">
        <f>"03"</f>
        <v>03</v>
      </c>
      <c r="E210" s="7" t="s">
        <v>2602</v>
      </c>
      <c r="F210" s="378">
        <v>200</v>
      </c>
      <c r="G210" s="130">
        <v>6326.9</v>
      </c>
    </row>
    <row r="211" spans="1:22" ht="30.75" hidden="1" customHeight="1">
      <c r="A211" s="5" t="s">
        <v>1995</v>
      </c>
      <c r="B211" s="349">
        <v>400</v>
      </c>
      <c r="C211" s="185" t="str">
        <f>"05"</f>
        <v>05</v>
      </c>
      <c r="D211" s="185" t="str">
        <f>"03"</f>
        <v>03</v>
      </c>
      <c r="E211" s="7" t="s">
        <v>2251</v>
      </c>
      <c r="F211" s="349">
        <v>200</v>
      </c>
      <c r="G211" s="130"/>
    </row>
    <row r="212" spans="1:22" ht="51" hidden="1" customHeight="1">
      <c r="A212" s="13" t="s">
        <v>1822</v>
      </c>
      <c r="B212" s="14">
        <v>207</v>
      </c>
      <c r="C212" s="185"/>
      <c r="D212" s="185"/>
      <c r="E212" s="349"/>
      <c r="F212" s="349"/>
      <c r="G212" s="241">
        <f>G213+G314</f>
        <v>0</v>
      </c>
    </row>
    <row r="213" spans="1:22" s="164" customFormat="1" ht="21.75" hidden="1" customHeight="1">
      <c r="A213" s="191" t="s">
        <v>814</v>
      </c>
      <c r="B213" s="118">
        <v>207</v>
      </c>
      <c r="C213" s="192" t="str">
        <f t="shared" ref="C213:C293" si="12">"07"</f>
        <v>07</v>
      </c>
      <c r="D213" s="161"/>
      <c r="E213" s="162"/>
      <c r="F213" s="118"/>
      <c r="G213" s="326">
        <f>G214+G240+G290+G301</f>
        <v>0</v>
      </c>
      <c r="H213" s="163"/>
      <c r="I213" s="163"/>
      <c r="J213" s="163"/>
      <c r="K213" s="250"/>
      <c r="L213" s="163"/>
      <c r="M213" s="163"/>
      <c r="V213" s="268" t="s">
        <v>1926</v>
      </c>
    </row>
    <row r="214" spans="1:22" s="168" customFormat="1" ht="21" hidden="1" customHeight="1">
      <c r="A214" s="201" t="s">
        <v>2003</v>
      </c>
      <c r="B214" s="349">
        <v>207</v>
      </c>
      <c r="C214" s="185" t="str">
        <f t="shared" si="12"/>
        <v>07</v>
      </c>
      <c r="D214" s="185" t="str">
        <f t="shared" ref="D214:D223" si="13">"01"</f>
        <v>01</v>
      </c>
      <c r="E214" s="169"/>
      <c r="F214" s="14"/>
      <c r="G214" s="130">
        <f>G215+G224+G227+G222+G238+G219+G234+G236+G232+G230</f>
        <v>0</v>
      </c>
      <c r="H214" s="167"/>
      <c r="I214" s="167"/>
      <c r="J214" s="167"/>
      <c r="K214" s="249"/>
      <c r="L214" s="167"/>
      <c r="M214" s="167"/>
      <c r="V214" s="158"/>
    </row>
    <row r="215" spans="1:22" ht="25.5" hidden="1" customHeight="1">
      <c r="A215" s="201" t="s">
        <v>2002</v>
      </c>
      <c r="B215" s="349">
        <v>207</v>
      </c>
      <c r="C215" s="185" t="str">
        <f t="shared" si="12"/>
        <v>07</v>
      </c>
      <c r="D215" s="185" t="str">
        <f t="shared" si="13"/>
        <v>01</v>
      </c>
      <c r="E215" s="349" t="s">
        <v>98</v>
      </c>
      <c r="F215" s="349"/>
      <c r="G215" s="130">
        <f>G216+G217+G218</f>
        <v>0</v>
      </c>
    </row>
    <row r="216" spans="1:22" ht="21" hidden="1" customHeight="1">
      <c r="A216" s="32" t="s">
        <v>817</v>
      </c>
      <c r="B216" s="349">
        <v>207</v>
      </c>
      <c r="C216" s="185" t="str">
        <f t="shared" si="12"/>
        <v>07</v>
      </c>
      <c r="D216" s="185" t="str">
        <f t="shared" si="13"/>
        <v>01</v>
      </c>
      <c r="E216" s="349" t="s">
        <v>816</v>
      </c>
      <c r="F216" s="349" t="str">
        <f>"005"</f>
        <v>005</v>
      </c>
      <c r="G216" s="130"/>
    </row>
    <row r="217" spans="1:22" ht="57.75" hidden="1" customHeight="1">
      <c r="A217" s="5" t="s">
        <v>2000</v>
      </c>
      <c r="B217" s="349">
        <v>207</v>
      </c>
      <c r="C217" s="185" t="str">
        <f t="shared" si="12"/>
        <v>07</v>
      </c>
      <c r="D217" s="185" t="str">
        <f t="shared" si="13"/>
        <v>01</v>
      </c>
      <c r="E217" s="349" t="s">
        <v>98</v>
      </c>
      <c r="F217" s="349">
        <v>600</v>
      </c>
      <c r="G217" s="130"/>
      <c r="I217" s="165"/>
    </row>
    <row r="218" spans="1:22" ht="39.75" hidden="1" customHeight="1">
      <c r="A218" s="32" t="s">
        <v>468</v>
      </c>
      <c r="B218" s="349">
        <v>207</v>
      </c>
      <c r="C218" s="185" t="str">
        <f t="shared" si="12"/>
        <v>07</v>
      </c>
      <c r="D218" s="185" t="str">
        <f t="shared" si="13"/>
        <v>01</v>
      </c>
      <c r="E218" s="349" t="s">
        <v>98</v>
      </c>
      <c r="F218" s="349">
        <v>822</v>
      </c>
      <c r="G218" s="130">
        <v>0</v>
      </c>
    </row>
    <row r="219" spans="1:22" ht="78" hidden="1" customHeight="1">
      <c r="A219" s="32" t="s">
        <v>1953</v>
      </c>
      <c r="B219" s="349">
        <v>207</v>
      </c>
      <c r="C219" s="185" t="str">
        <f t="shared" si="12"/>
        <v>07</v>
      </c>
      <c r="D219" s="185" t="str">
        <f t="shared" si="13"/>
        <v>01</v>
      </c>
      <c r="E219" s="349" t="s">
        <v>2070</v>
      </c>
      <c r="F219" s="349"/>
      <c r="G219" s="130">
        <f>G220+G221</f>
        <v>0</v>
      </c>
    </row>
    <row r="220" spans="1:22" ht="57" hidden="1" customHeight="1">
      <c r="A220" s="32" t="s">
        <v>2001</v>
      </c>
      <c r="B220" s="349">
        <v>207</v>
      </c>
      <c r="C220" s="185" t="str">
        <f t="shared" si="12"/>
        <v>07</v>
      </c>
      <c r="D220" s="185" t="str">
        <f t="shared" si="13"/>
        <v>01</v>
      </c>
      <c r="E220" s="349" t="s">
        <v>2070</v>
      </c>
      <c r="F220" s="349">
        <v>600</v>
      </c>
      <c r="G220" s="130"/>
    </row>
    <row r="221" spans="1:22" ht="38.25" hidden="1" customHeight="1">
      <c r="A221" s="32" t="s">
        <v>468</v>
      </c>
      <c r="B221" s="349">
        <v>207</v>
      </c>
      <c r="C221" s="185" t="str">
        <f t="shared" si="12"/>
        <v>07</v>
      </c>
      <c r="D221" s="185" t="str">
        <f t="shared" si="13"/>
        <v>01</v>
      </c>
      <c r="E221" s="349" t="s">
        <v>1954</v>
      </c>
      <c r="F221" s="349">
        <v>822</v>
      </c>
      <c r="G221" s="130"/>
    </row>
    <row r="222" spans="1:22" ht="42" hidden="1" customHeight="1">
      <c r="A222" s="5" t="s">
        <v>479</v>
      </c>
      <c r="B222" s="349">
        <v>207</v>
      </c>
      <c r="C222" s="185" t="str">
        <f t="shared" si="12"/>
        <v>07</v>
      </c>
      <c r="D222" s="185" t="str">
        <f t="shared" si="13"/>
        <v>01</v>
      </c>
      <c r="E222" s="349" t="s">
        <v>480</v>
      </c>
      <c r="F222" s="64"/>
      <c r="G222" s="130">
        <f>G223</f>
        <v>0</v>
      </c>
    </row>
    <row r="223" spans="1:22" ht="21.75" hidden="1" customHeight="1">
      <c r="A223" s="32" t="s">
        <v>1610</v>
      </c>
      <c r="B223" s="349">
        <v>207</v>
      </c>
      <c r="C223" s="185" t="str">
        <f t="shared" si="12"/>
        <v>07</v>
      </c>
      <c r="D223" s="185" t="str">
        <f t="shared" si="13"/>
        <v>01</v>
      </c>
      <c r="E223" s="349" t="s">
        <v>480</v>
      </c>
      <c r="F223" s="64" t="s">
        <v>566</v>
      </c>
      <c r="G223" s="130"/>
    </row>
    <row r="224" spans="1:22" ht="78.75" hidden="1" customHeight="1">
      <c r="A224" s="6" t="s">
        <v>30</v>
      </c>
      <c r="B224" s="349">
        <v>207</v>
      </c>
      <c r="C224" s="185" t="str">
        <f>"07"</f>
        <v>07</v>
      </c>
      <c r="D224" s="185" t="str">
        <f t="shared" ref="D224:D239" si="14">"01"</f>
        <v>01</v>
      </c>
      <c r="E224" s="349" t="s">
        <v>2062</v>
      </c>
      <c r="F224" s="349"/>
      <c r="G224" s="130">
        <f>G225+G226</f>
        <v>0</v>
      </c>
    </row>
    <row r="225" spans="1:22" ht="76.5" hidden="1" customHeight="1">
      <c r="A225" s="32" t="s">
        <v>467</v>
      </c>
      <c r="B225" s="349">
        <v>207</v>
      </c>
      <c r="C225" s="185" t="str">
        <f t="shared" si="12"/>
        <v>07</v>
      </c>
      <c r="D225" s="185" t="str">
        <f t="shared" si="14"/>
        <v>01</v>
      </c>
      <c r="E225" s="349" t="s">
        <v>1682</v>
      </c>
      <c r="F225" s="349">
        <v>821</v>
      </c>
      <c r="G225" s="130"/>
    </row>
    <row r="226" spans="1:22" ht="45.75" hidden="1" customHeight="1">
      <c r="A226" s="5" t="s">
        <v>2000</v>
      </c>
      <c r="B226" s="349">
        <v>207</v>
      </c>
      <c r="C226" s="185" t="str">
        <f t="shared" si="12"/>
        <v>07</v>
      </c>
      <c r="D226" s="185" t="str">
        <f t="shared" si="14"/>
        <v>01</v>
      </c>
      <c r="E226" s="349" t="s">
        <v>2062</v>
      </c>
      <c r="F226" s="349">
        <v>600</v>
      </c>
      <c r="G226" s="130"/>
      <c r="I226" s="318">
        <v>140.80000000000001</v>
      </c>
    </row>
    <row r="227" spans="1:22" ht="56.25" hidden="1" customHeight="1">
      <c r="A227" s="324" t="s">
        <v>1980</v>
      </c>
      <c r="B227" s="349">
        <v>207</v>
      </c>
      <c r="C227" s="185" t="str">
        <f t="shared" si="12"/>
        <v>07</v>
      </c>
      <c r="D227" s="185" t="str">
        <f t="shared" si="14"/>
        <v>01</v>
      </c>
      <c r="E227" s="349" t="s">
        <v>2057</v>
      </c>
      <c r="F227" s="349"/>
      <c r="G227" s="130">
        <f>G228+G229</f>
        <v>0</v>
      </c>
    </row>
    <row r="228" spans="1:22" ht="76.5" hidden="1" customHeight="1">
      <c r="A228" s="32" t="s">
        <v>467</v>
      </c>
      <c r="B228" s="349">
        <v>207</v>
      </c>
      <c r="C228" s="185" t="str">
        <f t="shared" si="12"/>
        <v>07</v>
      </c>
      <c r="D228" s="185" t="str">
        <f t="shared" si="14"/>
        <v>01</v>
      </c>
      <c r="E228" s="349" t="s">
        <v>1683</v>
      </c>
      <c r="F228" s="349">
        <v>821</v>
      </c>
      <c r="G228" s="130"/>
    </row>
    <row r="229" spans="1:22" ht="38.25" hidden="1" customHeight="1">
      <c r="A229" s="5" t="s">
        <v>2000</v>
      </c>
      <c r="B229" s="349">
        <v>207</v>
      </c>
      <c r="C229" s="185" t="str">
        <f t="shared" si="12"/>
        <v>07</v>
      </c>
      <c r="D229" s="185" t="str">
        <f t="shared" si="14"/>
        <v>01</v>
      </c>
      <c r="E229" s="349" t="s">
        <v>2057</v>
      </c>
      <c r="F229" s="349">
        <v>600</v>
      </c>
      <c r="G229" s="130"/>
    </row>
    <row r="230" spans="1:22" ht="100.5" hidden="1" customHeight="1">
      <c r="A230" s="275" t="s">
        <v>1957</v>
      </c>
      <c r="B230" s="349">
        <v>207</v>
      </c>
      <c r="C230" s="185" t="str">
        <f t="shared" si="12"/>
        <v>07</v>
      </c>
      <c r="D230" s="185" t="str">
        <f t="shared" si="14"/>
        <v>01</v>
      </c>
      <c r="E230" s="349" t="s">
        <v>2060</v>
      </c>
      <c r="F230" s="349"/>
      <c r="G230" s="130">
        <f>G231</f>
        <v>0</v>
      </c>
    </row>
    <row r="231" spans="1:22" ht="36" hidden="1" customHeight="1">
      <c r="A231" s="5" t="s">
        <v>2000</v>
      </c>
      <c r="B231" s="349">
        <v>207</v>
      </c>
      <c r="C231" s="185" t="str">
        <f t="shared" si="12"/>
        <v>07</v>
      </c>
      <c r="D231" s="185" t="str">
        <f t="shared" si="14"/>
        <v>01</v>
      </c>
      <c r="E231" s="349" t="s">
        <v>2060</v>
      </c>
      <c r="F231" s="349">
        <v>600</v>
      </c>
      <c r="G231" s="130"/>
    </row>
    <row r="232" spans="1:22" ht="77.25" hidden="1" customHeight="1">
      <c r="A232" s="6" t="s">
        <v>1956</v>
      </c>
      <c r="B232" s="349">
        <v>207</v>
      </c>
      <c r="C232" s="185" t="str">
        <f t="shared" si="12"/>
        <v>07</v>
      </c>
      <c r="D232" s="185" t="str">
        <f t="shared" si="14"/>
        <v>01</v>
      </c>
      <c r="E232" s="349" t="s">
        <v>1981</v>
      </c>
      <c r="F232" s="349"/>
      <c r="G232" s="130">
        <f>G233</f>
        <v>0</v>
      </c>
    </row>
    <row r="233" spans="1:22" ht="38.25" hidden="1" customHeight="1">
      <c r="A233" s="5" t="s">
        <v>2000</v>
      </c>
      <c r="B233" s="349">
        <v>207</v>
      </c>
      <c r="C233" s="185" t="str">
        <f t="shared" si="12"/>
        <v>07</v>
      </c>
      <c r="D233" s="185" t="str">
        <f t="shared" si="14"/>
        <v>01</v>
      </c>
      <c r="E233" s="349" t="s">
        <v>1981</v>
      </c>
      <c r="F233" s="349">
        <v>600</v>
      </c>
      <c r="G233" s="130"/>
    </row>
    <row r="234" spans="1:22" ht="60.75" hidden="1" customHeight="1">
      <c r="A234" s="32" t="s">
        <v>1976</v>
      </c>
      <c r="B234" s="349">
        <v>207</v>
      </c>
      <c r="C234" s="185" t="str">
        <f t="shared" si="12"/>
        <v>07</v>
      </c>
      <c r="D234" s="185" t="str">
        <f t="shared" si="14"/>
        <v>01</v>
      </c>
      <c r="E234" s="349" t="s">
        <v>1574</v>
      </c>
      <c r="F234" s="349"/>
      <c r="G234" s="130">
        <f>G235</f>
        <v>0</v>
      </c>
    </row>
    <row r="235" spans="1:22" ht="38.25" hidden="1" customHeight="1">
      <c r="A235" s="32" t="s">
        <v>468</v>
      </c>
      <c r="B235" s="349">
        <v>207</v>
      </c>
      <c r="C235" s="185" t="str">
        <f t="shared" si="12"/>
        <v>07</v>
      </c>
      <c r="D235" s="185" t="str">
        <f t="shared" si="14"/>
        <v>01</v>
      </c>
      <c r="E235" s="349" t="s">
        <v>1574</v>
      </c>
      <c r="F235" s="349">
        <v>822</v>
      </c>
      <c r="G235" s="130"/>
    </row>
    <row r="236" spans="1:22" ht="78" hidden="1" customHeight="1">
      <c r="A236" s="32" t="s">
        <v>1972</v>
      </c>
      <c r="B236" s="349">
        <v>207</v>
      </c>
      <c r="C236" s="185" t="str">
        <f t="shared" si="12"/>
        <v>07</v>
      </c>
      <c r="D236" s="185" t="str">
        <f t="shared" si="14"/>
        <v>01</v>
      </c>
      <c r="E236" s="1" t="s">
        <v>2032</v>
      </c>
      <c r="F236" s="349"/>
      <c r="G236" s="130">
        <f>G237</f>
        <v>0</v>
      </c>
    </row>
    <row r="237" spans="1:22" ht="38.25" hidden="1" customHeight="1">
      <c r="A237" s="5" t="s">
        <v>2000</v>
      </c>
      <c r="B237" s="349">
        <v>207</v>
      </c>
      <c r="C237" s="185" t="str">
        <f t="shared" si="12"/>
        <v>07</v>
      </c>
      <c r="D237" s="185" t="str">
        <f t="shared" si="14"/>
        <v>01</v>
      </c>
      <c r="E237" s="1" t="s">
        <v>2032</v>
      </c>
      <c r="F237" s="349">
        <v>600</v>
      </c>
      <c r="G237" s="130"/>
    </row>
    <row r="238" spans="1:22" s="168" customFormat="1" ht="41.25" hidden="1" customHeight="1">
      <c r="A238" s="32" t="s">
        <v>1886</v>
      </c>
      <c r="B238" s="349">
        <v>207</v>
      </c>
      <c r="C238" s="185" t="str">
        <f t="shared" si="12"/>
        <v>07</v>
      </c>
      <c r="D238" s="185" t="str">
        <f t="shared" si="14"/>
        <v>01</v>
      </c>
      <c r="E238" s="349" t="s">
        <v>1538</v>
      </c>
      <c r="F238" s="14"/>
      <c r="G238" s="130">
        <f>G239</f>
        <v>0</v>
      </c>
      <c r="H238" s="167"/>
      <c r="I238" s="167"/>
      <c r="J238" s="167"/>
      <c r="K238" s="249"/>
      <c r="L238" s="167"/>
      <c r="M238" s="167"/>
      <c r="V238" s="158"/>
    </row>
    <row r="239" spans="1:22" ht="48" hidden="1" customHeight="1">
      <c r="A239" s="32" t="s">
        <v>468</v>
      </c>
      <c r="B239" s="349">
        <v>207</v>
      </c>
      <c r="C239" s="185" t="str">
        <f t="shared" si="12"/>
        <v>07</v>
      </c>
      <c r="D239" s="185" t="str">
        <f t="shared" si="14"/>
        <v>01</v>
      </c>
      <c r="E239" s="349" t="s">
        <v>1538</v>
      </c>
      <c r="F239" s="349">
        <v>822</v>
      </c>
      <c r="G239" s="130"/>
    </row>
    <row r="240" spans="1:22" ht="21" hidden="1" customHeight="1">
      <c r="A240" s="32" t="s">
        <v>815</v>
      </c>
      <c r="B240" s="349">
        <v>207</v>
      </c>
      <c r="C240" s="185" t="str">
        <f t="shared" si="12"/>
        <v>07</v>
      </c>
      <c r="D240" s="185" t="str">
        <f t="shared" ref="D240:D281" si="15">"02"</f>
        <v>02</v>
      </c>
      <c r="E240" s="160"/>
      <c r="F240" s="349"/>
      <c r="G240" s="130">
        <f>G241+G245+G248+G255+G258+G277+G263+G266+G261+G288+G251+G253+G275+G282+G284+G269+G271+G273+G286+G280</f>
        <v>0</v>
      </c>
      <c r="K240" s="165">
        <v>167581.5</v>
      </c>
    </row>
    <row r="241" spans="1:9" ht="36" hidden="1" customHeight="1">
      <c r="A241" s="31" t="s">
        <v>2004</v>
      </c>
      <c r="B241" s="349">
        <v>207</v>
      </c>
      <c r="C241" s="185" t="str">
        <f t="shared" si="12"/>
        <v>07</v>
      </c>
      <c r="D241" s="185" t="str">
        <f t="shared" si="15"/>
        <v>02</v>
      </c>
      <c r="E241" s="349" t="s">
        <v>816</v>
      </c>
      <c r="F241" s="349"/>
      <c r="G241" s="130">
        <f>G243+G244</f>
        <v>0</v>
      </c>
    </row>
    <row r="242" spans="1:9" ht="21" hidden="1" customHeight="1">
      <c r="A242" s="32" t="s">
        <v>817</v>
      </c>
      <c r="B242" s="349">
        <v>207</v>
      </c>
      <c r="C242" s="185" t="str">
        <f t="shared" si="12"/>
        <v>07</v>
      </c>
      <c r="D242" s="185" t="str">
        <f t="shared" si="15"/>
        <v>02</v>
      </c>
      <c r="E242" s="349" t="s">
        <v>816</v>
      </c>
      <c r="F242" s="349" t="str">
        <f>"005"</f>
        <v>005</v>
      </c>
      <c r="G242" s="130"/>
    </row>
    <row r="243" spans="1:9" ht="43.5" hidden="1" customHeight="1">
      <c r="A243" s="5" t="s">
        <v>2000</v>
      </c>
      <c r="B243" s="349">
        <v>207</v>
      </c>
      <c r="C243" s="185" t="str">
        <f t="shared" si="12"/>
        <v>07</v>
      </c>
      <c r="D243" s="185" t="str">
        <f t="shared" si="15"/>
        <v>02</v>
      </c>
      <c r="E243" s="349" t="s">
        <v>816</v>
      </c>
      <c r="F243" s="349">
        <v>600</v>
      </c>
      <c r="G243" s="130"/>
    </row>
    <row r="244" spans="1:9" ht="48" hidden="1" customHeight="1">
      <c r="A244" s="32" t="s">
        <v>468</v>
      </c>
      <c r="B244" s="349">
        <v>207</v>
      </c>
      <c r="C244" s="185" t="str">
        <f t="shared" si="12"/>
        <v>07</v>
      </c>
      <c r="D244" s="185" t="str">
        <f t="shared" si="15"/>
        <v>02</v>
      </c>
      <c r="E244" s="349" t="s">
        <v>816</v>
      </c>
      <c r="F244" s="349">
        <v>822</v>
      </c>
      <c r="G244" s="130"/>
    </row>
    <row r="245" spans="1:9" ht="96" hidden="1" customHeight="1">
      <c r="A245" s="32" t="s">
        <v>391</v>
      </c>
      <c r="B245" s="349">
        <v>207</v>
      </c>
      <c r="C245" s="185" t="str">
        <f t="shared" si="12"/>
        <v>07</v>
      </c>
      <c r="D245" s="185" t="str">
        <f t="shared" si="15"/>
        <v>02</v>
      </c>
      <c r="E245" s="349" t="s">
        <v>2071</v>
      </c>
      <c r="F245" s="349"/>
      <c r="G245" s="130">
        <f>G246+G247</f>
        <v>0</v>
      </c>
    </row>
    <row r="246" spans="1:9" ht="75.75" hidden="1" customHeight="1">
      <c r="A246" s="32" t="s">
        <v>467</v>
      </c>
      <c r="B246" s="349">
        <v>207</v>
      </c>
      <c r="C246" s="185" t="str">
        <f t="shared" si="12"/>
        <v>07</v>
      </c>
      <c r="D246" s="185" t="str">
        <f t="shared" si="15"/>
        <v>02</v>
      </c>
      <c r="E246" s="349" t="s">
        <v>774</v>
      </c>
      <c r="F246" s="349">
        <v>821</v>
      </c>
      <c r="G246" s="130"/>
    </row>
    <row r="247" spans="1:9" ht="42.75" hidden="1" customHeight="1">
      <c r="A247" s="5" t="s">
        <v>2000</v>
      </c>
      <c r="B247" s="349">
        <v>207</v>
      </c>
      <c r="C247" s="185" t="str">
        <f t="shared" si="12"/>
        <v>07</v>
      </c>
      <c r="D247" s="185" t="str">
        <f t="shared" si="15"/>
        <v>02</v>
      </c>
      <c r="E247" s="349" t="s">
        <v>2071</v>
      </c>
      <c r="F247" s="349">
        <v>600</v>
      </c>
      <c r="G247" s="130"/>
    </row>
    <row r="248" spans="1:9" ht="38.25" hidden="1" customHeight="1">
      <c r="A248" s="40" t="s">
        <v>2005</v>
      </c>
      <c r="B248" s="349">
        <v>207</v>
      </c>
      <c r="C248" s="185" t="str">
        <f t="shared" si="12"/>
        <v>07</v>
      </c>
      <c r="D248" s="185" t="str">
        <f t="shared" si="15"/>
        <v>02</v>
      </c>
      <c r="E248" s="349" t="s">
        <v>818</v>
      </c>
      <c r="F248" s="349"/>
      <c r="G248" s="130">
        <f>G249+G250</f>
        <v>0</v>
      </c>
    </row>
    <row r="249" spans="1:9" ht="39" hidden="1" customHeight="1">
      <c r="A249" s="5" t="s">
        <v>2000</v>
      </c>
      <c r="B249" s="349">
        <v>207</v>
      </c>
      <c r="C249" s="185" t="str">
        <f t="shared" si="12"/>
        <v>07</v>
      </c>
      <c r="D249" s="185" t="str">
        <f t="shared" si="15"/>
        <v>02</v>
      </c>
      <c r="E249" s="349" t="s">
        <v>818</v>
      </c>
      <c r="F249" s="349">
        <v>600</v>
      </c>
      <c r="G249" s="130"/>
      <c r="I249" s="165">
        <v>3497</v>
      </c>
    </row>
    <row r="250" spans="1:9" ht="42" hidden="1" customHeight="1">
      <c r="A250" s="32" t="s">
        <v>468</v>
      </c>
      <c r="B250" s="349">
        <v>207</v>
      </c>
      <c r="C250" s="185" t="str">
        <f t="shared" si="12"/>
        <v>07</v>
      </c>
      <c r="D250" s="185" t="str">
        <f t="shared" si="15"/>
        <v>02</v>
      </c>
      <c r="E250" s="349" t="s">
        <v>818</v>
      </c>
      <c r="F250" s="349">
        <v>822</v>
      </c>
      <c r="G250" s="130"/>
    </row>
    <row r="251" spans="1:9" ht="53.25" hidden="1" customHeight="1">
      <c r="A251" s="208" t="s">
        <v>573</v>
      </c>
      <c r="B251" s="349">
        <v>207</v>
      </c>
      <c r="C251" s="185" t="str">
        <f t="shared" si="12"/>
        <v>07</v>
      </c>
      <c r="D251" s="185" t="str">
        <f t="shared" si="15"/>
        <v>02</v>
      </c>
      <c r="E251" s="349" t="s">
        <v>575</v>
      </c>
      <c r="F251" s="349"/>
      <c r="G251" s="130">
        <f>G252</f>
        <v>0</v>
      </c>
    </row>
    <row r="252" spans="1:9" ht="42" hidden="1" customHeight="1">
      <c r="A252" s="32" t="s">
        <v>468</v>
      </c>
      <c r="B252" s="349">
        <v>207</v>
      </c>
      <c r="C252" s="185" t="str">
        <f t="shared" si="12"/>
        <v>07</v>
      </c>
      <c r="D252" s="185" t="str">
        <f t="shared" si="15"/>
        <v>02</v>
      </c>
      <c r="E252" s="349" t="s">
        <v>575</v>
      </c>
      <c r="F252" s="349">
        <v>822</v>
      </c>
      <c r="G252" s="130"/>
    </row>
    <row r="253" spans="1:9" ht="19.5" hidden="1" customHeight="1">
      <c r="A253" s="211" t="s">
        <v>574</v>
      </c>
      <c r="B253" s="349">
        <v>207</v>
      </c>
      <c r="C253" s="185" t="str">
        <f t="shared" si="12"/>
        <v>07</v>
      </c>
      <c r="D253" s="185" t="str">
        <f t="shared" si="15"/>
        <v>02</v>
      </c>
      <c r="E253" s="349" t="s">
        <v>576</v>
      </c>
      <c r="F253" s="349"/>
      <c r="G253" s="130">
        <f>G254</f>
        <v>0</v>
      </c>
    </row>
    <row r="254" spans="1:9" ht="42" hidden="1" customHeight="1">
      <c r="A254" s="32" t="s">
        <v>468</v>
      </c>
      <c r="B254" s="349">
        <v>207</v>
      </c>
      <c r="C254" s="185" t="str">
        <f t="shared" si="12"/>
        <v>07</v>
      </c>
      <c r="D254" s="185" t="str">
        <f t="shared" si="15"/>
        <v>02</v>
      </c>
      <c r="E254" s="349" t="s">
        <v>576</v>
      </c>
      <c r="F254" s="349">
        <v>822</v>
      </c>
      <c r="G254" s="130"/>
    </row>
    <row r="255" spans="1:9" ht="39" hidden="1" customHeight="1">
      <c r="A255" s="32" t="s">
        <v>819</v>
      </c>
      <c r="B255" s="349">
        <v>207</v>
      </c>
      <c r="C255" s="185" t="str">
        <f t="shared" si="12"/>
        <v>07</v>
      </c>
      <c r="D255" s="185" t="str">
        <f t="shared" si="15"/>
        <v>02</v>
      </c>
      <c r="E255" s="349" t="s">
        <v>820</v>
      </c>
      <c r="F255" s="349"/>
      <c r="G255" s="130">
        <f>G256+G257</f>
        <v>0</v>
      </c>
    </row>
    <row r="256" spans="1:9" ht="75.75" hidden="1" customHeight="1">
      <c r="A256" s="32" t="s">
        <v>467</v>
      </c>
      <c r="B256" s="349">
        <v>207</v>
      </c>
      <c r="C256" s="185" t="str">
        <f t="shared" si="12"/>
        <v>07</v>
      </c>
      <c r="D256" s="185" t="str">
        <f t="shared" si="15"/>
        <v>02</v>
      </c>
      <c r="E256" s="349" t="s">
        <v>820</v>
      </c>
      <c r="F256" s="349">
        <v>821</v>
      </c>
      <c r="G256" s="130"/>
    </row>
    <row r="257" spans="1:22" ht="51.75" hidden="1" customHeight="1">
      <c r="A257" s="32" t="s">
        <v>468</v>
      </c>
      <c r="B257" s="349">
        <v>207</v>
      </c>
      <c r="C257" s="185" t="str">
        <f t="shared" si="12"/>
        <v>07</v>
      </c>
      <c r="D257" s="185" t="str">
        <f t="shared" si="15"/>
        <v>02</v>
      </c>
      <c r="E257" s="349" t="s">
        <v>820</v>
      </c>
      <c r="F257" s="349">
        <v>822</v>
      </c>
      <c r="G257" s="130"/>
    </row>
    <row r="258" spans="1:22" ht="56.25" hidden="1" customHeight="1">
      <c r="A258" s="32" t="s">
        <v>1984</v>
      </c>
      <c r="B258" s="349">
        <v>207</v>
      </c>
      <c r="C258" s="185" t="str">
        <f t="shared" si="12"/>
        <v>07</v>
      </c>
      <c r="D258" s="185" t="str">
        <f t="shared" si="15"/>
        <v>02</v>
      </c>
      <c r="E258" s="349" t="s">
        <v>1673</v>
      </c>
      <c r="F258" s="349"/>
      <c r="G258" s="130">
        <f>G259+G260</f>
        <v>0</v>
      </c>
    </row>
    <row r="259" spans="1:22" ht="79.5" hidden="1" customHeight="1">
      <c r="A259" s="32" t="s">
        <v>467</v>
      </c>
      <c r="B259" s="349">
        <v>207</v>
      </c>
      <c r="C259" s="185" t="str">
        <f t="shared" si="12"/>
        <v>07</v>
      </c>
      <c r="D259" s="185" t="str">
        <f t="shared" si="15"/>
        <v>02</v>
      </c>
      <c r="E259" s="349" t="s">
        <v>1673</v>
      </c>
      <c r="F259" s="349">
        <v>821</v>
      </c>
      <c r="G259" s="130"/>
    </row>
    <row r="260" spans="1:22" ht="39.75" hidden="1" customHeight="1">
      <c r="A260" s="5" t="s">
        <v>2000</v>
      </c>
      <c r="B260" s="349">
        <v>207</v>
      </c>
      <c r="C260" s="185" t="str">
        <f t="shared" si="12"/>
        <v>07</v>
      </c>
      <c r="D260" s="185" t="str">
        <f t="shared" si="15"/>
        <v>02</v>
      </c>
      <c r="E260" s="349" t="s">
        <v>1673</v>
      </c>
      <c r="F260" s="349">
        <v>600</v>
      </c>
      <c r="G260" s="130"/>
    </row>
    <row r="261" spans="1:22" ht="39.75" hidden="1" customHeight="1">
      <c r="A261" s="5" t="s">
        <v>33</v>
      </c>
      <c r="B261" s="349">
        <v>207</v>
      </c>
      <c r="C261" s="185" t="str">
        <f t="shared" si="12"/>
        <v>07</v>
      </c>
      <c r="D261" s="185" t="str">
        <f t="shared" si="15"/>
        <v>02</v>
      </c>
      <c r="E261" s="349" t="s">
        <v>480</v>
      </c>
      <c r="F261" s="64"/>
      <c r="G261" s="130">
        <f>G262</f>
        <v>0</v>
      </c>
    </row>
    <row r="262" spans="1:22" ht="19.5" hidden="1" customHeight="1">
      <c r="A262" s="32" t="s">
        <v>1610</v>
      </c>
      <c r="B262" s="349">
        <v>207</v>
      </c>
      <c r="C262" s="185" t="str">
        <f t="shared" si="12"/>
        <v>07</v>
      </c>
      <c r="D262" s="185" t="str">
        <f t="shared" si="15"/>
        <v>02</v>
      </c>
      <c r="E262" s="349" t="s">
        <v>480</v>
      </c>
      <c r="F262" s="64" t="s">
        <v>566</v>
      </c>
      <c r="G262" s="130"/>
    </row>
    <row r="263" spans="1:22" s="166" customFormat="1" ht="57" hidden="1" customHeight="1">
      <c r="A263" s="275" t="s">
        <v>1967</v>
      </c>
      <c r="B263" s="349">
        <v>207</v>
      </c>
      <c r="C263" s="185" t="str">
        <f t="shared" si="12"/>
        <v>07</v>
      </c>
      <c r="D263" s="185" t="str">
        <f t="shared" si="15"/>
        <v>02</v>
      </c>
      <c r="E263" s="349" t="s">
        <v>2058</v>
      </c>
      <c r="F263" s="349"/>
      <c r="G263" s="130">
        <f>G264+G265</f>
        <v>0</v>
      </c>
      <c r="H263" s="165"/>
      <c r="I263" s="165"/>
      <c r="J263" s="165"/>
      <c r="K263" s="165"/>
      <c r="L263" s="165"/>
      <c r="M263" s="165"/>
      <c r="V263" s="267"/>
    </row>
    <row r="264" spans="1:22" s="166" customFormat="1" ht="76.5" hidden="1" customHeight="1">
      <c r="A264" s="32" t="s">
        <v>467</v>
      </c>
      <c r="B264" s="349">
        <v>207</v>
      </c>
      <c r="C264" s="185" t="str">
        <f t="shared" si="12"/>
        <v>07</v>
      </c>
      <c r="D264" s="185" t="str">
        <f t="shared" si="15"/>
        <v>02</v>
      </c>
      <c r="E264" s="349" t="s">
        <v>985</v>
      </c>
      <c r="F264" s="349">
        <v>821</v>
      </c>
      <c r="G264" s="130"/>
      <c r="H264" s="165"/>
      <c r="I264" s="165"/>
      <c r="J264" s="165"/>
      <c r="K264" s="165"/>
      <c r="L264" s="165"/>
      <c r="M264" s="165"/>
      <c r="V264" s="267"/>
    </row>
    <row r="265" spans="1:22" s="166" customFormat="1" ht="42" hidden="1" customHeight="1">
      <c r="A265" s="5" t="s">
        <v>2000</v>
      </c>
      <c r="B265" s="349">
        <v>207</v>
      </c>
      <c r="C265" s="185" t="str">
        <f t="shared" si="12"/>
        <v>07</v>
      </c>
      <c r="D265" s="185" t="str">
        <f t="shared" si="15"/>
        <v>02</v>
      </c>
      <c r="E265" s="349" t="s">
        <v>2058</v>
      </c>
      <c r="F265" s="349">
        <v>600</v>
      </c>
      <c r="G265" s="130"/>
      <c r="H265" s="165"/>
      <c r="I265" s="165"/>
      <c r="J265" s="165"/>
      <c r="K265" s="165"/>
      <c r="L265" s="165"/>
      <c r="M265" s="165"/>
      <c r="V265" s="267"/>
    </row>
    <row r="266" spans="1:22" s="166" customFormat="1" ht="78.75" hidden="1" customHeight="1">
      <c r="A266" s="6" t="s">
        <v>30</v>
      </c>
      <c r="B266" s="349">
        <v>207</v>
      </c>
      <c r="C266" s="185" t="str">
        <f t="shared" si="12"/>
        <v>07</v>
      </c>
      <c r="D266" s="185" t="str">
        <f t="shared" si="15"/>
        <v>02</v>
      </c>
      <c r="E266" s="349" t="s">
        <v>2062</v>
      </c>
      <c r="F266" s="349"/>
      <c r="G266" s="130">
        <f>G267+G268</f>
        <v>0</v>
      </c>
      <c r="H266" s="165"/>
      <c r="I266" s="165"/>
      <c r="J266" s="165"/>
      <c r="K266" s="165"/>
      <c r="L266" s="165"/>
      <c r="M266" s="165"/>
      <c r="V266" s="267"/>
    </row>
    <row r="267" spans="1:22" s="166" customFormat="1" ht="78.75" hidden="1" customHeight="1">
      <c r="A267" s="32" t="s">
        <v>467</v>
      </c>
      <c r="B267" s="349">
        <v>207</v>
      </c>
      <c r="C267" s="185" t="str">
        <f t="shared" si="12"/>
        <v>07</v>
      </c>
      <c r="D267" s="185" t="str">
        <f t="shared" si="15"/>
        <v>02</v>
      </c>
      <c r="E267" s="349" t="s">
        <v>1682</v>
      </c>
      <c r="F267" s="349">
        <v>821</v>
      </c>
      <c r="G267" s="130">
        <v>0</v>
      </c>
      <c r="H267" s="165"/>
      <c r="I267" s="165"/>
      <c r="J267" s="165"/>
      <c r="K267" s="165"/>
      <c r="L267" s="165"/>
      <c r="M267" s="165"/>
      <c r="V267" s="267"/>
    </row>
    <row r="268" spans="1:22" s="166" customFormat="1" ht="40.5" hidden="1" customHeight="1">
      <c r="A268" s="5" t="s">
        <v>2000</v>
      </c>
      <c r="B268" s="349">
        <v>207</v>
      </c>
      <c r="C268" s="185" t="str">
        <f t="shared" si="12"/>
        <v>07</v>
      </c>
      <c r="D268" s="185" t="str">
        <f t="shared" si="15"/>
        <v>02</v>
      </c>
      <c r="E268" s="349" t="s">
        <v>2062</v>
      </c>
      <c r="F268" s="349">
        <v>600</v>
      </c>
      <c r="G268" s="130"/>
      <c r="H268" s="165"/>
      <c r="I268" s="165"/>
      <c r="J268" s="165"/>
      <c r="K268" s="165"/>
      <c r="L268" s="165"/>
      <c r="M268" s="165"/>
      <c r="V268" s="267"/>
    </row>
    <row r="269" spans="1:22" s="166" customFormat="1" ht="57.75" hidden="1" customHeight="1">
      <c r="A269" s="324" t="s">
        <v>1980</v>
      </c>
      <c r="B269" s="349">
        <v>207</v>
      </c>
      <c r="C269" s="185" t="str">
        <f t="shared" si="12"/>
        <v>07</v>
      </c>
      <c r="D269" s="185" t="str">
        <f t="shared" si="15"/>
        <v>02</v>
      </c>
      <c r="E269" s="349" t="s">
        <v>2057</v>
      </c>
      <c r="F269" s="349"/>
      <c r="G269" s="130">
        <f>G270</f>
        <v>0</v>
      </c>
      <c r="H269" s="165"/>
      <c r="I269" s="165"/>
      <c r="J269" s="165"/>
      <c r="K269" s="165"/>
      <c r="L269" s="165"/>
      <c r="M269" s="165"/>
      <c r="V269" s="267"/>
    </row>
    <row r="270" spans="1:22" s="166" customFormat="1" ht="40.5" hidden="1" customHeight="1">
      <c r="A270" s="5" t="s">
        <v>2000</v>
      </c>
      <c r="B270" s="349">
        <v>207</v>
      </c>
      <c r="C270" s="185" t="str">
        <f t="shared" si="12"/>
        <v>07</v>
      </c>
      <c r="D270" s="185" t="str">
        <f t="shared" si="15"/>
        <v>02</v>
      </c>
      <c r="E270" s="349" t="s">
        <v>2057</v>
      </c>
      <c r="F270" s="349">
        <v>600</v>
      </c>
      <c r="G270" s="130"/>
      <c r="H270" s="165"/>
      <c r="I270" s="165"/>
      <c r="J270" s="165"/>
      <c r="K270" s="165"/>
      <c r="L270" s="165"/>
      <c r="M270" s="165"/>
      <c r="V270" s="267"/>
    </row>
    <row r="271" spans="1:22" s="166" customFormat="1" ht="93" hidden="1" customHeight="1">
      <c r="A271" s="275" t="s">
        <v>1957</v>
      </c>
      <c r="B271" s="349">
        <v>207</v>
      </c>
      <c r="C271" s="185" t="str">
        <f t="shared" si="12"/>
        <v>07</v>
      </c>
      <c r="D271" s="185" t="str">
        <f t="shared" si="15"/>
        <v>02</v>
      </c>
      <c r="E271" s="349" t="s">
        <v>2060</v>
      </c>
      <c r="F271" s="349"/>
      <c r="G271" s="130">
        <f>G272</f>
        <v>0</v>
      </c>
      <c r="H271" s="165"/>
      <c r="I271" s="165"/>
      <c r="J271" s="165"/>
      <c r="K271" s="165"/>
      <c r="L271" s="165"/>
      <c r="M271" s="165"/>
      <c r="V271" s="267"/>
    </row>
    <row r="272" spans="1:22" s="166" customFormat="1" ht="40.5" hidden="1" customHeight="1">
      <c r="A272" s="5" t="s">
        <v>2000</v>
      </c>
      <c r="B272" s="349">
        <v>207</v>
      </c>
      <c r="C272" s="185" t="str">
        <f t="shared" si="12"/>
        <v>07</v>
      </c>
      <c r="D272" s="185" t="str">
        <f t="shared" si="15"/>
        <v>02</v>
      </c>
      <c r="E272" s="349" t="s">
        <v>2060</v>
      </c>
      <c r="F272" s="349">
        <v>600</v>
      </c>
      <c r="G272" s="130"/>
      <c r="H272" s="165"/>
      <c r="I272" s="165"/>
      <c r="J272" s="165"/>
      <c r="K272" s="165"/>
      <c r="L272" s="165"/>
      <c r="M272" s="165"/>
      <c r="V272" s="267"/>
    </row>
    <row r="273" spans="1:22" s="166" customFormat="1" ht="61.5" hidden="1" customHeight="1">
      <c r="A273" s="275" t="s">
        <v>1966</v>
      </c>
      <c r="B273" s="349">
        <v>207</v>
      </c>
      <c r="C273" s="185" t="str">
        <f t="shared" si="12"/>
        <v>07</v>
      </c>
      <c r="D273" s="185" t="str">
        <f t="shared" si="15"/>
        <v>02</v>
      </c>
      <c r="E273" s="349" t="s">
        <v>2059</v>
      </c>
      <c r="F273" s="349"/>
      <c r="G273" s="130">
        <f>G274</f>
        <v>0</v>
      </c>
      <c r="H273" s="165"/>
      <c r="I273" s="165"/>
      <c r="J273" s="165"/>
      <c r="K273" s="165"/>
      <c r="L273" s="165"/>
      <c r="M273" s="165"/>
      <c r="V273" s="267"/>
    </row>
    <row r="274" spans="1:22" s="166" customFormat="1" ht="40.5" hidden="1" customHeight="1">
      <c r="A274" s="5" t="s">
        <v>2000</v>
      </c>
      <c r="B274" s="349">
        <v>207</v>
      </c>
      <c r="C274" s="185" t="str">
        <f t="shared" si="12"/>
        <v>07</v>
      </c>
      <c r="D274" s="185" t="str">
        <f t="shared" si="15"/>
        <v>02</v>
      </c>
      <c r="E274" s="349" t="s">
        <v>2059</v>
      </c>
      <c r="F274" s="349">
        <v>600</v>
      </c>
      <c r="G274" s="130"/>
      <c r="H274" s="165"/>
      <c r="I274" s="165"/>
      <c r="J274" s="165"/>
      <c r="K274" s="165"/>
      <c r="L274" s="165"/>
      <c r="M274" s="165"/>
      <c r="V274" s="267"/>
    </row>
    <row r="275" spans="1:22" s="166" customFormat="1" ht="72" hidden="1" customHeight="1">
      <c r="A275" s="179" t="s">
        <v>1975</v>
      </c>
      <c r="B275" s="209">
        <v>207</v>
      </c>
      <c r="C275" s="262" t="s">
        <v>1351</v>
      </c>
      <c r="D275" s="64" t="s">
        <v>1753</v>
      </c>
      <c r="E275" s="349" t="s">
        <v>1352</v>
      </c>
      <c r="F275" s="64"/>
      <c r="G275" s="130">
        <f>G276</f>
        <v>0</v>
      </c>
      <c r="H275" s="165"/>
      <c r="I275" s="165"/>
      <c r="J275" s="165"/>
      <c r="K275" s="165"/>
      <c r="L275" s="165"/>
      <c r="M275" s="165"/>
      <c r="V275" s="267"/>
    </row>
    <row r="276" spans="1:22" s="166" customFormat="1" ht="40.5" hidden="1" customHeight="1">
      <c r="A276" s="32" t="s">
        <v>468</v>
      </c>
      <c r="B276" s="209">
        <v>207</v>
      </c>
      <c r="C276" s="262" t="s">
        <v>1351</v>
      </c>
      <c r="D276" s="64" t="s">
        <v>1753</v>
      </c>
      <c r="E276" s="349" t="s">
        <v>1352</v>
      </c>
      <c r="F276" s="349">
        <v>822</v>
      </c>
      <c r="G276" s="130"/>
      <c r="H276" s="165"/>
      <c r="I276" s="165"/>
      <c r="J276" s="165"/>
      <c r="K276" s="165"/>
      <c r="L276" s="165"/>
      <c r="M276" s="165"/>
      <c r="V276" s="267"/>
    </row>
    <row r="277" spans="1:22" ht="101.25" hidden="1" customHeight="1">
      <c r="A277" s="32" t="s">
        <v>1970</v>
      </c>
      <c r="B277" s="349">
        <v>207</v>
      </c>
      <c r="C277" s="185" t="str">
        <f t="shared" si="12"/>
        <v>07</v>
      </c>
      <c r="D277" s="185" t="str">
        <f t="shared" si="15"/>
        <v>02</v>
      </c>
      <c r="E277" s="349" t="s">
        <v>2063</v>
      </c>
      <c r="F277" s="349"/>
      <c r="G277" s="130">
        <f>G279+G278</f>
        <v>0</v>
      </c>
    </row>
    <row r="278" spans="1:22" ht="60" hidden="1" customHeight="1">
      <c r="A278" s="32" t="s">
        <v>467</v>
      </c>
      <c r="B278" s="349">
        <v>207</v>
      </c>
      <c r="C278" s="185" t="str">
        <f t="shared" si="12"/>
        <v>07</v>
      </c>
      <c r="D278" s="185" t="str">
        <f t="shared" si="15"/>
        <v>02</v>
      </c>
      <c r="E278" s="349" t="s">
        <v>1494</v>
      </c>
      <c r="F278" s="349">
        <v>821</v>
      </c>
      <c r="G278" s="130">
        <v>0</v>
      </c>
    </row>
    <row r="279" spans="1:22" ht="39.75" hidden="1" customHeight="1">
      <c r="A279" s="5" t="s">
        <v>2000</v>
      </c>
      <c r="B279" s="349">
        <v>207</v>
      </c>
      <c r="C279" s="185" t="str">
        <f t="shared" si="12"/>
        <v>07</v>
      </c>
      <c r="D279" s="185" t="str">
        <f t="shared" si="15"/>
        <v>02</v>
      </c>
      <c r="E279" s="349" t="s">
        <v>2063</v>
      </c>
      <c r="F279" s="349">
        <v>600</v>
      </c>
      <c r="G279" s="130"/>
    </row>
    <row r="280" spans="1:22" ht="39.75" hidden="1" customHeight="1">
      <c r="A280" s="6" t="s">
        <v>1974</v>
      </c>
      <c r="B280" s="349">
        <v>207</v>
      </c>
      <c r="C280" s="185" t="str">
        <f t="shared" si="12"/>
        <v>07</v>
      </c>
      <c r="D280" s="185" t="str">
        <f t="shared" si="15"/>
        <v>02</v>
      </c>
      <c r="E280" s="1" t="s">
        <v>2052</v>
      </c>
      <c r="F280" s="1"/>
      <c r="G280" s="130">
        <f>G281</f>
        <v>0</v>
      </c>
    </row>
    <row r="281" spans="1:22" ht="39.75" hidden="1" customHeight="1">
      <c r="A281" s="5" t="s">
        <v>2000</v>
      </c>
      <c r="B281" s="349">
        <v>207</v>
      </c>
      <c r="C281" s="185" t="str">
        <f t="shared" si="12"/>
        <v>07</v>
      </c>
      <c r="D281" s="185" t="str">
        <f t="shared" si="15"/>
        <v>02</v>
      </c>
      <c r="E281" s="1" t="s">
        <v>2052</v>
      </c>
      <c r="F281" s="349">
        <v>600</v>
      </c>
      <c r="G281" s="130"/>
    </row>
    <row r="282" spans="1:22" ht="39.75" hidden="1" customHeight="1">
      <c r="A282" s="32" t="s">
        <v>1573</v>
      </c>
      <c r="B282" s="349">
        <v>207</v>
      </c>
      <c r="C282" s="185" t="str">
        <f t="shared" si="12"/>
        <v>07</v>
      </c>
      <c r="D282" s="185" t="str">
        <f t="shared" ref="D282:D289" si="16">"02"</f>
        <v>02</v>
      </c>
      <c r="E282" s="349" t="s">
        <v>1574</v>
      </c>
      <c r="F282" s="349"/>
      <c r="G282" s="130">
        <f>G283</f>
        <v>0</v>
      </c>
    </row>
    <row r="283" spans="1:22" ht="39.75" hidden="1" customHeight="1">
      <c r="A283" s="32" t="s">
        <v>468</v>
      </c>
      <c r="B283" s="349">
        <v>207</v>
      </c>
      <c r="C283" s="185" t="str">
        <f t="shared" si="12"/>
        <v>07</v>
      </c>
      <c r="D283" s="185" t="str">
        <f t="shared" si="16"/>
        <v>02</v>
      </c>
      <c r="E283" s="349" t="s">
        <v>1574</v>
      </c>
      <c r="F283" s="349">
        <v>822</v>
      </c>
      <c r="G283" s="130"/>
    </row>
    <row r="284" spans="1:22" ht="77.25" hidden="1" customHeight="1">
      <c r="A284" s="32" t="s">
        <v>1977</v>
      </c>
      <c r="B284" s="349">
        <v>207</v>
      </c>
      <c r="C284" s="185" t="str">
        <f t="shared" si="12"/>
        <v>07</v>
      </c>
      <c r="D284" s="185" t="str">
        <f t="shared" si="16"/>
        <v>02</v>
      </c>
      <c r="E284" s="1" t="s">
        <v>2032</v>
      </c>
      <c r="F284" s="349"/>
      <c r="G284" s="130">
        <f>G285</f>
        <v>0</v>
      </c>
    </row>
    <row r="285" spans="1:22" ht="39.75" hidden="1" customHeight="1">
      <c r="A285" s="5" t="s">
        <v>2000</v>
      </c>
      <c r="B285" s="349">
        <v>207</v>
      </c>
      <c r="C285" s="185" t="str">
        <f t="shared" si="12"/>
        <v>07</v>
      </c>
      <c r="D285" s="185" t="str">
        <f t="shared" si="16"/>
        <v>02</v>
      </c>
      <c r="E285" s="1" t="s">
        <v>2032</v>
      </c>
      <c r="F285" s="349">
        <v>600</v>
      </c>
      <c r="G285" s="130"/>
    </row>
    <row r="286" spans="1:22" ht="58.5" hidden="1" customHeight="1">
      <c r="A286" s="32" t="s">
        <v>2015</v>
      </c>
      <c r="B286" s="349">
        <v>207</v>
      </c>
      <c r="C286" s="185" t="str">
        <f t="shared" ref="C286:D313" si="17">"07"</f>
        <v>07</v>
      </c>
      <c r="D286" s="185" t="str">
        <f>"02"</f>
        <v>02</v>
      </c>
      <c r="E286" s="349" t="s">
        <v>2061</v>
      </c>
      <c r="F286" s="349"/>
      <c r="G286" s="130">
        <f>G287</f>
        <v>0</v>
      </c>
    </row>
    <row r="287" spans="1:22" ht="39.75" hidden="1" customHeight="1">
      <c r="A287" s="5" t="s">
        <v>2000</v>
      </c>
      <c r="B287" s="349">
        <v>207</v>
      </c>
      <c r="C287" s="185" t="str">
        <f t="shared" si="17"/>
        <v>07</v>
      </c>
      <c r="D287" s="185" t="str">
        <f>"02"</f>
        <v>02</v>
      </c>
      <c r="E287" s="349" t="s">
        <v>2061</v>
      </c>
      <c r="F287" s="349">
        <v>600</v>
      </c>
      <c r="G287" s="130"/>
    </row>
    <row r="288" spans="1:22" ht="39.75" hidden="1" customHeight="1">
      <c r="A288" s="32" t="s">
        <v>1886</v>
      </c>
      <c r="B288" s="349">
        <v>207</v>
      </c>
      <c r="C288" s="185" t="str">
        <f t="shared" si="12"/>
        <v>07</v>
      </c>
      <c r="D288" s="185" t="str">
        <f t="shared" si="16"/>
        <v>02</v>
      </c>
      <c r="E288" s="349" t="s">
        <v>1538</v>
      </c>
      <c r="F288" s="14"/>
      <c r="G288" s="130">
        <f>G289</f>
        <v>0</v>
      </c>
    </row>
    <row r="289" spans="1:7" ht="39.75" hidden="1" customHeight="1">
      <c r="A289" s="32" t="s">
        <v>468</v>
      </c>
      <c r="B289" s="349">
        <v>207</v>
      </c>
      <c r="C289" s="185" t="str">
        <f t="shared" si="12"/>
        <v>07</v>
      </c>
      <c r="D289" s="185" t="str">
        <f t="shared" si="16"/>
        <v>02</v>
      </c>
      <c r="E289" s="349" t="s">
        <v>1538</v>
      </c>
      <c r="F289" s="349">
        <v>822</v>
      </c>
      <c r="G289" s="130"/>
    </row>
    <row r="290" spans="1:7" ht="25.5" hidden="1" customHeight="1">
      <c r="A290" s="32" t="s">
        <v>706</v>
      </c>
      <c r="B290" s="349">
        <v>207</v>
      </c>
      <c r="C290" s="185" t="str">
        <f t="shared" si="12"/>
        <v>07</v>
      </c>
      <c r="D290" s="185" t="str">
        <f t="shared" ref="D290:D296" si="18">"07"</f>
        <v>07</v>
      </c>
      <c r="E290" s="160"/>
      <c r="F290" s="349"/>
      <c r="G290" s="130">
        <f>G291+G294+G297+G300</f>
        <v>0</v>
      </c>
    </row>
    <row r="291" spans="1:7" ht="34.5" hidden="1" customHeight="1">
      <c r="A291" s="2" t="s">
        <v>776</v>
      </c>
      <c r="B291" s="349">
        <v>207</v>
      </c>
      <c r="C291" s="185" t="str">
        <f t="shared" si="12"/>
        <v>07</v>
      </c>
      <c r="D291" s="185" t="str">
        <f t="shared" si="18"/>
        <v>07</v>
      </c>
      <c r="E291" s="1" t="s">
        <v>777</v>
      </c>
      <c r="F291" s="349"/>
      <c r="G291" s="130">
        <f>G293+G292</f>
        <v>0</v>
      </c>
    </row>
    <row r="292" spans="1:7" ht="24" hidden="1" customHeight="1">
      <c r="A292" s="19" t="s">
        <v>1999</v>
      </c>
      <c r="B292" s="349">
        <v>207</v>
      </c>
      <c r="C292" s="185" t="str">
        <f t="shared" si="12"/>
        <v>07</v>
      </c>
      <c r="D292" s="185" t="str">
        <f t="shared" si="18"/>
        <v>07</v>
      </c>
      <c r="E292" s="1" t="s">
        <v>777</v>
      </c>
      <c r="F292" s="349">
        <v>300</v>
      </c>
      <c r="G292" s="130"/>
    </row>
    <row r="293" spans="1:7" ht="39" hidden="1" customHeight="1">
      <c r="A293" s="5" t="s">
        <v>2000</v>
      </c>
      <c r="B293" s="349">
        <v>207</v>
      </c>
      <c r="C293" s="185" t="str">
        <f t="shared" si="12"/>
        <v>07</v>
      </c>
      <c r="D293" s="185" t="str">
        <f t="shared" si="18"/>
        <v>07</v>
      </c>
      <c r="E293" s="1" t="s">
        <v>777</v>
      </c>
      <c r="F293" s="349">
        <v>600</v>
      </c>
      <c r="G293" s="130"/>
    </row>
    <row r="294" spans="1:7" ht="55.5" hidden="1" customHeight="1">
      <c r="A294" s="5" t="s">
        <v>1986</v>
      </c>
      <c r="B294" s="349">
        <v>207</v>
      </c>
      <c r="C294" s="185" t="str">
        <f t="shared" si="17"/>
        <v>07</v>
      </c>
      <c r="D294" s="185" t="str">
        <f t="shared" si="18"/>
        <v>07</v>
      </c>
      <c r="E294" s="349" t="s">
        <v>1444</v>
      </c>
      <c r="F294" s="349"/>
      <c r="G294" s="130">
        <f>G295+G296</f>
        <v>0</v>
      </c>
    </row>
    <row r="295" spans="1:7" ht="29.25" hidden="1" customHeight="1">
      <c r="A295" s="19" t="s">
        <v>1999</v>
      </c>
      <c r="B295" s="349">
        <v>207</v>
      </c>
      <c r="C295" s="185" t="str">
        <f t="shared" si="17"/>
        <v>07</v>
      </c>
      <c r="D295" s="185" t="str">
        <f t="shared" si="18"/>
        <v>07</v>
      </c>
      <c r="E295" s="349" t="s">
        <v>1444</v>
      </c>
      <c r="F295" s="349">
        <v>300</v>
      </c>
      <c r="G295" s="130"/>
    </row>
    <row r="296" spans="1:7" ht="36.75" hidden="1" customHeight="1">
      <c r="A296" s="5" t="s">
        <v>2000</v>
      </c>
      <c r="B296" s="349">
        <v>207</v>
      </c>
      <c r="C296" s="185" t="str">
        <f t="shared" si="17"/>
        <v>07</v>
      </c>
      <c r="D296" s="185" t="str">
        <f t="shared" si="18"/>
        <v>07</v>
      </c>
      <c r="E296" s="349" t="s">
        <v>1444</v>
      </c>
      <c r="F296" s="349">
        <v>600</v>
      </c>
      <c r="G296" s="130"/>
    </row>
    <row r="297" spans="1:7" ht="54" hidden="1" customHeight="1">
      <c r="A297" s="180" t="s">
        <v>982</v>
      </c>
      <c r="B297" s="349">
        <v>207</v>
      </c>
      <c r="C297" s="185" t="str">
        <f t="shared" si="17"/>
        <v>07</v>
      </c>
      <c r="D297" s="185" t="str">
        <f>"07"</f>
        <v>07</v>
      </c>
      <c r="E297" s="1"/>
      <c r="F297" s="349"/>
      <c r="G297" s="130">
        <f>G298</f>
        <v>0</v>
      </c>
    </row>
    <row r="298" spans="1:7" ht="46.5" hidden="1" customHeight="1">
      <c r="A298" s="5" t="s">
        <v>983</v>
      </c>
      <c r="B298" s="349">
        <v>207</v>
      </c>
      <c r="C298" s="185" t="str">
        <f t="shared" si="17"/>
        <v>07</v>
      </c>
      <c r="D298" s="185" t="str">
        <f>"07"</f>
        <v>07</v>
      </c>
      <c r="E298" s="1" t="s">
        <v>984</v>
      </c>
      <c r="F298" s="349">
        <v>915</v>
      </c>
      <c r="G298" s="130"/>
    </row>
    <row r="299" spans="1:7" ht="46.5" hidden="1" customHeight="1">
      <c r="A299" s="275" t="s">
        <v>32</v>
      </c>
      <c r="B299" s="349">
        <v>207</v>
      </c>
      <c r="C299" s="185" t="str">
        <f t="shared" si="17"/>
        <v>07</v>
      </c>
      <c r="D299" s="185" t="str">
        <f t="shared" si="17"/>
        <v>07</v>
      </c>
      <c r="E299" s="1" t="s">
        <v>345</v>
      </c>
      <c r="F299" s="349"/>
      <c r="G299" s="130">
        <f>G300</f>
        <v>0</v>
      </c>
    </row>
    <row r="300" spans="1:7" ht="39" hidden="1" customHeight="1">
      <c r="A300" s="5" t="s">
        <v>2000</v>
      </c>
      <c r="B300" s="349">
        <v>207</v>
      </c>
      <c r="C300" s="185" t="str">
        <f t="shared" si="17"/>
        <v>07</v>
      </c>
      <c r="D300" s="185" t="str">
        <f t="shared" si="17"/>
        <v>07</v>
      </c>
      <c r="E300" s="1" t="s">
        <v>345</v>
      </c>
      <c r="F300" s="349">
        <v>600</v>
      </c>
      <c r="G300" s="130">
        <v>0</v>
      </c>
    </row>
    <row r="301" spans="1:7" ht="21.75" hidden="1" customHeight="1">
      <c r="A301" s="32" t="s">
        <v>707</v>
      </c>
      <c r="B301" s="349">
        <v>207</v>
      </c>
      <c r="C301" s="185" t="str">
        <f t="shared" si="17"/>
        <v>07</v>
      </c>
      <c r="D301" s="185" t="str">
        <f t="shared" ref="D301:D313" si="19">"09"</f>
        <v>09</v>
      </c>
      <c r="E301" s="160"/>
      <c r="F301" s="349"/>
      <c r="G301" s="130">
        <f>G302+G305+G308+G311</f>
        <v>0</v>
      </c>
    </row>
    <row r="302" spans="1:7" ht="20.25" hidden="1" customHeight="1">
      <c r="A302" s="32" t="s">
        <v>964</v>
      </c>
      <c r="B302" s="349">
        <v>207</v>
      </c>
      <c r="C302" s="185" t="str">
        <f t="shared" si="17"/>
        <v>07</v>
      </c>
      <c r="D302" s="185" t="str">
        <f t="shared" si="19"/>
        <v>09</v>
      </c>
      <c r="E302" s="349" t="s">
        <v>567</v>
      </c>
      <c r="F302" s="349"/>
      <c r="G302" s="130">
        <f>G303+G304</f>
        <v>0</v>
      </c>
    </row>
    <row r="303" spans="1:7" ht="96.75" hidden="1" customHeight="1">
      <c r="A303" s="5" t="s">
        <v>1992</v>
      </c>
      <c r="B303" s="349">
        <v>207</v>
      </c>
      <c r="C303" s="185" t="str">
        <f t="shared" si="17"/>
        <v>07</v>
      </c>
      <c r="D303" s="185" t="str">
        <f t="shared" si="19"/>
        <v>09</v>
      </c>
      <c r="E303" s="349" t="s">
        <v>567</v>
      </c>
      <c r="F303" s="349" t="str">
        <f>"100"</f>
        <v>100</v>
      </c>
      <c r="G303" s="130"/>
    </row>
    <row r="304" spans="1:7" ht="39" hidden="1" customHeight="1">
      <c r="A304" s="5" t="s">
        <v>1995</v>
      </c>
      <c r="B304" s="349">
        <v>207</v>
      </c>
      <c r="C304" s="185" t="str">
        <f t="shared" si="17"/>
        <v>07</v>
      </c>
      <c r="D304" s="185" t="str">
        <f t="shared" si="19"/>
        <v>09</v>
      </c>
      <c r="E304" s="349" t="s">
        <v>567</v>
      </c>
      <c r="F304" s="349" t="str">
        <f>"200"</f>
        <v>200</v>
      </c>
      <c r="G304" s="130"/>
    </row>
    <row r="305" spans="1:22" ht="21" hidden="1" customHeight="1">
      <c r="A305" s="32" t="s">
        <v>708</v>
      </c>
      <c r="B305" s="349">
        <v>207</v>
      </c>
      <c r="C305" s="185" t="str">
        <f t="shared" si="17"/>
        <v>07</v>
      </c>
      <c r="D305" s="185" t="str">
        <f t="shared" si="19"/>
        <v>09</v>
      </c>
      <c r="E305" s="349" t="s">
        <v>709</v>
      </c>
      <c r="F305" s="349"/>
      <c r="G305" s="130">
        <f>G306+G307</f>
        <v>0</v>
      </c>
    </row>
    <row r="306" spans="1:22" ht="40.5" hidden="1" customHeight="1">
      <c r="A306" s="5" t="s">
        <v>1995</v>
      </c>
      <c r="B306" s="349">
        <v>207</v>
      </c>
      <c r="C306" s="185" t="str">
        <f t="shared" si="17"/>
        <v>07</v>
      </c>
      <c r="D306" s="185" t="str">
        <f t="shared" si="19"/>
        <v>09</v>
      </c>
      <c r="E306" s="349" t="s">
        <v>709</v>
      </c>
      <c r="F306" s="349" t="str">
        <f>"200"</f>
        <v>200</v>
      </c>
      <c r="G306" s="130"/>
    </row>
    <row r="307" spans="1:22" ht="40.5" hidden="1" customHeight="1">
      <c r="A307" s="32" t="s">
        <v>468</v>
      </c>
      <c r="B307" s="349">
        <v>207</v>
      </c>
      <c r="C307" s="185" t="str">
        <f t="shared" si="17"/>
        <v>07</v>
      </c>
      <c r="D307" s="185" t="str">
        <f t="shared" si="19"/>
        <v>09</v>
      </c>
      <c r="E307" s="349" t="s">
        <v>709</v>
      </c>
      <c r="F307" s="349">
        <v>822</v>
      </c>
      <c r="G307" s="130"/>
    </row>
    <row r="308" spans="1:22" ht="59.25" hidden="1" customHeight="1">
      <c r="A308" s="40" t="s">
        <v>2006</v>
      </c>
      <c r="B308" s="349">
        <v>207</v>
      </c>
      <c r="C308" s="185" t="str">
        <f t="shared" si="17"/>
        <v>07</v>
      </c>
      <c r="D308" s="185" t="str">
        <f t="shared" si="19"/>
        <v>09</v>
      </c>
      <c r="E308" s="349" t="s">
        <v>710</v>
      </c>
      <c r="F308" s="349"/>
      <c r="G308" s="130">
        <f>G309+G310</f>
        <v>0</v>
      </c>
    </row>
    <row r="309" spans="1:22" ht="96" hidden="1" customHeight="1">
      <c r="A309" s="5" t="s">
        <v>1992</v>
      </c>
      <c r="B309" s="349">
        <v>207</v>
      </c>
      <c r="C309" s="185" t="str">
        <f t="shared" si="17"/>
        <v>07</v>
      </c>
      <c r="D309" s="185" t="str">
        <f t="shared" si="19"/>
        <v>09</v>
      </c>
      <c r="E309" s="349" t="s">
        <v>710</v>
      </c>
      <c r="F309" s="349" t="str">
        <f>"100"</f>
        <v>100</v>
      </c>
      <c r="G309" s="130"/>
    </row>
    <row r="310" spans="1:22" ht="44.25" hidden="1" customHeight="1">
      <c r="A310" s="5" t="s">
        <v>1995</v>
      </c>
      <c r="B310" s="349">
        <v>207</v>
      </c>
      <c r="C310" s="185" t="str">
        <f t="shared" si="17"/>
        <v>07</v>
      </c>
      <c r="D310" s="185" t="str">
        <f t="shared" si="19"/>
        <v>09</v>
      </c>
      <c r="E310" s="349" t="s">
        <v>710</v>
      </c>
      <c r="F310" s="349" t="str">
        <f>"200"</f>
        <v>200</v>
      </c>
      <c r="G310" s="130"/>
    </row>
    <row r="311" spans="1:22" ht="80.25" hidden="1" customHeight="1">
      <c r="A311" s="32" t="s">
        <v>369</v>
      </c>
      <c r="B311" s="349">
        <v>207</v>
      </c>
      <c r="C311" s="185" t="str">
        <f t="shared" si="17"/>
        <v>07</v>
      </c>
      <c r="D311" s="185" t="str">
        <f t="shared" si="19"/>
        <v>09</v>
      </c>
      <c r="E311" s="349"/>
      <c r="F311" s="64"/>
      <c r="G311" s="130">
        <f>G312+G313</f>
        <v>0</v>
      </c>
    </row>
    <row r="312" spans="1:22" ht="78" hidden="1" customHeight="1">
      <c r="A312" s="32" t="s">
        <v>467</v>
      </c>
      <c r="B312" s="349">
        <v>207</v>
      </c>
      <c r="C312" s="185" t="str">
        <f t="shared" si="17"/>
        <v>07</v>
      </c>
      <c r="D312" s="185" t="str">
        <f t="shared" si="19"/>
        <v>09</v>
      </c>
      <c r="E312" s="1" t="s">
        <v>370</v>
      </c>
      <c r="F312" s="1">
        <v>821</v>
      </c>
      <c r="G312" s="238"/>
    </row>
    <row r="313" spans="1:22" ht="41.25" hidden="1" customHeight="1">
      <c r="A313" s="32" t="s">
        <v>468</v>
      </c>
      <c r="B313" s="349">
        <v>207</v>
      </c>
      <c r="C313" s="185" t="str">
        <f t="shared" si="17"/>
        <v>07</v>
      </c>
      <c r="D313" s="185" t="str">
        <f t="shared" si="19"/>
        <v>09</v>
      </c>
      <c r="E313" s="1" t="s">
        <v>370</v>
      </c>
      <c r="F313" s="1">
        <v>822</v>
      </c>
      <c r="G313" s="238"/>
    </row>
    <row r="314" spans="1:22" s="164" customFormat="1" ht="21.75" hidden="1" customHeight="1">
      <c r="A314" s="191" t="s">
        <v>772</v>
      </c>
      <c r="B314" s="118">
        <v>207</v>
      </c>
      <c r="C314" s="192" t="str">
        <f>"10"</f>
        <v>10</v>
      </c>
      <c r="D314" s="161"/>
      <c r="E314" s="162"/>
      <c r="F314" s="118"/>
      <c r="G314" s="326">
        <f>G315+G318</f>
        <v>0</v>
      </c>
      <c r="H314" s="163"/>
      <c r="I314" s="163"/>
      <c r="J314" s="163"/>
      <c r="K314" s="250"/>
      <c r="L314" s="163"/>
      <c r="M314" s="163"/>
      <c r="V314" s="268"/>
    </row>
    <row r="315" spans="1:22" ht="21" hidden="1" customHeight="1">
      <c r="A315" s="32" t="s">
        <v>1565</v>
      </c>
      <c r="B315" s="349">
        <v>207</v>
      </c>
      <c r="C315" s="185">
        <v>10</v>
      </c>
      <c r="D315" s="185" t="str">
        <f>"03"</f>
        <v>03</v>
      </c>
      <c r="E315" s="160"/>
      <c r="F315" s="349"/>
      <c r="G315" s="130">
        <f>G316</f>
        <v>0</v>
      </c>
    </row>
    <row r="316" spans="1:22" ht="22.5" hidden="1" customHeight="1">
      <c r="A316" s="201" t="s">
        <v>2008</v>
      </c>
      <c r="B316" s="349">
        <v>207</v>
      </c>
      <c r="C316" s="185">
        <v>10</v>
      </c>
      <c r="D316" s="185" t="str">
        <f>"03"</f>
        <v>03</v>
      </c>
      <c r="E316" s="349" t="s">
        <v>2007</v>
      </c>
      <c r="F316" s="349"/>
      <c r="G316" s="130">
        <f>G317</f>
        <v>0</v>
      </c>
    </row>
    <row r="317" spans="1:22" ht="19.5" hidden="1" customHeight="1">
      <c r="A317" s="201" t="s">
        <v>1999</v>
      </c>
      <c r="B317" s="349">
        <v>207</v>
      </c>
      <c r="C317" s="185">
        <v>10</v>
      </c>
      <c r="D317" s="185" t="str">
        <f>"03"</f>
        <v>03</v>
      </c>
      <c r="E317" s="349" t="s">
        <v>2007</v>
      </c>
      <c r="F317" s="349" t="str">
        <f>"300"</f>
        <v>300</v>
      </c>
      <c r="G317" s="130"/>
    </row>
    <row r="318" spans="1:22" ht="21.75" hidden="1" customHeight="1">
      <c r="A318" s="32" t="s">
        <v>1114</v>
      </c>
      <c r="B318" s="349">
        <v>207</v>
      </c>
      <c r="C318" s="185">
        <v>10</v>
      </c>
      <c r="D318" s="185" t="str">
        <f>"04"</f>
        <v>04</v>
      </c>
      <c r="E318" s="160"/>
      <c r="F318" s="349"/>
      <c r="G318" s="130">
        <f>G319</f>
        <v>0</v>
      </c>
    </row>
    <row r="319" spans="1:22" ht="99" hidden="1" customHeight="1">
      <c r="A319" s="32" t="s">
        <v>2020</v>
      </c>
      <c r="B319" s="349">
        <v>207</v>
      </c>
      <c r="C319" s="185">
        <v>10</v>
      </c>
      <c r="D319" s="185" t="str">
        <f>"04"</f>
        <v>04</v>
      </c>
      <c r="E319" s="349" t="s">
        <v>1115</v>
      </c>
      <c r="F319" s="349"/>
      <c r="G319" s="130">
        <f>G320</f>
        <v>0</v>
      </c>
    </row>
    <row r="320" spans="1:22" ht="21.75" hidden="1" customHeight="1">
      <c r="A320" s="19" t="s">
        <v>1999</v>
      </c>
      <c r="B320" s="349">
        <v>207</v>
      </c>
      <c r="C320" s="185">
        <v>10</v>
      </c>
      <c r="D320" s="185" t="str">
        <f>"04"</f>
        <v>04</v>
      </c>
      <c r="E320" s="349" t="s">
        <v>1115</v>
      </c>
      <c r="F320" s="349" t="str">
        <f>"300"</f>
        <v>300</v>
      </c>
      <c r="G320" s="130"/>
    </row>
    <row r="321" spans="1:22" ht="21.75" customHeight="1">
      <c r="A321" s="63" t="s">
        <v>2555</v>
      </c>
      <c r="B321" s="209">
        <v>400</v>
      </c>
      <c r="C321" s="185" t="str">
        <f>"05"</f>
        <v>05</v>
      </c>
      <c r="D321" s="185" t="str">
        <f>"03"</f>
        <v>03</v>
      </c>
      <c r="E321" s="7" t="s">
        <v>2603</v>
      </c>
      <c r="F321" s="539">
        <v>200</v>
      </c>
      <c r="G321" s="130">
        <v>202.2</v>
      </c>
    </row>
    <row r="322" spans="1:22" ht="57.75" customHeight="1">
      <c r="A322" s="259" t="s">
        <v>2556</v>
      </c>
      <c r="B322" s="212">
        <v>400</v>
      </c>
      <c r="C322" s="185"/>
      <c r="D322" s="185"/>
      <c r="E322" s="349"/>
      <c r="F322" s="349"/>
      <c r="G322" s="241">
        <f>G327+G352+G384+G323</f>
        <v>1592.2</v>
      </c>
    </row>
    <row r="323" spans="1:22" ht="70.5" hidden="1" customHeight="1">
      <c r="A323" s="32" t="s">
        <v>1638</v>
      </c>
      <c r="B323" s="213">
        <v>208</v>
      </c>
      <c r="C323" s="192" t="str">
        <f>"04"</f>
        <v>04</v>
      </c>
      <c r="D323" s="194"/>
      <c r="E323" s="66"/>
      <c r="F323" s="349"/>
      <c r="G323" s="241">
        <f>G324</f>
        <v>0</v>
      </c>
    </row>
    <row r="324" spans="1:22" ht="70.5" hidden="1" customHeight="1">
      <c r="A324" s="32" t="s">
        <v>318</v>
      </c>
      <c r="B324" s="213">
        <v>208</v>
      </c>
      <c r="C324" s="192" t="str">
        <f>"04"</f>
        <v>04</v>
      </c>
      <c r="D324" s="185" t="str">
        <f>"12"</f>
        <v>12</v>
      </c>
      <c r="E324" s="349"/>
      <c r="F324" s="349"/>
      <c r="G324" s="241">
        <f>G325</f>
        <v>0</v>
      </c>
    </row>
    <row r="325" spans="1:22" ht="70.5" hidden="1" customHeight="1">
      <c r="A325" s="179" t="s">
        <v>1152</v>
      </c>
      <c r="B325" s="118">
        <v>208</v>
      </c>
      <c r="C325" s="192" t="str">
        <f>"04"</f>
        <v>04</v>
      </c>
      <c r="D325" s="185" t="str">
        <f>"12"</f>
        <v>12</v>
      </c>
      <c r="E325" s="349" t="s">
        <v>319</v>
      </c>
      <c r="F325" s="349"/>
      <c r="G325" s="241">
        <f>G326</f>
        <v>0</v>
      </c>
    </row>
    <row r="326" spans="1:22" ht="70.5" hidden="1" customHeight="1">
      <c r="A326" s="32" t="s">
        <v>1195</v>
      </c>
      <c r="B326" s="118">
        <v>208</v>
      </c>
      <c r="C326" s="192" t="str">
        <f>"04"</f>
        <v>04</v>
      </c>
      <c r="D326" s="185" t="str">
        <f>"12"</f>
        <v>12</v>
      </c>
      <c r="E326" s="349" t="s">
        <v>319</v>
      </c>
      <c r="F326" s="64" t="s">
        <v>320</v>
      </c>
      <c r="G326" s="241"/>
    </row>
    <row r="327" spans="1:22" ht="70.5" hidden="1" customHeight="1">
      <c r="A327" s="214" t="s">
        <v>814</v>
      </c>
      <c r="B327" s="215">
        <v>208</v>
      </c>
      <c r="C327" s="216" t="str">
        <f t="shared" ref="C327:C351" si="20">"07"</f>
        <v>07</v>
      </c>
      <c r="D327" s="195"/>
      <c r="E327" s="181"/>
      <c r="F327" s="349"/>
      <c r="G327" s="241">
        <f>G328+G340+G349</f>
        <v>0</v>
      </c>
      <c r="H327" s="318">
        <v>7130</v>
      </c>
    </row>
    <row r="328" spans="1:22" s="164" customFormat="1" ht="70.5" hidden="1" customHeight="1">
      <c r="A328" s="191" t="s">
        <v>815</v>
      </c>
      <c r="B328" s="118">
        <v>208</v>
      </c>
      <c r="C328" s="192" t="str">
        <f t="shared" si="20"/>
        <v>07</v>
      </c>
      <c r="D328" s="192" t="str">
        <f t="shared" ref="D328:D339" si="21">"02"</f>
        <v>02</v>
      </c>
      <c r="E328" s="118"/>
      <c r="F328" s="118"/>
      <c r="G328" s="326">
        <f>G329+G334+G332+G338+G336</f>
        <v>0</v>
      </c>
      <c r="H328" s="163"/>
      <c r="I328" s="163"/>
      <c r="J328" s="163"/>
      <c r="K328" s="250"/>
      <c r="L328" s="163"/>
      <c r="M328" s="163"/>
      <c r="V328" s="268"/>
    </row>
    <row r="329" spans="1:22" ht="70.5" hidden="1" customHeight="1">
      <c r="A329" s="32" t="s">
        <v>1612</v>
      </c>
      <c r="B329" s="349">
        <v>208</v>
      </c>
      <c r="C329" s="185" t="str">
        <f t="shared" si="20"/>
        <v>07</v>
      </c>
      <c r="D329" s="185" t="str">
        <f t="shared" si="21"/>
        <v>02</v>
      </c>
      <c r="E329" s="349" t="s">
        <v>818</v>
      </c>
      <c r="F329" s="349"/>
      <c r="G329" s="130">
        <f>G330+G331</f>
        <v>0</v>
      </c>
    </row>
    <row r="330" spans="1:22" ht="70.5" hidden="1" customHeight="1">
      <c r="A330" s="5" t="s">
        <v>2000</v>
      </c>
      <c r="B330" s="349">
        <v>208</v>
      </c>
      <c r="C330" s="185" t="str">
        <f t="shared" si="20"/>
        <v>07</v>
      </c>
      <c r="D330" s="185" t="str">
        <f t="shared" si="21"/>
        <v>02</v>
      </c>
      <c r="E330" s="349" t="s">
        <v>818</v>
      </c>
      <c r="F330" s="349">
        <v>600</v>
      </c>
      <c r="G330" s="130"/>
    </row>
    <row r="331" spans="1:22" ht="70.5" hidden="1" customHeight="1">
      <c r="A331" s="32" t="s">
        <v>468</v>
      </c>
      <c r="B331" s="349">
        <v>208</v>
      </c>
      <c r="C331" s="185" t="str">
        <f t="shared" si="20"/>
        <v>07</v>
      </c>
      <c r="D331" s="185" t="str">
        <f t="shared" si="21"/>
        <v>02</v>
      </c>
      <c r="E331" s="349" t="s">
        <v>818</v>
      </c>
      <c r="F331" s="349">
        <v>822</v>
      </c>
      <c r="G331" s="130"/>
    </row>
    <row r="332" spans="1:22" ht="70.5" hidden="1" customHeight="1">
      <c r="A332" s="32" t="s">
        <v>1987</v>
      </c>
      <c r="B332" s="349">
        <v>208</v>
      </c>
      <c r="C332" s="185" t="str">
        <f t="shared" si="20"/>
        <v>07</v>
      </c>
      <c r="D332" s="185" t="str">
        <f t="shared" si="21"/>
        <v>02</v>
      </c>
      <c r="E332" s="349" t="s">
        <v>1442</v>
      </c>
      <c r="F332" s="349"/>
      <c r="G332" s="130">
        <f>G333</f>
        <v>0</v>
      </c>
    </row>
    <row r="333" spans="1:22" ht="70.5" hidden="1" customHeight="1">
      <c r="A333" s="32" t="s">
        <v>468</v>
      </c>
      <c r="B333" s="349">
        <v>208</v>
      </c>
      <c r="C333" s="185" t="str">
        <f t="shared" si="20"/>
        <v>07</v>
      </c>
      <c r="D333" s="185" t="str">
        <f t="shared" si="21"/>
        <v>02</v>
      </c>
      <c r="E333" s="349" t="s">
        <v>1442</v>
      </c>
      <c r="F333" s="64" t="s">
        <v>503</v>
      </c>
      <c r="G333" s="130"/>
    </row>
    <row r="334" spans="1:22" ht="70.5" hidden="1" customHeight="1">
      <c r="A334" s="5" t="s">
        <v>479</v>
      </c>
      <c r="B334" s="349">
        <v>208</v>
      </c>
      <c r="C334" s="185" t="str">
        <f t="shared" si="20"/>
        <v>07</v>
      </c>
      <c r="D334" s="185" t="str">
        <f t="shared" si="21"/>
        <v>02</v>
      </c>
      <c r="E334" s="349" t="s">
        <v>480</v>
      </c>
      <c r="F334" s="64"/>
      <c r="G334" s="130">
        <f>G335</f>
        <v>0</v>
      </c>
    </row>
    <row r="335" spans="1:22" ht="70.5" hidden="1" customHeight="1">
      <c r="A335" s="32" t="s">
        <v>1610</v>
      </c>
      <c r="B335" s="349">
        <v>208</v>
      </c>
      <c r="C335" s="185" t="str">
        <f t="shared" si="20"/>
        <v>07</v>
      </c>
      <c r="D335" s="185" t="str">
        <f t="shared" si="21"/>
        <v>02</v>
      </c>
      <c r="E335" s="349" t="s">
        <v>480</v>
      </c>
      <c r="F335" s="64" t="s">
        <v>566</v>
      </c>
      <c r="G335" s="130"/>
    </row>
    <row r="336" spans="1:22" ht="70.5" hidden="1" customHeight="1">
      <c r="A336" s="32" t="s">
        <v>1977</v>
      </c>
      <c r="B336" s="349">
        <v>208</v>
      </c>
      <c r="C336" s="185" t="str">
        <f t="shared" si="20"/>
        <v>07</v>
      </c>
      <c r="D336" s="185" t="str">
        <f>"02"</f>
        <v>02</v>
      </c>
      <c r="E336" s="1" t="s">
        <v>2032</v>
      </c>
      <c r="F336" s="349"/>
      <c r="G336" s="130">
        <f>G337</f>
        <v>0</v>
      </c>
    </row>
    <row r="337" spans="1:22" ht="70.5" hidden="1" customHeight="1">
      <c r="A337" s="5" t="s">
        <v>2000</v>
      </c>
      <c r="B337" s="349">
        <v>208</v>
      </c>
      <c r="C337" s="185" t="str">
        <f t="shared" si="20"/>
        <v>07</v>
      </c>
      <c r="D337" s="185" t="str">
        <f>"02"</f>
        <v>02</v>
      </c>
      <c r="E337" s="1" t="s">
        <v>2032</v>
      </c>
      <c r="F337" s="349">
        <v>600</v>
      </c>
      <c r="G337" s="130"/>
    </row>
    <row r="338" spans="1:22" ht="70.5" hidden="1" customHeight="1">
      <c r="A338" s="6" t="s">
        <v>1965</v>
      </c>
      <c r="B338" s="349">
        <v>208</v>
      </c>
      <c r="C338" s="185" t="str">
        <f t="shared" si="20"/>
        <v>07</v>
      </c>
      <c r="D338" s="185" t="str">
        <f t="shared" si="21"/>
        <v>02</v>
      </c>
      <c r="E338" s="349" t="s">
        <v>2048</v>
      </c>
      <c r="F338" s="64"/>
      <c r="G338" s="130">
        <f>G339</f>
        <v>0</v>
      </c>
    </row>
    <row r="339" spans="1:22" ht="70.5" hidden="1" customHeight="1">
      <c r="A339" s="5" t="s">
        <v>2000</v>
      </c>
      <c r="B339" s="349">
        <v>208</v>
      </c>
      <c r="C339" s="185" t="str">
        <f t="shared" si="20"/>
        <v>07</v>
      </c>
      <c r="D339" s="185" t="str">
        <f t="shared" si="21"/>
        <v>02</v>
      </c>
      <c r="E339" s="349" t="s">
        <v>2048</v>
      </c>
      <c r="F339" s="349">
        <v>600</v>
      </c>
      <c r="G339" s="130"/>
    </row>
    <row r="340" spans="1:22" s="164" customFormat="1" ht="70.5" hidden="1" customHeight="1">
      <c r="A340" s="191" t="s">
        <v>706</v>
      </c>
      <c r="B340" s="118">
        <v>208</v>
      </c>
      <c r="C340" s="192" t="str">
        <f t="shared" si="20"/>
        <v>07</v>
      </c>
      <c r="D340" s="192" t="str">
        <f t="shared" ref="D340:D348" si="22">"07"</f>
        <v>07</v>
      </c>
      <c r="E340" s="118"/>
      <c r="F340" s="118"/>
      <c r="G340" s="326">
        <f>G341+G345+G347+G343</f>
        <v>0</v>
      </c>
      <c r="H340" s="163"/>
      <c r="I340" s="163"/>
      <c r="J340" s="163"/>
      <c r="K340" s="250"/>
      <c r="L340" s="163"/>
      <c r="M340" s="163"/>
      <c r="V340" s="268"/>
    </row>
    <row r="341" spans="1:22" ht="70.5" hidden="1" customHeight="1">
      <c r="A341" s="2" t="s">
        <v>775</v>
      </c>
      <c r="B341" s="349">
        <v>208</v>
      </c>
      <c r="C341" s="185" t="str">
        <f t="shared" si="20"/>
        <v>07</v>
      </c>
      <c r="D341" s="185" t="str">
        <f t="shared" si="22"/>
        <v>07</v>
      </c>
      <c r="E341" s="1" t="s">
        <v>778</v>
      </c>
      <c r="F341" s="349"/>
      <c r="G341" s="130">
        <f>G342</f>
        <v>0</v>
      </c>
    </row>
    <row r="342" spans="1:22" ht="70.5" hidden="1" customHeight="1">
      <c r="A342" s="5" t="s">
        <v>1995</v>
      </c>
      <c r="B342" s="349">
        <v>208</v>
      </c>
      <c r="C342" s="185" t="str">
        <f t="shared" si="20"/>
        <v>07</v>
      </c>
      <c r="D342" s="185" t="str">
        <f t="shared" si="22"/>
        <v>07</v>
      </c>
      <c r="E342" s="1" t="s">
        <v>778</v>
      </c>
      <c r="F342" s="349" t="str">
        <f>"200"</f>
        <v>200</v>
      </c>
      <c r="G342" s="130"/>
    </row>
    <row r="343" spans="1:22" ht="70.5" hidden="1" customHeight="1">
      <c r="A343" s="217" t="s">
        <v>67</v>
      </c>
      <c r="B343" s="349">
        <v>208</v>
      </c>
      <c r="C343" s="185" t="str">
        <f t="shared" si="20"/>
        <v>07</v>
      </c>
      <c r="D343" s="185" t="str">
        <f t="shared" si="22"/>
        <v>07</v>
      </c>
      <c r="E343" s="271" t="s">
        <v>1443</v>
      </c>
      <c r="F343" s="349"/>
      <c r="G343" s="130">
        <f>G344</f>
        <v>0</v>
      </c>
    </row>
    <row r="344" spans="1:22" ht="70.5" hidden="1" customHeight="1">
      <c r="A344" s="5" t="s">
        <v>1995</v>
      </c>
      <c r="B344" s="349">
        <v>208</v>
      </c>
      <c r="C344" s="185" t="str">
        <f t="shared" si="20"/>
        <v>07</v>
      </c>
      <c r="D344" s="185" t="str">
        <f t="shared" si="22"/>
        <v>07</v>
      </c>
      <c r="E344" s="1" t="s">
        <v>1443</v>
      </c>
      <c r="F344" s="349" t="str">
        <f>"200"</f>
        <v>200</v>
      </c>
      <c r="G344" s="130"/>
    </row>
    <row r="345" spans="1:22" ht="70.5" hidden="1" customHeight="1">
      <c r="A345" s="275" t="s">
        <v>32</v>
      </c>
      <c r="B345" s="349">
        <v>208</v>
      </c>
      <c r="C345" s="185" t="str">
        <f t="shared" si="20"/>
        <v>07</v>
      </c>
      <c r="D345" s="185" t="str">
        <f t="shared" si="22"/>
        <v>07</v>
      </c>
      <c r="E345" s="1" t="s">
        <v>345</v>
      </c>
      <c r="F345" s="349"/>
      <c r="G345" s="130">
        <f>G346</f>
        <v>0</v>
      </c>
      <c r="I345" s="165"/>
      <c r="J345" s="165"/>
      <c r="L345" s="165"/>
    </row>
    <row r="346" spans="1:22" ht="70.5" hidden="1" customHeight="1">
      <c r="A346" s="5" t="s">
        <v>1995</v>
      </c>
      <c r="B346" s="349">
        <v>208</v>
      </c>
      <c r="C346" s="185" t="str">
        <f t="shared" si="20"/>
        <v>07</v>
      </c>
      <c r="D346" s="185" t="str">
        <f t="shared" si="22"/>
        <v>07</v>
      </c>
      <c r="E346" s="1" t="s">
        <v>345</v>
      </c>
      <c r="F346" s="349" t="str">
        <f>"200"</f>
        <v>200</v>
      </c>
      <c r="G346" s="130"/>
      <c r="I346" s="165">
        <v>200</v>
      </c>
      <c r="J346" s="165"/>
      <c r="L346" s="165"/>
    </row>
    <row r="347" spans="1:22" ht="70.5" hidden="1" customHeight="1">
      <c r="A347" s="325" t="s">
        <v>31</v>
      </c>
      <c r="B347" s="349">
        <v>208</v>
      </c>
      <c r="C347" s="185" t="str">
        <f t="shared" si="20"/>
        <v>07</v>
      </c>
      <c r="D347" s="185" t="str">
        <f t="shared" si="22"/>
        <v>07</v>
      </c>
      <c r="E347" s="1" t="s">
        <v>2049</v>
      </c>
      <c r="F347" s="349"/>
      <c r="G347" s="130">
        <f>G348</f>
        <v>0</v>
      </c>
      <c r="I347" s="165"/>
      <c r="J347" s="165"/>
      <c r="L347" s="165"/>
    </row>
    <row r="348" spans="1:22" ht="70.5" hidden="1" customHeight="1">
      <c r="A348" s="5" t="s">
        <v>1995</v>
      </c>
      <c r="B348" s="349">
        <v>208</v>
      </c>
      <c r="C348" s="185" t="str">
        <f t="shared" si="20"/>
        <v>07</v>
      </c>
      <c r="D348" s="185" t="str">
        <f t="shared" si="22"/>
        <v>07</v>
      </c>
      <c r="E348" s="1" t="s">
        <v>2049</v>
      </c>
      <c r="F348" s="349" t="str">
        <f>"200"</f>
        <v>200</v>
      </c>
      <c r="G348" s="130"/>
      <c r="I348" s="165">
        <v>113</v>
      </c>
      <c r="J348" s="165"/>
      <c r="L348" s="165"/>
    </row>
    <row r="349" spans="1:22" s="187" customFormat="1" ht="70.5" hidden="1" customHeight="1">
      <c r="A349" s="218" t="s">
        <v>707</v>
      </c>
      <c r="B349" s="219">
        <v>208</v>
      </c>
      <c r="C349" s="220" t="str">
        <f t="shared" si="20"/>
        <v>07</v>
      </c>
      <c r="D349" s="185" t="str">
        <f>"09"</f>
        <v>09</v>
      </c>
      <c r="E349" s="221"/>
      <c r="F349" s="219"/>
      <c r="G349" s="327">
        <f>G350</f>
        <v>0</v>
      </c>
      <c r="H349" s="186"/>
      <c r="I349" s="230"/>
      <c r="J349" s="230"/>
      <c r="K349" s="230"/>
      <c r="L349" s="230"/>
      <c r="M349" s="186"/>
      <c r="V349" s="269"/>
    </row>
    <row r="350" spans="1:22" ht="70.5" hidden="1" customHeight="1">
      <c r="A350" s="6" t="s">
        <v>1965</v>
      </c>
      <c r="B350" s="349">
        <v>208</v>
      </c>
      <c r="C350" s="185" t="str">
        <f t="shared" si="20"/>
        <v>07</v>
      </c>
      <c r="D350" s="185" t="str">
        <f>"09"</f>
        <v>09</v>
      </c>
      <c r="E350" s="349" t="s">
        <v>2048</v>
      </c>
      <c r="F350" s="349"/>
      <c r="G350" s="130">
        <f>G351</f>
        <v>0</v>
      </c>
      <c r="I350" s="165"/>
      <c r="J350" s="165"/>
      <c r="L350" s="165"/>
    </row>
    <row r="351" spans="1:22" ht="70.5" hidden="1" customHeight="1">
      <c r="A351" s="5" t="s">
        <v>1995</v>
      </c>
      <c r="B351" s="349">
        <v>208</v>
      </c>
      <c r="C351" s="185" t="str">
        <f t="shared" si="20"/>
        <v>07</v>
      </c>
      <c r="D351" s="185" t="str">
        <f>"09"</f>
        <v>09</v>
      </c>
      <c r="E351" s="349" t="s">
        <v>2048</v>
      </c>
      <c r="F351" s="349" t="str">
        <f>"200"</f>
        <v>200</v>
      </c>
      <c r="G351" s="130"/>
    </row>
    <row r="352" spans="1:22" s="164" customFormat="1" ht="27.75" customHeight="1">
      <c r="A352" s="191" t="s">
        <v>99</v>
      </c>
      <c r="B352" s="118">
        <v>400</v>
      </c>
      <c r="C352" s="192" t="str">
        <f t="shared" ref="C352:C383" si="23">"08"</f>
        <v>08</v>
      </c>
      <c r="D352" s="161"/>
      <c r="E352" s="162"/>
      <c r="F352" s="118"/>
      <c r="G352" s="326">
        <f>G353+G377</f>
        <v>1592.2</v>
      </c>
      <c r="H352" s="163"/>
      <c r="I352" s="163"/>
      <c r="J352" s="163"/>
      <c r="K352" s="250"/>
      <c r="L352" s="163"/>
      <c r="M352" s="163"/>
      <c r="V352" s="268"/>
    </row>
    <row r="353" spans="1:7" ht="22.5" customHeight="1">
      <c r="A353" s="32" t="s">
        <v>100</v>
      </c>
      <c r="B353" s="349">
        <v>400</v>
      </c>
      <c r="C353" s="185" t="str">
        <f t="shared" si="23"/>
        <v>08</v>
      </c>
      <c r="D353" s="185" t="str">
        <f t="shared" ref="D353:D376" si="24">"01"</f>
        <v>01</v>
      </c>
      <c r="E353" s="160"/>
      <c r="F353" s="349"/>
      <c r="G353" s="130">
        <f>G354+G359+G362+G365+G369+G371+G356+G375+G373+G367</f>
        <v>1592.2</v>
      </c>
    </row>
    <row r="354" spans="1:7" ht="60" hidden="1" customHeight="1">
      <c r="A354" s="32" t="s">
        <v>101</v>
      </c>
      <c r="B354" s="349">
        <v>208</v>
      </c>
      <c r="C354" s="185" t="str">
        <f t="shared" si="23"/>
        <v>08</v>
      </c>
      <c r="D354" s="185" t="str">
        <f t="shared" si="24"/>
        <v>01</v>
      </c>
      <c r="E354" s="349" t="s">
        <v>2072</v>
      </c>
      <c r="F354" s="349"/>
      <c r="G354" s="130">
        <f>G355</f>
        <v>0</v>
      </c>
    </row>
    <row r="355" spans="1:7" ht="39" hidden="1" customHeight="1">
      <c r="A355" s="5" t="s">
        <v>1995</v>
      </c>
      <c r="B355" s="349">
        <v>208</v>
      </c>
      <c r="C355" s="185" t="str">
        <f t="shared" si="23"/>
        <v>08</v>
      </c>
      <c r="D355" s="185" t="str">
        <f t="shared" si="24"/>
        <v>01</v>
      </c>
      <c r="E355" s="349" t="s">
        <v>2072</v>
      </c>
      <c r="F355" s="349" t="str">
        <f>"200"</f>
        <v>200</v>
      </c>
      <c r="G355" s="130"/>
    </row>
    <row r="356" spans="1:7" ht="39" customHeight="1">
      <c r="A356" s="32" t="s">
        <v>2009</v>
      </c>
      <c r="B356" s="349">
        <v>400</v>
      </c>
      <c r="C356" s="185" t="str">
        <f t="shared" si="23"/>
        <v>08</v>
      </c>
      <c r="D356" s="185" t="str">
        <f t="shared" si="24"/>
        <v>01</v>
      </c>
      <c r="E356" s="541" t="s">
        <v>2629</v>
      </c>
      <c r="F356" s="64"/>
      <c r="G356" s="130">
        <v>1592.2</v>
      </c>
    </row>
    <row r="357" spans="1:7" ht="204" customHeight="1">
      <c r="A357" s="63" t="s">
        <v>2621</v>
      </c>
      <c r="B357" s="349">
        <v>400</v>
      </c>
      <c r="C357" s="185" t="str">
        <f t="shared" si="23"/>
        <v>08</v>
      </c>
      <c r="D357" s="185" t="str">
        <f t="shared" si="24"/>
        <v>01</v>
      </c>
      <c r="E357" s="539" t="s">
        <v>2608</v>
      </c>
      <c r="F357" s="349" t="str">
        <f>"100"</f>
        <v>100</v>
      </c>
      <c r="G357" s="130"/>
    </row>
    <row r="358" spans="1:7" ht="157.9" customHeight="1">
      <c r="A358" s="63" t="s">
        <v>2549</v>
      </c>
      <c r="B358" s="349">
        <v>400</v>
      </c>
      <c r="C358" s="185" t="str">
        <f t="shared" si="23"/>
        <v>08</v>
      </c>
      <c r="D358" s="185" t="str">
        <f t="shared" si="24"/>
        <v>01</v>
      </c>
      <c r="E358" s="539" t="s">
        <v>2608</v>
      </c>
      <c r="F358" s="349" t="str">
        <f>"200"</f>
        <v>200</v>
      </c>
      <c r="G358" s="130"/>
    </row>
    <row r="359" spans="1:7" ht="39" hidden="1" customHeight="1">
      <c r="A359" s="40" t="s">
        <v>2010</v>
      </c>
      <c r="B359" s="349">
        <v>400</v>
      </c>
      <c r="C359" s="185" t="str">
        <f t="shared" si="23"/>
        <v>08</v>
      </c>
      <c r="D359" s="185" t="str">
        <f t="shared" si="24"/>
        <v>01</v>
      </c>
      <c r="E359" s="349" t="s">
        <v>103</v>
      </c>
      <c r="F359" s="349"/>
      <c r="G359" s="130">
        <f>G361+G360</f>
        <v>0</v>
      </c>
    </row>
    <row r="360" spans="1:7" ht="99" hidden="1" customHeight="1">
      <c r="A360" s="5" t="s">
        <v>1992</v>
      </c>
      <c r="B360" s="349">
        <v>400</v>
      </c>
      <c r="C360" s="185" t="str">
        <f t="shared" si="23"/>
        <v>08</v>
      </c>
      <c r="D360" s="185" t="str">
        <f t="shared" si="24"/>
        <v>01</v>
      </c>
      <c r="E360" s="349" t="s">
        <v>103</v>
      </c>
      <c r="F360" s="349" t="str">
        <f>"100"</f>
        <v>100</v>
      </c>
      <c r="G360" s="130"/>
    </row>
    <row r="361" spans="1:7" ht="40.5" hidden="1" customHeight="1">
      <c r="A361" s="5" t="s">
        <v>1995</v>
      </c>
      <c r="B361" s="349">
        <v>400</v>
      </c>
      <c r="C361" s="185" t="str">
        <f t="shared" si="23"/>
        <v>08</v>
      </c>
      <c r="D361" s="185" t="str">
        <f t="shared" si="24"/>
        <v>01</v>
      </c>
      <c r="E361" s="349" t="s">
        <v>103</v>
      </c>
      <c r="F361" s="349" t="str">
        <f>"200"</f>
        <v>200</v>
      </c>
      <c r="G361" s="130"/>
    </row>
    <row r="362" spans="1:7" ht="43.5" hidden="1" customHeight="1">
      <c r="A362" s="5" t="s">
        <v>1412</v>
      </c>
      <c r="B362" s="349">
        <v>208</v>
      </c>
      <c r="C362" s="185" t="str">
        <f t="shared" si="23"/>
        <v>08</v>
      </c>
      <c r="D362" s="185" t="str">
        <f t="shared" si="24"/>
        <v>01</v>
      </c>
      <c r="E362" s="349" t="s">
        <v>788</v>
      </c>
      <c r="F362" s="349"/>
      <c r="G362" s="130">
        <f>G363+G364</f>
        <v>0</v>
      </c>
    </row>
    <row r="363" spans="1:7" ht="99.75" hidden="1" customHeight="1">
      <c r="A363" s="5" t="s">
        <v>1992</v>
      </c>
      <c r="B363" s="349">
        <v>208</v>
      </c>
      <c r="C363" s="185" t="str">
        <f t="shared" si="23"/>
        <v>08</v>
      </c>
      <c r="D363" s="185" t="str">
        <f t="shared" si="24"/>
        <v>01</v>
      </c>
      <c r="E363" s="349" t="s">
        <v>788</v>
      </c>
      <c r="F363" s="349" t="str">
        <f>"100"</f>
        <v>100</v>
      </c>
      <c r="G363" s="130"/>
    </row>
    <row r="364" spans="1:7" ht="45.75" hidden="1" customHeight="1">
      <c r="A364" s="5" t="s">
        <v>1995</v>
      </c>
      <c r="B364" s="349">
        <v>208</v>
      </c>
      <c r="C364" s="185" t="str">
        <f t="shared" si="23"/>
        <v>08</v>
      </c>
      <c r="D364" s="185" t="str">
        <f t="shared" si="24"/>
        <v>01</v>
      </c>
      <c r="E364" s="349" t="s">
        <v>788</v>
      </c>
      <c r="F364" s="349">
        <v>200</v>
      </c>
      <c r="G364" s="130"/>
    </row>
    <row r="365" spans="1:7" ht="39.75" hidden="1" customHeight="1">
      <c r="A365" s="32" t="s">
        <v>1987</v>
      </c>
      <c r="B365" s="349">
        <v>208</v>
      </c>
      <c r="C365" s="185" t="str">
        <f>"08"</f>
        <v>08</v>
      </c>
      <c r="D365" s="185" t="str">
        <f>"01"</f>
        <v>01</v>
      </c>
      <c r="E365" s="349" t="s">
        <v>2055</v>
      </c>
      <c r="F365" s="349"/>
      <c r="G365" s="130">
        <f>G366</f>
        <v>0</v>
      </c>
    </row>
    <row r="366" spans="1:7" ht="93" hidden="1" customHeight="1">
      <c r="A366" s="5" t="s">
        <v>1992</v>
      </c>
      <c r="B366" s="349">
        <v>208</v>
      </c>
      <c r="C366" s="185" t="str">
        <f t="shared" si="23"/>
        <v>08</v>
      </c>
      <c r="D366" s="185" t="str">
        <f t="shared" si="24"/>
        <v>01</v>
      </c>
      <c r="E366" s="349" t="s">
        <v>2055</v>
      </c>
      <c r="F366" s="349" t="str">
        <f>"100"</f>
        <v>100</v>
      </c>
      <c r="G366" s="130"/>
    </row>
    <row r="367" spans="1:7" ht="57.75" hidden="1" customHeight="1">
      <c r="A367" s="6" t="s">
        <v>1974</v>
      </c>
      <c r="B367" s="349">
        <v>200</v>
      </c>
      <c r="C367" s="185" t="str">
        <f t="shared" si="23"/>
        <v>08</v>
      </c>
      <c r="D367" s="185" t="str">
        <f t="shared" si="24"/>
        <v>01</v>
      </c>
      <c r="E367" s="1" t="s">
        <v>2052</v>
      </c>
      <c r="F367" s="1"/>
      <c r="G367" s="130">
        <f>G368</f>
        <v>0</v>
      </c>
    </row>
    <row r="368" spans="1:7" ht="45.75" hidden="1" customHeight="1">
      <c r="A368" s="5" t="s">
        <v>1995</v>
      </c>
      <c r="B368" s="349">
        <v>200</v>
      </c>
      <c r="C368" s="185" t="str">
        <f t="shared" si="23"/>
        <v>08</v>
      </c>
      <c r="D368" s="185" t="str">
        <f t="shared" si="24"/>
        <v>01</v>
      </c>
      <c r="E368" s="1" t="s">
        <v>2052</v>
      </c>
      <c r="F368" s="1">
        <v>200</v>
      </c>
      <c r="G368" s="130"/>
    </row>
    <row r="369" spans="1:22" ht="39" hidden="1" customHeight="1">
      <c r="A369" s="6" t="s">
        <v>1965</v>
      </c>
      <c r="B369" s="349">
        <v>208</v>
      </c>
      <c r="C369" s="185" t="str">
        <f t="shared" si="23"/>
        <v>08</v>
      </c>
      <c r="D369" s="185" t="str">
        <f t="shared" si="24"/>
        <v>01</v>
      </c>
      <c r="E369" s="349" t="s">
        <v>2048</v>
      </c>
      <c r="F369" s="64"/>
      <c r="G369" s="130">
        <f>G370</f>
        <v>0</v>
      </c>
    </row>
    <row r="370" spans="1:22" ht="99" hidden="1" customHeight="1">
      <c r="A370" s="5" t="s">
        <v>1992</v>
      </c>
      <c r="B370" s="349">
        <v>208</v>
      </c>
      <c r="C370" s="185" t="str">
        <f t="shared" si="23"/>
        <v>08</v>
      </c>
      <c r="D370" s="185" t="str">
        <f t="shared" si="24"/>
        <v>01</v>
      </c>
      <c r="E370" s="349" t="s">
        <v>2048</v>
      </c>
      <c r="F370" s="349" t="str">
        <f>"100"</f>
        <v>100</v>
      </c>
      <c r="G370" s="130"/>
    </row>
    <row r="371" spans="1:22" ht="54" hidden="1" customHeight="1">
      <c r="A371" s="324" t="s">
        <v>1712</v>
      </c>
      <c r="B371" s="349">
        <v>208</v>
      </c>
      <c r="C371" s="185" t="str">
        <f t="shared" si="23"/>
        <v>08</v>
      </c>
      <c r="D371" s="185" t="str">
        <f t="shared" si="24"/>
        <v>01</v>
      </c>
      <c r="E371" s="349" t="s">
        <v>2051</v>
      </c>
      <c r="F371" s="64"/>
      <c r="G371" s="130">
        <f>G372</f>
        <v>0</v>
      </c>
    </row>
    <row r="372" spans="1:22" ht="93.75" hidden="1" customHeight="1">
      <c r="A372" s="5" t="s">
        <v>1992</v>
      </c>
      <c r="B372" s="349">
        <v>208</v>
      </c>
      <c r="C372" s="185" t="str">
        <f t="shared" si="23"/>
        <v>08</v>
      </c>
      <c r="D372" s="185" t="str">
        <f t="shared" si="24"/>
        <v>01</v>
      </c>
      <c r="E372" s="349" t="s">
        <v>2051</v>
      </c>
      <c r="F372" s="349" t="str">
        <f>"100"</f>
        <v>100</v>
      </c>
      <c r="G372" s="130"/>
    </row>
    <row r="373" spans="1:22" ht="78.75" hidden="1" customHeight="1">
      <c r="A373" s="32" t="s">
        <v>1924</v>
      </c>
      <c r="B373" s="349">
        <v>208</v>
      </c>
      <c r="C373" s="185" t="str">
        <f t="shared" si="23"/>
        <v>08</v>
      </c>
      <c r="D373" s="185" t="str">
        <f t="shared" si="24"/>
        <v>01</v>
      </c>
      <c r="E373" s="1" t="s">
        <v>2032</v>
      </c>
      <c r="F373" s="64"/>
      <c r="G373" s="130">
        <f>G374</f>
        <v>0</v>
      </c>
    </row>
    <row r="374" spans="1:22" ht="96" hidden="1" customHeight="1">
      <c r="A374" s="5" t="s">
        <v>1992</v>
      </c>
      <c r="B374" s="349">
        <v>208</v>
      </c>
      <c r="C374" s="185" t="str">
        <f t="shared" si="23"/>
        <v>08</v>
      </c>
      <c r="D374" s="185" t="str">
        <f t="shared" si="24"/>
        <v>01</v>
      </c>
      <c r="E374" s="1" t="s">
        <v>2032</v>
      </c>
      <c r="F374" s="349" t="str">
        <f>"100"</f>
        <v>100</v>
      </c>
      <c r="G374" s="130"/>
    </row>
    <row r="375" spans="1:22" ht="37.5" hidden="1" customHeight="1">
      <c r="A375" s="32" t="s">
        <v>1886</v>
      </c>
      <c r="B375" s="349">
        <v>208</v>
      </c>
      <c r="C375" s="185" t="str">
        <f>"08"</f>
        <v>08</v>
      </c>
      <c r="D375" s="185" t="str">
        <f t="shared" si="24"/>
        <v>01</v>
      </c>
      <c r="E375" s="349" t="s">
        <v>1538</v>
      </c>
      <c r="F375" s="64"/>
      <c r="G375" s="130">
        <f>G376</f>
        <v>0</v>
      </c>
    </row>
    <row r="376" spans="1:22" ht="40.5" hidden="1" customHeight="1">
      <c r="A376" s="5" t="s">
        <v>1995</v>
      </c>
      <c r="B376" s="349">
        <v>208</v>
      </c>
      <c r="C376" s="185" t="str">
        <f t="shared" si="23"/>
        <v>08</v>
      </c>
      <c r="D376" s="185" t="str">
        <f t="shared" si="24"/>
        <v>01</v>
      </c>
      <c r="E376" s="349" t="s">
        <v>1538</v>
      </c>
      <c r="F376" s="349" t="str">
        <f>"200"</f>
        <v>200</v>
      </c>
      <c r="G376" s="130"/>
    </row>
    <row r="377" spans="1:22" ht="21.75" hidden="1" customHeight="1">
      <c r="A377" s="32" t="s">
        <v>771</v>
      </c>
      <c r="B377" s="349">
        <v>208</v>
      </c>
      <c r="C377" s="185" t="str">
        <f t="shared" si="23"/>
        <v>08</v>
      </c>
      <c r="D377" s="185" t="str">
        <f t="shared" ref="D377:D383" si="25">"04"</f>
        <v>04</v>
      </c>
      <c r="E377" s="160"/>
      <c r="F377" s="349"/>
      <c r="G377" s="130">
        <f>G378+G381</f>
        <v>0</v>
      </c>
    </row>
    <row r="378" spans="1:22" ht="18.75" hidden="1" customHeight="1">
      <c r="A378" s="32" t="s">
        <v>964</v>
      </c>
      <c r="B378" s="349">
        <v>208</v>
      </c>
      <c r="C378" s="185" t="str">
        <f t="shared" si="23"/>
        <v>08</v>
      </c>
      <c r="D378" s="185" t="str">
        <f t="shared" si="25"/>
        <v>04</v>
      </c>
      <c r="E378" s="349" t="s">
        <v>567</v>
      </c>
      <c r="F378" s="349"/>
      <c r="G378" s="130">
        <f>G379+G380</f>
        <v>0</v>
      </c>
    </row>
    <row r="379" spans="1:22" ht="99" hidden="1" customHeight="1">
      <c r="A379" s="5" t="s">
        <v>1992</v>
      </c>
      <c r="B379" s="349">
        <v>208</v>
      </c>
      <c r="C379" s="185" t="str">
        <f t="shared" si="23"/>
        <v>08</v>
      </c>
      <c r="D379" s="185" t="str">
        <f t="shared" si="25"/>
        <v>04</v>
      </c>
      <c r="E379" s="349" t="s">
        <v>567</v>
      </c>
      <c r="F379" s="349" t="str">
        <f>"100"</f>
        <v>100</v>
      </c>
      <c r="G379" s="130"/>
      <c r="V379" s="267" t="s">
        <v>2024</v>
      </c>
    </row>
    <row r="380" spans="1:22" ht="40.5" hidden="1" customHeight="1">
      <c r="A380" s="5" t="s">
        <v>1995</v>
      </c>
      <c r="B380" s="349">
        <v>208</v>
      </c>
      <c r="C380" s="185" t="str">
        <f t="shared" si="23"/>
        <v>08</v>
      </c>
      <c r="D380" s="185" t="str">
        <f t="shared" si="25"/>
        <v>04</v>
      </c>
      <c r="E380" s="349" t="s">
        <v>567</v>
      </c>
      <c r="F380" s="349" t="str">
        <f>"200"</f>
        <v>200</v>
      </c>
      <c r="G380" s="130"/>
    </row>
    <row r="381" spans="1:22" ht="29.25" hidden="1" customHeight="1">
      <c r="A381" s="40" t="s">
        <v>2011</v>
      </c>
      <c r="B381" s="349">
        <v>208</v>
      </c>
      <c r="C381" s="185" t="str">
        <f t="shared" si="23"/>
        <v>08</v>
      </c>
      <c r="D381" s="185" t="str">
        <f t="shared" si="25"/>
        <v>04</v>
      </c>
      <c r="E381" s="349" t="s">
        <v>710</v>
      </c>
      <c r="F381" s="349"/>
      <c r="G381" s="130">
        <f>G382+G383</f>
        <v>0</v>
      </c>
    </row>
    <row r="382" spans="1:22" ht="94.5" hidden="1" customHeight="1">
      <c r="A382" s="5" t="s">
        <v>1992</v>
      </c>
      <c r="B382" s="349">
        <v>208</v>
      </c>
      <c r="C382" s="185" t="str">
        <f t="shared" si="23"/>
        <v>08</v>
      </c>
      <c r="D382" s="185" t="str">
        <f t="shared" si="25"/>
        <v>04</v>
      </c>
      <c r="E382" s="349" t="s">
        <v>710</v>
      </c>
      <c r="F382" s="349" t="str">
        <f>"100"</f>
        <v>100</v>
      </c>
      <c r="G382" s="130"/>
      <c r="V382" s="267" t="s">
        <v>2025</v>
      </c>
    </row>
    <row r="383" spans="1:22" ht="36" hidden="1" customHeight="1">
      <c r="A383" s="5" t="s">
        <v>1995</v>
      </c>
      <c r="B383" s="349">
        <v>208</v>
      </c>
      <c r="C383" s="185" t="str">
        <f t="shared" si="23"/>
        <v>08</v>
      </c>
      <c r="D383" s="185" t="str">
        <f t="shared" si="25"/>
        <v>04</v>
      </c>
      <c r="E383" s="349" t="s">
        <v>710</v>
      </c>
      <c r="F383" s="349" t="str">
        <f>"200"</f>
        <v>200</v>
      </c>
      <c r="G383" s="130"/>
    </row>
    <row r="384" spans="1:22" s="164" customFormat="1" ht="18.75" hidden="1" customHeight="1">
      <c r="A384" s="191" t="s">
        <v>1116</v>
      </c>
      <c r="B384" s="118">
        <v>400</v>
      </c>
      <c r="C384" s="192">
        <v>11</v>
      </c>
      <c r="D384" s="161"/>
      <c r="E384" s="162"/>
      <c r="F384" s="118"/>
      <c r="G384" s="326">
        <f>G385</f>
        <v>0</v>
      </c>
      <c r="H384" s="163"/>
      <c r="I384" s="163"/>
      <c r="J384" s="163"/>
      <c r="K384" s="250"/>
      <c r="L384" s="163"/>
      <c r="M384" s="163"/>
      <c r="V384" s="268"/>
    </row>
    <row r="385" spans="1:22" ht="17.25" hidden="1" customHeight="1">
      <c r="A385" s="32" t="s">
        <v>1117</v>
      </c>
      <c r="B385" s="349">
        <v>400</v>
      </c>
      <c r="C385" s="185">
        <v>11</v>
      </c>
      <c r="D385" s="185" t="str">
        <f>"01"</f>
        <v>01</v>
      </c>
      <c r="E385" s="160"/>
      <c r="F385" s="349"/>
      <c r="G385" s="130">
        <f>G386+G388</f>
        <v>0</v>
      </c>
    </row>
    <row r="386" spans="1:22" ht="36.75" hidden="1" customHeight="1">
      <c r="A386" s="32" t="s">
        <v>1195</v>
      </c>
      <c r="B386" s="349">
        <v>208</v>
      </c>
      <c r="C386" s="185">
        <v>11</v>
      </c>
      <c r="D386" s="185" t="str">
        <f>"01"</f>
        <v>01</v>
      </c>
      <c r="E386" s="349" t="s">
        <v>1118</v>
      </c>
      <c r="F386" s="349"/>
      <c r="G386" s="130">
        <f>G387</f>
        <v>0</v>
      </c>
    </row>
    <row r="387" spans="1:22" ht="40.5" hidden="1" customHeight="1">
      <c r="A387" s="5" t="s">
        <v>1526</v>
      </c>
      <c r="B387" s="349">
        <v>208</v>
      </c>
      <c r="C387" s="185">
        <v>11</v>
      </c>
      <c r="D387" s="185" t="str">
        <f>"01"</f>
        <v>01</v>
      </c>
      <c r="E387" s="349" t="s">
        <v>1118</v>
      </c>
      <c r="F387" s="349" t="str">
        <f>"900"</f>
        <v>900</v>
      </c>
      <c r="G387" s="130"/>
    </row>
    <row r="388" spans="1:22" ht="36" hidden="1" customHeight="1">
      <c r="A388" s="180" t="s">
        <v>1195</v>
      </c>
      <c r="B388" s="349">
        <v>400</v>
      </c>
      <c r="C388" s="185">
        <v>11</v>
      </c>
      <c r="D388" s="185" t="str">
        <f>"01"</f>
        <v>01</v>
      </c>
      <c r="E388" s="374" t="s">
        <v>1118</v>
      </c>
      <c r="F388" s="64"/>
      <c r="G388" s="130">
        <f>G389</f>
        <v>0</v>
      </c>
    </row>
    <row r="389" spans="1:22" ht="42" hidden="1" customHeight="1">
      <c r="A389" s="5" t="s">
        <v>1995</v>
      </c>
      <c r="B389" s="349">
        <v>400</v>
      </c>
      <c r="C389" s="185">
        <v>11</v>
      </c>
      <c r="D389" s="185" t="str">
        <f>"01"</f>
        <v>01</v>
      </c>
      <c r="E389" s="374" t="s">
        <v>1118</v>
      </c>
      <c r="F389" s="349" t="str">
        <f>"200"</f>
        <v>200</v>
      </c>
      <c r="G389" s="130"/>
    </row>
    <row r="390" spans="1:22" s="168" customFormat="1" ht="39.75" customHeight="1">
      <c r="A390" s="13" t="s">
        <v>2557</v>
      </c>
      <c r="B390" s="14">
        <v>400</v>
      </c>
      <c r="C390" s="193"/>
      <c r="D390" s="193"/>
      <c r="E390" s="14"/>
      <c r="F390" s="14"/>
      <c r="G390" s="241">
        <v>14.3</v>
      </c>
      <c r="H390" s="167"/>
      <c r="I390" s="167"/>
      <c r="J390" s="167"/>
      <c r="K390" s="249"/>
      <c r="L390" s="167"/>
      <c r="M390" s="167"/>
      <c r="V390" s="158"/>
    </row>
    <row r="391" spans="1:22" ht="18.75" hidden="1" customHeight="1">
      <c r="A391" s="32" t="s">
        <v>879</v>
      </c>
      <c r="B391" s="118">
        <v>300</v>
      </c>
      <c r="C391" s="192" t="str">
        <f t="shared" ref="C391:C404" si="26">"01"</f>
        <v>01</v>
      </c>
      <c r="D391" s="185"/>
      <c r="E391" s="349"/>
      <c r="F391" s="349"/>
      <c r="G391" s="130">
        <f>G392+G399+G401+G403+G396</f>
        <v>0</v>
      </c>
    </row>
    <row r="392" spans="1:22" ht="40.5" hidden="1" customHeight="1">
      <c r="A392" s="32" t="s">
        <v>181</v>
      </c>
      <c r="B392" s="349">
        <v>300</v>
      </c>
      <c r="C392" s="185" t="str">
        <f t="shared" si="26"/>
        <v>01</v>
      </c>
      <c r="D392" s="185" t="str">
        <f>"06"</f>
        <v>06</v>
      </c>
      <c r="E392" s="160"/>
      <c r="F392" s="349"/>
      <c r="G392" s="130">
        <f>G393</f>
        <v>0</v>
      </c>
    </row>
    <row r="393" spans="1:22" ht="18.75" hidden="1" customHeight="1">
      <c r="A393" s="32" t="s">
        <v>964</v>
      </c>
      <c r="B393" s="349">
        <v>300</v>
      </c>
      <c r="C393" s="185" t="str">
        <f t="shared" si="26"/>
        <v>01</v>
      </c>
      <c r="D393" s="185" t="str">
        <f>"06"</f>
        <v>06</v>
      </c>
      <c r="E393" s="349" t="s">
        <v>567</v>
      </c>
      <c r="F393" s="349"/>
      <c r="G393" s="130">
        <f>G394+G395</f>
        <v>0</v>
      </c>
    </row>
    <row r="394" spans="1:22" ht="96.75" hidden="1" customHeight="1">
      <c r="A394" s="5" t="s">
        <v>1992</v>
      </c>
      <c r="B394" s="349">
        <v>300</v>
      </c>
      <c r="C394" s="185" t="str">
        <f t="shared" si="26"/>
        <v>01</v>
      </c>
      <c r="D394" s="185" t="str">
        <f>"06"</f>
        <v>06</v>
      </c>
      <c r="E394" s="349" t="s">
        <v>567</v>
      </c>
      <c r="F394" s="349" t="str">
        <f>"100"</f>
        <v>100</v>
      </c>
      <c r="G394" s="130"/>
    </row>
    <row r="395" spans="1:22" ht="34.5" hidden="1" customHeight="1">
      <c r="A395" s="5" t="s">
        <v>1995</v>
      </c>
      <c r="B395" s="349">
        <v>300</v>
      </c>
      <c r="C395" s="185" t="str">
        <f t="shared" si="26"/>
        <v>01</v>
      </c>
      <c r="D395" s="185" t="str">
        <f>"06"</f>
        <v>06</v>
      </c>
      <c r="E395" s="349" t="s">
        <v>567</v>
      </c>
      <c r="F395" s="349" t="str">
        <f>"200"</f>
        <v>200</v>
      </c>
      <c r="G395" s="130"/>
    </row>
    <row r="396" spans="1:22" ht="18" hidden="1" customHeight="1">
      <c r="A396" s="32" t="s">
        <v>1609</v>
      </c>
      <c r="B396" s="118">
        <v>300</v>
      </c>
      <c r="C396" s="185" t="str">
        <f t="shared" si="26"/>
        <v>01</v>
      </c>
      <c r="D396" s="185">
        <v>11</v>
      </c>
      <c r="E396" s="160"/>
      <c r="F396" s="349"/>
      <c r="G396" s="130">
        <f>G397</f>
        <v>0</v>
      </c>
    </row>
    <row r="397" spans="1:22" ht="18" hidden="1" customHeight="1">
      <c r="A397" s="2" t="s">
        <v>704</v>
      </c>
      <c r="B397" s="118">
        <v>300</v>
      </c>
      <c r="C397" s="185" t="str">
        <f t="shared" si="26"/>
        <v>01</v>
      </c>
      <c r="D397" s="185">
        <v>11</v>
      </c>
      <c r="E397" s="349" t="s">
        <v>705</v>
      </c>
      <c r="F397" s="349"/>
      <c r="G397" s="130">
        <f>G398</f>
        <v>0</v>
      </c>
    </row>
    <row r="398" spans="1:22" ht="15.75" hidden="1" customHeight="1">
      <c r="A398" s="19" t="s">
        <v>1993</v>
      </c>
      <c r="B398" s="118">
        <v>300</v>
      </c>
      <c r="C398" s="185" t="str">
        <f t="shared" si="26"/>
        <v>01</v>
      </c>
      <c r="D398" s="185">
        <v>11</v>
      </c>
      <c r="E398" s="349" t="s">
        <v>705</v>
      </c>
      <c r="F398" s="349" t="str">
        <f>"800"</f>
        <v>800</v>
      </c>
      <c r="G398" s="130">
        <v>0</v>
      </c>
    </row>
    <row r="399" spans="1:22" s="166" customFormat="1" ht="18.75" hidden="1" customHeight="1">
      <c r="A399" s="5" t="s">
        <v>565</v>
      </c>
      <c r="B399" s="222">
        <v>300</v>
      </c>
      <c r="C399" s="185" t="str">
        <f t="shared" si="26"/>
        <v>01</v>
      </c>
      <c r="D399" s="185" t="str">
        <f t="shared" ref="D399:D404" si="27">"13"</f>
        <v>13</v>
      </c>
      <c r="E399" s="15" t="s">
        <v>1404</v>
      </c>
      <c r="F399" s="15"/>
      <c r="G399" s="130">
        <f>G400</f>
        <v>0</v>
      </c>
      <c r="H399" s="165"/>
      <c r="I399" s="165"/>
      <c r="J399" s="165"/>
      <c r="K399" s="165"/>
      <c r="L399" s="165"/>
      <c r="M399" s="165"/>
      <c r="V399" s="267"/>
    </row>
    <row r="400" spans="1:22" s="166" customFormat="1" ht="18.75" hidden="1" customHeight="1">
      <c r="A400" s="19" t="s">
        <v>2012</v>
      </c>
      <c r="B400" s="349">
        <v>300</v>
      </c>
      <c r="C400" s="185" t="str">
        <f t="shared" si="26"/>
        <v>01</v>
      </c>
      <c r="D400" s="185" t="str">
        <f t="shared" si="27"/>
        <v>13</v>
      </c>
      <c r="E400" s="15" t="s">
        <v>1404</v>
      </c>
      <c r="F400" s="15" t="s">
        <v>2013</v>
      </c>
      <c r="G400" s="130"/>
      <c r="H400" s="165"/>
      <c r="I400" s="165"/>
      <c r="J400" s="165"/>
      <c r="K400" s="165"/>
      <c r="L400" s="165"/>
      <c r="M400" s="165"/>
      <c r="V400" s="267"/>
    </row>
    <row r="401" spans="1:22" s="166" customFormat="1" ht="54" hidden="1" customHeight="1">
      <c r="A401" s="217" t="s">
        <v>572</v>
      </c>
      <c r="B401" s="349">
        <v>300</v>
      </c>
      <c r="C401" s="185" t="str">
        <f t="shared" si="26"/>
        <v>01</v>
      </c>
      <c r="D401" s="185" t="str">
        <f t="shared" si="27"/>
        <v>13</v>
      </c>
      <c r="E401" s="15" t="s">
        <v>1404</v>
      </c>
      <c r="F401" s="15"/>
      <c r="G401" s="130">
        <f>G402</f>
        <v>0</v>
      </c>
      <c r="H401" s="165"/>
      <c r="I401" s="165"/>
      <c r="J401" s="165"/>
      <c r="K401" s="165"/>
      <c r="L401" s="165"/>
      <c r="M401" s="165"/>
      <c r="V401" s="267"/>
    </row>
    <row r="402" spans="1:22" s="166" customFormat="1" ht="36.75" hidden="1" customHeight="1">
      <c r="A402" s="5" t="s">
        <v>1526</v>
      </c>
      <c r="B402" s="349">
        <v>300</v>
      </c>
      <c r="C402" s="185" t="str">
        <f t="shared" si="26"/>
        <v>01</v>
      </c>
      <c r="D402" s="185" t="str">
        <f t="shared" si="27"/>
        <v>13</v>
      </c>
      <c r="E402" s="15" t="s">
        <v>1404</v>
      </c>
      <c r="F402" s="15" t="s">
        <v>321</v>
      </c>
      <c r="G402" s="130"/>
      <c r="H402" s="165"/>
      <c r="I402" s="165"/>
      <c r="J402" s="165"/>
      <c r="K402" s="165"/>
      <c r="L402" s="165"/>
      <c r="M402" s="165"/>
      <c r="V402" s="267"/>
    </row>
    <row r="403" spans="1:22" s="166" customFormat="1" ht="53.25" hidden="1" customHeight="1">
      <c r="A403" s="180" t="s">
        <v>744</v>
      </c>
      <c r="B403" s="349">
        <v>300</v>
      </c>
      <c r="C403" s="185" t="str">
        <f t="shared" si="26"/>
        <v>01</v>
      </c>
      <c r="D403" s="185" t="str">
        <f t="shared" si="27"/>
        <v>13</v>
      </c>
      <c r="E403" s="349" t="s">
        <v>2053</v>
      </c>
      <c r="F403" s="15"/>
      <c r="G403" s="130">
        <f>G404</f>
        <v>0</v>
      </c>
      <c r="H403" s="165"/>
      <c r="I403" s="165"/>
      <c r="J403" s="165"/>
      <c r="K403" s="165"/>
      <c r="L403" s="165"/>
      <c r="M403" s="165"/>
      <c r="V403" s="267"/>
    </row>
    <row r="404" spans="1:22" s="166" customFormat="1" ht="39" hidden="1" customHeight="1">
      <c r="A404" s="5" t="s">
        <v>1995</v>
      </c>
      <c r="B404" s="349">
        <v>300</v>
      </c>
      <c r="C404" s="185" t="str">
        <f t="shared" si="26"/>
        <v>01</v>
      </c>
      <c r="D404" s="185" t="str">
        <f t="shared" si="27"/>
        <v>13</v>
      </c>
      <c r="E404" s="349" t="s">
        <v>2053</v>
      </c>
      <c r="F404" s="349" t="str">
        <f>"200"</f>
        <v>200</v>
      </c>
      <c r="G404" s="130"/>
      <c r="H404" s="165"/>
      <c r="I404" s="165"/>
      <c r="J404" s="165"/>
      <c r="K404" s="165"/>
      <c r="L404" s="165"/>
      <c r="M404" s="165"/>
      <c r="V404" s="267"/>
    </row>
    <row r="405" spans="1:22" s="164" customFormat="1" ht="18.75" customHeight="1">
      <c r="A405" s="149" t="s">
        <v>2567</v>
      </c>
      <c r="B405" s="118">
        <v>400</v>
      </c>
      <c r="C405" s="192" t="str">
        <f>"01"</f>
        <v>01</v>
      </c>
      <c r="D405" s="161"/>
      <c r="E405" s="162"/>
      <c r="F405" s="118"/>
      <c r="G405" s="326">
        <f>G406</f>
        <v>14.3</v>
      </c>
      <c r="H405" s="163"/>
      <c r="I405" s="163"/>
      <c r="J405" s="163"/>
      <c r="K405" s="250"/>
      <c r="L405" s="163"/>
      <c r="M405" s="163"/>
      <c r="V405" s="268"/>
    </row>
    <row r="406" spans="1:22" ht="20.25" hidden="1" customHeight="1">
      <c r="A406" s="32" t="s">
        <v>1878</v>
      </c>
      <c r="B406" s="349">
        <v>400</v>
      </c>
      <c r="C406" s="185" t="str">
        <f>"01"</f>
        <v>01</v>
      </c>
      <c r="D406" s="185" t="str">
        <f>"07"</f>
        <v>07</v>
      </c>
      <c r="E406" s="160"/>
      <c r="F406" s="349"/>
      <c r="G406" s="130">
        <f>G407</f>
        <v>14.3</v>
      </c>
    </row>
    <row r="407" spans="1:22" ht="40.5" customHeight="1">
      <c r="A407" s="149" t="s">
        <v>2567</v>
      </c>
      <c r="B407" s="349">
        <v>400</v>
      </c>
      <c r="C407" s="185" t="str">
        <f>"01"</f>
        <v>01</v>
      </c>
      <c r="D407" s="185" t="str">
        <f>"06"</f>
        <v>06</v>
      </c>
      <c r="E407" s="519" t="s">
        <v>2566</v>
      </c>
      <c r="F407" s="349"/>
      <c r="G407" s="130">
        <v>14.3</v>
      </c>
    </row>
    <row r="408" spans="1:22" ht="113.45" hidden="1" customHeight="1">
      <c r="A408" s="149" t="s">
        <v>2541</v>
      </c>
      <c r="B408" s="349">
        <v>400</v>
      </c>
      <c r="C408" s="185" t="str">
        <f>"02"</f>
        <v>02</v>
      </c>
      <c r="D408" s="185" t="str">
        <f>"03"</f>
        <v>03</v>
      </c>
      <c r="E408" s="514" t="s">
        <v>2543</v>
      </c>
      <c r="F408" s="349">
        <v>100</v>
      </c>
      <c r="G408" s="130">
        <v>149.9</v>
      </c>
    </row>
    <row r="409" spans="1:22" ht="24.75" hidden="1" customHeight="1">
      <c r="A409" s="191" t="s">
        <v>427</v>
      </c>
      <c r="B409" s="349">
        <v>300</v>
      </c>
      <c r="C409" s="192" t="str">
        <f>"03"</f>
        <v>03</v>
      </c>
      <c r="D409" s="185"/>
      <c r="E409" s="349"/>
      <c r="F409" s="349"/>
      <c r="G409" s="130">
        <f>G410</f>
        <v>0</v>
      </c>
    </row>
    <row r="410" spans="1:22" ht="59.25" hidden="1" customHeight="1">
      <c r="A410" s="32" t="s">
        <v>428</v>
      </c>
      <c r="B410" s="349">
        <v>300</v>
      </c>
      <c r="C410" s="185" t="str">
        <f>"03"</f>
        <v>03</v>
      </c>
      <c r="D410" s="185" t="str">
        <f t="shared" ref="D410:D418" si="28">"09"</f>
        <v>09</v>
      </c>
      <c r="E410" s="349"/>
      <c r="F410" s="349"/>
      <c r="G410" s="130">
        <f>G411</f>
        <v>0</v>
      </c>
    </row>
    <row r="411" spans="1:22" ht="21" hidden="1" customHeight="1">
      <c r="A411" s="32" t="s">
        <v>968</v>
      </c>
      <c r="B411" s="349">
        <v>300</v>
      </c>
      <c r="C411" s="185" t="str">
        <f>"03"</f>
        <v>03</v>
      </c>
      <c r="D411" s="185" t="str">
        <f t="shared" si="28"/>
        <v>09</v>
      </c>
      <c r="E411" s="349" t="s">
        <v>969</v>
      </c>
      <c r="F411" s="349"/>
      <c r="G411" s="130">
        <f>G412</f>
        <v>0</v>
      </c>
    </row>
    <row r="412" spans="1:22" ht="22.5" hidden="1" customHeight="1">
      <c r="A412" s="32" t="s">
        <v>102</v>
      </c>
      <c r="B412" s="349">
        <v>300</v>
      </c>
      <c r="C412" s="185" t="str">
        <f>"03"</f>
        <v>03</v>
      </c>
      <c r="D412" s="185" t="str">
        <f t="shared" si="28"/>
        <v>09</v>
      </c>
      <c r="E412" s="349" t="s">
        <v>969</v>
      </c>
      <c r="F412" s="61" t="s">
        <v>789</v>
      </c>
      <c r="G412" s="130"/>
    </row>
    <row r="413" spans="1:22" ht="121.15" hidden="1" customHeight="1">
      <c r="A413" s="149" t="s">
        <v>2539</v>
      </c>
      <c r="B413" s="374">
        <v>400</v>
      </c>
      <c r="C413" s="185" t="str">
        <f>"02"</f>
        <v>02</v>
      </c>
      <c r="D413" s="185" t="str">
        <f>"03"</f>
        <v>03</v>
      </c>
      <c r="E413" s="514" t="s">
        <v>2543</v>
      </c>
      <c r="F413" s="61" t="s">
        <v>1998</v>
      </c>
      <c r="G413" s="130">
        <v>26.7</v>
      </c>
    </row>
    <row r="414" spans="1:22" s="164" customFormat="1" ht="23.25" hidden="1" customHeight="1">
      <c r="A414" s="191" t="s">
        <v>1151</v>
      </c>
      <c r="B414" s="118">
        <v>400</v>
      </c>
      <c r="C414" s="192" t="str">
        <f>"04"</f>
        <v>04</v>
      </c>
      <c r="D414" s="192" t="str">
        <f t="shared" si="28"/>
        <v>09</v>
      </c>
      <c r="E414" s="272"/>
      <c r="F414" s="118"/>
      <c r="G414" s="326">
        <f>G415</f>
        <v>0</v>
      </c>
      <c r="H414" s="163"/>
      <c r="I414" s="163"/>
      <c r="J414" s="163"/>
      <c r="K414" s="250"/>
      <c r="L414" s="163"/>
      <c r="M414" s="163"/>
      <c r="V414" s="268"/>
    </row>
    <row r="415" spans="1:22" ht="61.5" hidden="1" customHeight="1">
      <c r="A415" s="32" t="s">
        <v>1985</v>
      </c>
      <c r="B415" s="349">
        <v>400</v>
      </c>
      <c r="C415" s="185" t="str">
        <f>"04"</f>
        <v>04</v>
      </c>
      <c r="D415" s="185" t="str">
        <f t="shared" si="28"/>
        <v>09</v>
      </c>
      <c r="E415" s="349" t="s">
        <v>1826</v>
      </c>
      <c r="F415" s="349"/>
      <c r="G415" s="130">
        <f>G416+G417+G418</f>
        <v>0</v>
      </c>
    </row>
    <row r="416" spans="1:22" ht="24.75" hidden="1" customHeight="1">
      <c r="A416" s="32" t="s">
        <v>1150</v>
      </c>
      <c r="B416" s="349">
        <v>300</v>
      </c>
      <c r="C416" s="185" t="str">
        <f>"04"</f>
        <v>04</v>
      </c>
      <c r="D416" s="185" t="str">
        <f t="shared" si="28"/>
        <v>09</v>
      </c>
      <c r="E416" s="349" t="s">
        <v>1826</v>
      </c>
      <c r="F416" s="349" t="str">
        <f>"003"</f>
        <v>003</v>
      </c>
      <c r="G416" s="130"/>
    </row>
    <row r="417" spans="1:22" ht="33" hidden="1" customHeight="1">
      <c r="A417" s="5" t="s">
        <v>1995</v>
      </c>
      <c r="B417" s="349">
        <v>400</v>
      </c>
      <c r="C417" s="185" t="str">
        <f>"04"</f>
        <v>04</v>
      </c>
      <c r="D417" s="185" t="str">
        <f t="shared" si="28"/>
        <v>09</v>
      </c>
      <c r="E417" s="349" t="s">
        <v>1826</v>
      </c>
      <c r="F417" s="64" t="s">
        <v>1998</v>
      </c>
      <c r="G417" s="130"/>
    </row>
    <row r="418" spans="1:22" ht="40.5" hidden="1" customHeight="1">
      <c r="A418" s="32" t="s">
        <v>1194</v>
      </c>
      <c r="B418" s="349">
        <v>300</v>
      </c>
      <c r="C418" s="185" t="str">
        <f>"04"</f>
        <v>04</v>
      </c>
      <c r="D418" s="185" t="str">
        <f t="shared" si="28"/>
        <v>09</v>
      </c>
      <c r="E418" s="349" t="s">
        <v>1826</v>
      </c>
      <c r="F418" s="349" t="str">
        <f>"020"</f>
        <v>020</v>
      </c>
      <c r="G418" s="130"/>
    </row>
    <row r="419" spans="1:22" s="187" customFormat="1" ht="22.5" hidden="1" customHeight="1">
      <c r="A419" s="223" t="s">
        <v>1885</v>
      </c>
      <c r="B419" s="219">
        <v>300</v>
      </c>
      <c r="C419" s="265" t="s">
        <v>1881</v>
      </c>
      <c r="D419" s="265" t="s">
        <v>966</v>
      </c>
      <c r="E419" s="219"/>
      <c r="F419" s="219"/>
      <c r="G419" s="327">
        <f>G420</f>
        <v>0</v>
      </c>
      <c r="H419" s="186"/>
      <c r="I419" s="186"/>
      <c r="J419" s="186"/>
      <c r="K419" s="230"/>
      <c r="L419" s="186"/>
      <c r="M419" s="186"/>
      <c r="V419" s="269"/>
    </row>
    <row r="420" spans="1:22" ht="76.5" hidden="1" customHeight="1">
      <c r="A420" s="5" t="s">
        <v>1880</v>
      </c>
      <c r="B420" s="349">
        <v>300</v>
      </c>
      <c r="C420" s="64" t="s">
        <v>1881</v>
      </c>
      <c r="D420" s="64" t="s">
        <v>966</v>
      </c>
      <c r="E420" s="349" t="s">
        <v>1882</v>
      </c>
      <c r="F420" s="64"/>
      <c r="G420" s="130">
        <f>G421</f>
        <v>0</v>
      </c>
    </row>
    <row r="421" spans="1:22" ht="18" hidden="1" customHeight="1">
      <c r="A421" s="19" t="s">
        <v>2012</v>
      </c>
      <c r="B421" s="349">
        <v>300</v>
      </c>
      <c r="C421" s="64" t="s">
        <v>1881</v>
      </c>
      <c r="D421" s="64" t="s">
        <v>966</v>
      </c>
      <c r="E421" s="349" t="s">
        <v>1882</v>
      </c>
      <c r="F421" s="64" t="s">
        <v>2013</v>
      </c>
      <c r="G421" s="130"/>
    </row>
    <row r="422" spans="1:22" s="187" customFormat="1" ht="18.75" hidden="1" customHeight="1">
      <c r="A422" s="223" t="s">
        <v>100</v>
      </c>
      <c r="B422" s="219">
        <v>300</v>
      </c>
      <c r="C422" s="220" t="str">
        <f>"08"</f>
        <v>08</v>
      </c>
      <c r="D422" s="220" t="str">
        <f t="shared" ref="D422:D431" si="29">"01"</f>
        <v>01</v>
      </c>
      <c r="E422" s="219"/>
      <c r="F422" s="219"/>
      <c r="G422" s="327"/>
      <c r="H422" s="186"/>
      <c r="I422" s="186"/>
      <c r="J422" s="186"/>
      <c r="K422" s="230"/>
      <c r="L422" s="186"/>
      <c r="M422" s="186"/>
      <c r="V422" s="269"/>
    </row>
    <row r="423" spans="1:22" ht="40.5" hidden="1" customHeight="1">
      <c r="A423" s="32" t="s">
        <v>2014</v>
      </c>
      <c r="B423" s="349">
        <v>300</v>
      </c>
      <c r="C423" s="185" t="str">
        <f>"08"</f>
        <v>08</v>
      </c>
      <c r="D423" s="185" t="str">
        <f t="shared" si="29"/>
        <v>01</v>
      </c>
      <c r="E423" s="349" t="s">
        <v>1442</v>
      </c>
      <c r="F423" s="349"/>
      <c r="G423" s="130">
        <f>G424+G425</f>
        <v>0</v>
      </c>
    </row>
    <row r="424" spans="1:22" ht="17.25" hidden="1" customHeight="1">
      <c r="A424" s="19" t="s">
        <v>2012</v>
      </c>
      <c r="B424" s="349">
        <v>300</v>
      </c>
      <c r="C424" s="185" t="str">
        <f>"08"</f>
        <v>08</v>
      </c>
      <c r="D424" s="185" t="str">
        <f t="shared" si="29"/>
        <v>01</v>
      </c>
      <c r="E424" s="349" t="s">
        <v>1442</v>
      </c>
      <c r="F424" s="64" t="s">
        <v>2013</v>
      </c>
      <c r="G424" s="130"/>
    </row>
    <row r="425" spans="1:22" ht="79.5" hidden="1" customHeight="1">
      <c r="A425" s="32" t="s">
        <v>1194</v>
      </c>
      <c r="B425" s="349">
        <v>300</v>
      </c>
      <c r="C425" s="185" t="str">
        <f>"08"</f>
        <v>08</v>
      </c>
      <c r="D425" s="185" t="str">
        <f t="shared" si="29"/>
        <v>01</v>
      </c>
      <c r="E425" s="349" t="s">
        <v>1442</v>
      </c>
      <c r="F425" s="64" t="s">
        <v>1883</v>
      </c>
      <c r="G425" s="130"/>
    </row>
    <row r="426" spans="1:22" ht="134.25" customHeight="1">
      <c r="A426" s="32" t="s">
        <v>2604</v>
      </c>
      <c r="B426" s="539">
        <v>400</v>
      </c>
      <c r="C426" s="185">
        <v>11</v>
      </c>
      <c r="D426" s="185" t="str">
        <f>"01"</f>
        <v>01</v>
      </c>
      <c r="E426" s="539"/>
      <c r="F426" s="64"/>
      <c r="G426" s="130"/>
    </row>
    <row r="427" spans="1:22" ht="79.5" customHeight="1">
      <c r="A427" s="32" t="s">
        <v>2604</v>
      </c>
      <c r="B427" s="539">
        <v>400</v>
      </c>
      <c r="C427" s="185">
        <v>11</v>
      </c>
      <c r="D427" s="185" t="str">
        <f>"01"</f>
        <v>01</v>
      </c>
      <c r="E427" s="169" t="s">
        <v>2605</v>
      </c>
      <c r="F427" s="64" t="s">
        <v>1998</v>
      </c>
      <c r="G427" s="130">
        <v>158.5</v>
      </c>
    </row>
    <row r="428" spans="1:22" s="164" customFormat="1" ht="36.75" customHeight="1">
      <c r="A428" s="32" t="s">
        <v>795</v>
      </c>
      <c r="B428" s="118">
        <v>400</v>
      </c>
      <c r="C428" s="192">
        <v>13</v>
      </c>
      <c r="D428" s="185" t="str">
        <f t="shared" si="29"/>
        <v>01</v>
      </c>
      <c r="E428" s="162"/>
      <c r="F428" s="118"/>
      <c r="G428" s="326">
        <f>G429</f>
        <v>0</v>
      </c>
      <c r="H428" s="163"/>
      <c r="I428" s="163"/>
      <c r="J428" s="163"/>
      <c r="K428" s="250"/>
      <c r="L428" s="163"/>
      <c r="M428" s="163"/>
      <c r="V428" s="268"/>
    </row>
    <row r="429" spans="1:22" ht="37.5" customHeight="1">
      <c r="A429" s="32" t="s">
        <v>796</v>
      </c>
      <c r="B429" s="349">
        <v>400</v>
      </c>
      <c r="C429" s="185">
        <v>13</v>
      </c>
      <c r="D429" s="185" t="str">
        <f t="shared" si="29"/>
        <v>01</v>
      </c>
      <c r="E429" s="380" t="s">
        <v>2252</v>
      </c>
      <c r="F429" s="349"/>
      <c r="G429" s="130">
        <f>G430</f>
        <v>0</v>
      </c>
    </row>
    <row r="430" spans="1:22" ht="21" hidden="1" customHeight="1">
      <c r="A430" s="2" t="s">
        <v>189</v>
      </c>
      <c r="B430" s="349">
        <v>400</v>
      </c>
      <c r="C430" s="185">
        <v>13</v>
      </c>
      <c r="D430" s="185" t="str">
        <f t="shared" si="29"/>
        <v>01</v>
      </c>
      <c r="E430" s="380" t="s">
        <v>2252</v>
      </c>
      <c r="F430" s="349"/>
      <c r="G430" s="130">
        <f>G431</f>
        <v>0</v>
      </c>
    </row>
    <row r="431" spans="1:22" ht="103.9" customHeight="1">
      <c r="A431" s="324" t="s">
        <v>2620</v>
      </c>
      <c r="B431" s="349">
        <v>400</v>
      </c>
      <c r="C431" s="185">
        <v>13</v>
      </c>
      <c r="D431" s="185" t="str">
        <f t="shared" si="29"/>
        <v>01</v>
      </c>
      <c r="E431" s="380" t="s">
        <v>2252</v>
      </c>
      <c r="F431" s="349" t="str">
        <f>"700"</f>
        <v>700</v>
      </c>
      <c r="G431" s="130"/>
    </row>
    <row r="432" spans="1:22" s="164" customFormat="1" ht="53.25" hidden="1" customHeight="1">
      <c r="A432" s="32" t="s">
        <v>366</v>
      </c>
      <c r="B432" s="118">
        <v>300</v>
      </c>
      <c r="C432" s="192">
        <v>14</v>
      </c>
      <c r="D432" s="161"/>
      <c r="E432" s="162"/>
      <c r="F432" s="118"/>
      <c r="G432" s="326">
        <f>G433+G436+G439</f>
        <v>0</v>
      </c>
      <c r="H432" s="163"/>
      <c r="I432" s="163"/>
      <c r="J432" s="163"/>
      <c r="K432" s="250"/>
      <c r="L432" s="163"/>
      <c r="M432" s="163"/>
      <c r="V432" s="268"/>
    </row>
    <row r="433" spans="1:7" ht="53.25" hidden="1" customHeight="1">
      <c r="A433" s="32" t="s">
        <v>1272</v>
      </c>
      <c r="B433" s="349">
        <v>300</v>
      </c>
      <c r="C433" s="185">
        <v>14</v>
      </c>
      <c r="D433" s="185" t="str">
        <f>"01"</f>
        <v>01</v>
      </c>
      <c r="E433" s="160"/>
      <c r="F433" s="349"/>
      <c r="G433" s="130">
        <f>G434</f>
        <v>0</v>
      </c>
    </row>
    <row r="434" spans="1:7" ht="39" hidden="1" customHeight="1">
      <c r="A434" s="32" t="s">
        <v>1273</v>
      </c>
      <c r="B434" s="349">
        <v>300</v>
      </c>
      <c r="C434" s="185">
        <v>14</v>
      </c>
      <c r="D434" s="185" t="str">
        <f>"01"</f>
        <v>01</v>
      </c>
      <c r="E434" s="349" t="s">
        <v>2073</v>
      </c>
      <c r="F434" s="349"/>
      <c r="G434" s="130">
        <f>G435</f>
        <v>0</v>
      </c>
    </row>
    <row r="435" spans="1:7" ht="19.5" hidden="1" customHeight="1">
      <c r="A435" s="201" t="s">
        <v>2012</v>
      </c>
      <c r="B435" s="349">
        <v>300</v>
      </c>
      <c r="C435" s="185">
        <v>14</v>
      </c>
      <c r="D435" s="185" t="str">
        <f>"01"</f>
        <v>01</v>
      </c>
      <c r="E435" s="349" t="s">
        <v>2073</v>
      </c>
      <c r="F435" s="349" t="str">
        <f>"500"</f>
        <v>500</v>
      </c>
      <c r="G435" s="130"/>
    </row>
    <row r="436" spans="1:7" ht="19.5" hidden="1" customHeight="1">
      <c r="A436" s="32" t="s">
        <v>1274</v>
      </c>
      <c r="B436" s="349">
        <v>300</v>
      </c>
      <c r="C436" s="185">
        <v>14</v>
      </c>
      <c r="D436" s="185" t="str">
        <f>"02"</f>
        <v>02</v>
      </c>
      <c r="E436" s="160"/>
      <c r="F436" s="349"/>
      <c r="G436" s="130">
        <f>G437</f>
        <v>0</v>
      </c>
    </row>
    <row r="437" spans="1:7" ht="36.75" hidden="1" customHeight="1">
      <c r="A437" s="32" t="s">
        <v>866</v>
      </c>
      <c r="B437" s="349">
        <v>300</v>
      </c>
      <c r="C437" s="185">
        <v>14</v>
      </c>
      <c r="D437" s="185" t="str">
        <f>"02"</f>
        <v>02</v>
      </c>
      <c r="E437" s="349" t="s">
        <v>867</v>
      </c>
      <c r="F437" s="349"/>
      <c r="G437" s="130">
        <f>G438</f>
        <v>0</v>
      </c>
    </row>
    <row r="438" spans="1:7" ht="19.5" hidden="1" customHeight="1">
      <c r="A438" s="201" t="s">
        <v>2012</v>
      </c>
      <c r="B438" s="349">
        <v>300</v>
      </c>
      <c r="C438" s="185">
        <v>14</v>
      </c>
      <c r="D438" s="185" t="str">
        <f>"02"</f>
        <v>02</v>
      </c>
      <c r="E438" s="349" t="s">
        <v>867</v>
      </c>
      <c r="F438" s="349" t="str">
        <f>"500"</f>
        <v>500</v>
      </c>
      <c r="G438" s="130"/>
    </row>
    <row r="439" spans="1:7" ht="24" hidden="1" customHeight="1">
      <c r="A439" s="32" t="s">
        <v>868</v>
      </c>
      <c r="B439" s="349">
        <v>300</v>
      </c>
      <c r="C439" s="185">
        <v>14</v>
      </c>
      <c r="D439" s="185" t="str">
        <f t="shared" ref="D439:D445" si="30">"03"</f>
        <v>03</v>
      </c>
      <c r="E439" s="160"/>
      <c r="F439" s="349"/>
      <c r="G439" s="130">
        <f>G442+G440+G444</f>
        <v>0</v>
      </c>
    </row>
    <row r="440" spans="1:7" ht="58.5" hidden="1" customHeight="1">
      <c r="A440" s="5" t="s">
        <v>1396</v>
      </c>
      <c r="B440" s="349">
        <v>300</v>
      </c>
      <c r="C440" s="185">
        <v>14</v>
      </c>
      <c r="D440" s="185" t="str">
        <f t="shared" si="30"/>
        <v>03</v>
      </c>
      <c r="E440" s="61" t="s">
        <v>1400</v>
      </c>
      <c r="F440" s="349"/>
      <c r="G440" s="130">
        <f>G441</f>
        <v>0</v>
      </c>
    </row>
    <row r="441" spans="1:7" ht="24" hidden="1" customHeight="1">
      <c r="A441" s="32" t="s">
        <v>102</v>
      </c>
      <c r="B441" s="349">
        <v>300</v>
      </c>
      <c r="C441" s="185">
        <v>14</v>
      </c>
      <c r="D441" s="185" t="str">
        <f t="shared" si="30"/>
        <v>03</v>
      </c>
      <c r="E441" s="61" t="s">
        <v>1400</v>
      </c>
      <c r="F441" s="61" t="s">
        <v>789</v>
      </c>
      <c r="G441" s="130"/>
    </row>
    <row r="442" spans="1:7" ht="115.5" hidden="1" customHeight="1">
      <c r="A442" s="5" t="s">
        <v>1401</v>
      </c>
      <c r="B442" s="349">
        <v>300</v>
      </c>
      <c r="C442" s="185">
        <v>14</v>
      </c>
      <c r="D442" s="185" t="str">
        <f t="shared" si="30"/>
        <v>03</v>
      </c>
      <c r="E442" s="61" t="s">
        <v>788</v>
      </c>
      <c r="F442" s="61"/>
      <c r="G442" s="130">
        <f>G443</f>
        <v>0</v>
      </c>
    </row>
    <row r="443" spans="1:7" ht="21.75" hidden="1" customHeight="1">
      <c r="A443" s="19" t="s">
        <v>2012</v>
      </c>
      <c r="B443" s="349">
        <v>300</v>
      </c>
      <c r="C443" s="185">
        <v>14</v>
      </c>
      <c r="D443" s="185" t="str">
        <f t="shared" si="30"/>
        <v>03</v>
      </c>
      <c r="E443" s="61" t="s">
        <v>788</v>
      </c>
      <c r="F443" s="349" t="str">
        <f>"500"</f>
        <v>500</v>
      </c>
      <c r="G443" s="130"/>
    </row>
    <row r="444" spans="1:7" ht="53.25" hidden="1" customHeight="1">
      <c r="A444" s="5" t="s">
        <v>895</v>
      </c>
      <c r="B444" s="349">
        <v>300</v>
      </c>
      <c r="C444" s="185">
        <v>14</v>
      </c>
      <c r="D444" s="185" t="str">
        <f t="shared" si="30"/>
        <v>03</v>
      </c>
      <c r="E444" s="61" t="s">
        <v>1538</v>
      </c>
      <c r="F444" s="61"/>
      <c r="G444" s="130">
        <f>G445</f>
        <v>0</v>
      </c>
    </row>
    <row r="445" spans="1:7" ht="21.75" hidden="1" customHeight="1">
      <c r="A445" s="19" t="s">
        <v>2012</v>
      </c>
      <c r="B445" s="349">
        <v>300</v>
      </c>
      <c r="C445" s="185">
        <v>14</v>
      </c>
      <c r="D445" s="185" t="str">
        <f t="shared" si="30"/>
        <v>03</v>
      </c>
      <c r="E445" s="61" t="s">
        <v>1538</v>
      </c>
      <c r="F445" s="349" t="str">
        <f>"500"</f>
        <v>500</v>
      </c>
      <c r="G445" s="130">
        <v>0</v>
      </c>
    </row>
    <row r="446" spans="1:7" ht="12.75" customHeight="1">
      <c r="A446" s="170"/>
      <c r="B446" s="170"/>
      <c r="E446" s="319"/>
      <c r="F446" s="19"/>
    </row>
    <row r="447" spans="1:7" ht="23.25" customHeight="1">
      <c r="A447" s="40" t="s">
        <v>1570</v>
      </c>
      <c r="C447" s="315"/>
      <c r="D447" s="315"/>
      <c r="F447" s="315"/>
      <c r="G447" s="315"/>
    </row>
    <row r="448" spans="1:7" ht="29.25" customHeight="1">
      <c r="C448" s="315"/>
      <c r="D448" s="315"/>
      <c r="F448" s="315"/>
      <c r="G448" s="315"/>
    </row>
    <row r="449" spans="3:7" ht="45.75" customHeight="1">
      <c r="C449" s="315"/>
      <c r="D449" s="315"/>
      <c r="F449" s="315"/>
      <c r="G449" s="315"/>
    </row>
    <row r="450" spans="3:7" ht="20.25" customHeight="1">
      <c r="C450" s="315"/>
      <c r="D450" s="315"/>
      <c r="F450" s="315"/>
      <c r="G450" s="315"/>
    </row>
    <row r="451" spans="3:7" ht="21" customHeight="1">
      <c r="C451" s="315"/>
      <c r="D451" s="315"/>
      <c r="F451" s="315"/>
      <c r="G451" s="315"/>
    </row>
    <row r="452" spans="3:7" ht="38.25" customHeight="1">
      <c r="C452" s="315"/>
      <c r="D452" s="315"/>
      <c r="F452" s="315"/>
      <c r="G452" s="315"/>
    </row>
    <row r="453" spans="3:7" ht="24" customHeight="1">
      <c r="C453" s="315"/>
      <c r="D453" s="315"/>
      <c r="F453" s="315"/>
      <c r="G453" s="315"/>
    </row>
    <row r="454" spans="3:7" ht="21" customHeight="1">
      <c r="C454" s="315"/>
      <c r="D454" s="315"/>
      <c r="F454" s="315"/>
      <c r="G454" s="315"/>
    </row>
    <row r="455" spans="3:7" ht="60" customHeight="1">
      <c r="C455" s="315"/>
      <c r="D455" s="315"/>
      <c r="F455" s="315"/>
      <c r="G455" s="315"/>
    </row>
    <row r="456" spans="3:7" ht="18.75" customHeight="1">
      <c r="C456" s="315"/>
      <c r="D456" s="315"/>
      <c r="F456" s="315"/>
      <c r="G456" s="315"/>
    </row>
    <row r="457" spans="3:7" ht="20.25" customHeight="1">
      <c r="C457" s="315"/>
      <c r="D457" s="315"/>
      <c r="F457" s="315"/>
      <c r="G457" s="315"/>
    </row>
    <row r="458" spans="3:7" ht="39.75" customHeight="1">
      <c r="C458" s="315"/>
      <c r="D458" s="315"/>
      <c r="F458" s="315"/>
      <c r="G458" s="315"/>
    </row>
    <row r="459" spans="3:7" ht="27.75" customHeight="1"/>
    <row r="460" spans="3:7" ht="27.75" customHeight="1"/>
    <row r="461" spans="3:7" ht="27.75" customHeight="1"/>
    <row r="462" spans="3:7" ht="27.75" customHeight="1"/>
    <row r="463" spans="3:7" ht="27.75" customHeight="1"/>
    <row r="464" spans="3:7" ht="27.75" customHeight="1"/>
    <row r="465" ht="27.75" customHeight="1"/>
    <row r="466" ht="27.75" customHeight="1"/>
    <row r="467" ht="27.75" customHeight="1"/>
    <row r="468" ht="27.75" customHeight="1"/>
    <row r="469" ht="27.75" customHeight="1"/>
    <row r="470" ht="27.75" customHeight="1"/>
    <row r="471" ht="27.75" customHeight="1"/>
    <row r="472" ht="27.75" customHeight="1"/>
    <row r="473" ht="27.75" customHeight="1"/>
    <row r="474" ht="27.75" customHeight="1"/>
    <row r="475" ht="27.75" customHeight="1"/>
    <row r="476" ht="27.75" customHeight="1"/>
    <row r="477" ht="27.75" customHeight="1"/>
    <row r="478" ht="27.75" customHeight="1"/>
    <row r="479" ht="27.75" customHeight="1"/>
    <row r="480" ht="27.75" customHeight="1"/>
    <row r="481" ht="27.75" customHeight="1"/>
    <row r="482" ht="27.75" customHeight="1"/>
    <row r="483" ht="27.75" customHeight="1"/>
    <row r="484" ht="27.75" customHeight="1"/>
    <row r="485" ht="27.75" customHeight="1"/>
    <row r="486" ht="27.75" customHeight="1"/>
    <row r="487" ht="27.75" customHeight="1"/>
    <row r="488" ht="27.75" customHeight="1"/>
    <row r="489" ht="27.75" customHeight="1"/>
    <row r="490" ht="27.75" customHeight="1"/>
    <row r="491" ht="27.75" customHeight="1"/>
    <row r="492" ht="27.75" customHeight="1"/>
    <row r="493" ht="27.75" customHeight="1"/>
    <row r="494" ht="27.75" customHeight="1"/>
    <row r="495" ht="27.75" customHeight="1"/>
    <row r="496" ht="27.75" customHeight="1"/>
    <row r="497" ht="27.75" customHeight="1"/>
    <row r="498" ht="27.75" customHeight="1"/>
    <row r="499" ht="27.75" customHeight="1"/>
    <row r="500" ht="27.75" customHeight="1"/>
    <row r="501" ht="27.75" customHeight="1"/>
    <row r="502" ht="27.75" customHeight="1"/>
    <row r="503" ht="27.75" customHeight="1"/>
    <row r="504" ht="27.75" customHeight="1"/>
    <row r="505" ht="27.75" customHeight="1"/>
    <row r="506" ht="27.75" customHeight="1"/>
    <row r="507" ht="27.75" customHeight="1"/>
    <row r="508" ht="27.75" customHeight="1"/>
    <row r="509" ht="27.75" customHeight="1"/>
    <row r="510" ht="27.75" customHeight="1"/>
    <row r="511" ht="27.75" customHeight="1"/>
    <row r="512" ht="27.75" customHeight="1"/>
    <row r="513" ht="27.75" customHeight="1"/>
    <row r="514" ht="27.75" customHeight="1"/>
    <row r="515" ht="27.75" customHeight="1"/>
    <row r="516" ht="27.75" customHeight="1"/>
    <row r="517" ht="27.75" customHeight="1"/>
    <row r="518" ht="27.75" customHeight="1"/>
    <row r="519" ht="27.75" customHeight="1"/>
    <row r="520" ht="27.75" customHeight="1"/>
    <row r="521" ht="27.75" customHeight="1"/>
    <row r="522" ht="27.75" customHeight="1"/>
    <row r="523" ht="27.75" customHeight="1"/>
    <row r="524" ht="27.75" customHeight="1"/>
    <row r="525" ht="27.75" customHeight="1"/>
    <row r="526" ht="27.75" customHeight="1"/>
    <row r="527" ht="27.75" customHeight="1"/>
    <row r="528" ht="27.75" customHeight="1"/>
    <row r="529" ht="27.75" customHeight="1"/>
    <row r="530" ht="27.75" customHeight="1"/>
    <row r="531" ht="27.75" customHeight="1"/>
    <row r="532" ht="27.75" customHeight="1"/>
    <row r="533" ht="27.75" customHeight="1"/>
    <row r="534" ht="27.75" customHeight="1"/>
    <row r="535" ht="27.75" customHeight="1"/>
    <row r="536" ht="27.75" customHeight="1"/>
    <row r="537" ht="27.75" customHeight="1"/>
    <row r="538" ht="27.75" customHeight="1"/>
    <row r="539" ht="27.75" customHeight="1"/>
    <row r="540" ht="27.75" customHeight="1"/>
    <row r="541" ht="27.75" customHeight="1"/>
    <row r="542" ht="27.75" customHeight="1"/>
    <row r="543" ht="27.75" customHeight="1"/>
    <row r="544" ht="27.75" customHeight="1"/>
    <row r="545" ht="27.75" customHeight="1"/>
    <row r="546" ht="27.75" customHeight="1"/>
    <row r="547" ht="27.75" customHeight="1"/>
    <row r="548" ht="27.75" customHeight="1"/>
    <row r="549" ht="27.75" customHeight="1"/>
    <row r="550" ht="27.75" customHeight="1"/>
    <row r="551" ht="27.75" customHeight="1"/>
    <row r="552" ht="27.75" customHeight="1"/>
    <row r="553" ht="27.75" customHeight="1"/>
    <row r="554" ht="27.75" customHeight="1"/>
    <row r="555" ht="27.75" customHeight="1"/>
    <row r="556" ht="27.75" customHeight="1"/>
    <row r="557" ht="27.75" customHeight="1"/>
    <row r="558" ht="27.75" customHeight="1"/>
    <row r="559" ht="27.75" customHeight="1"/>
    <row r="560" ht="27.75" customHeight="1"/>
    <row r="561" ht="27.75" customHeight="1"/>
    <row r="562" ht="27.75" customHeight="1"/>
    <row r="563" ht="27.75" customHeight="1"/>
    <row r="564" ht="27.75" customHeight="1"/>
    <row r="565" ht="27.75" customHeight="1"/>
    <row r="566" ht="27.75" customHeight="1"/>
    <row r="567" ht="27.75" customHeight="1"/>
    <row r="568" ht="27.75" customHeight="1"/>
    <row r="569" ht="27.75" customHeight="1"/>
    <row r="570" ht="27.75" customHeight="1"/>
    <row r="571" ht="27.75" customHeight="1"/>
    <row r="572" ht="27.75" customHeight="1"/>
    <row r="573" ht="27.75" customHeight="1"/>
    <row r="574" ht="27.75" customHeight="1"/>
    <row r="575" ht="27.75" customHeight="1"/>
    <row r="576" ht="27.75" customHeight="1"/>
    <row r="577" ht="27.75" customHeight="1"/>
    <row r="578" ht="27.75" customHeight="1"/>
    <row r="579" ht="27.75" customHeight="1"/>
    <row r="580" ht="27.75" customHeight="1"/>
    <row r="581" ht="27.75" customHeight="1"/>
    <row r="582" ht="27.75" customHeight="1"/>
    <row r="583" ht="27.75" customHeight="1"/>
    <row r="584" ht="27.75" customHeight="1"/>
    <row r="585" ht="27.75" customHeight="1"/>
    <row r="586" ht="27.75" customHeight="1"/>
    <row r="587" ht="27.75" customHeight="1"/>
    <row r="588" ht="27.75" customHeight="1"/>
    <row r="589" ht="27.75" customHeight="1"/>
    <row r="590" ht="27.75" customHeight="1"/>
    <row r="591" ht="27.75" customHeight="1"/>
    <row r="592" ht="27.75" customHeight="1"/>
    <row r="593" ht="27.75" customHeight="1"/>
    <row r="594" ht="27.75" customHeight="1"/>
    <row r="595" ht="27.75" customHeight="1"/>
    <row r="596" ht="27.75" customHeight="1"/>
    <row r="597" ht="27.75" customHeight="1"/>
    <row r="598" ht="27.75" customHeight="1"/>
    <row r="599" ht="27.75" customHeight="1"/>
    <row r="600" ht="27.75" customHeight="1"/>
    <row r="601" ht="27.75" customHeight="1"/>
    <row r="602" ht="27.75" customHeight="1"/>
    <row r="603" ht="27.75" customHeight="1"/>
    <row r="604" ht="27.75" customHeight="1"/>
    <row r="605" ht="27.75" customHeight="1"/>
    <row r="606" ht="27.75" customHeight="1"/>
    <row r="607" ht="27.75" customHeight="1"/>
    <row r="608" ht="27.75" customHeight="1"/>
    <row r="609" ht="27.75" customHeight="1"/>
    <row r="610" ht="27.75" customHeight="1"/>
    <row r="611" ht="27.75" customHeight="1"/>
    <row r="612" ht="27.75" customHeight="1"/>
    <row r="613" ht="27.75" customHeight="1"/>
    <row r="614" ht="27.75" customHeight="1"/>
    <row r="615" ht="27.75" customHeight="1"/>
    <row r="616" ht="27.75" customHeight="1"/>
    <row r="617" ht="27.75" customHeight="1"/>
    <row r="618" ht="27.75" customHeight="1"/>
    <row r="619" ht="27.75" customHeight="1"/>
    <row r="620" ht="27.75" customHeight="1"/>
    <row r="621" ht="27.75" customHeight="1"/>
    <row r="622" ht="27.75" customHeight="1"/>
    <row r="623" ht="27.75" customHeight="1"/>
    <row r="624" ht="27.75" customHeight="1"/>
    <row r="625" ht="27.75" customHeight="1"/>
    <row r="626" ht="27.75" customHeight="1"/>
    <row r="627" ht="27.75" customHeight="1"/>
    <row r="628" ht="27.75" customHeight="1"/>
    <row r="629" ht="27.75" customHeight="1"/>
    <row r="630" ht="27.75" customHeight="1"/>
    <row r="631" ht="27.75" customHeight="1"/>
    <row r="632" ht="27.75" customHeight="1"/>
  </sheetData>
  <mergeCells count="4">
    <mergeCell ref="A6:G6"/>
    <mergeCell ref="E1:F1"/>
    <mergeCell ref="E2:G2"/>
    <mergeCell ref="E4:F4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59" fitToHeight="0" orientation="portrait" r:id="rId1"/>
  <headerFooter alignWithMargins="0"/>
  <rowBreaks count="1" manualBreakCount="1">
    <brk id="382" max="6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12" enableFormatConditionsCalculation="0"/>
  <dimension ref="A1:M577"/>
  <sheetViews>
    <sheetView view="pageBreakPreview" zoomScale="60" zoomScaleNormal="75" workbookViewId="0">
      <pane ySplit="12" topLeftCell="A176" activePane="bottomLeft" state="frozenSplit"/>
      <selection activeCell="G18" sqref="G18"/>
      <selection pane="bottomLeft" activeCell="F13" sqref="F13"/>
    </sheetView>
  </sheetViews>
  <sheetFormatPr defaultColWidth="9.140625" defaultRowHeight="18.75"/>
  <cols>
    <col min="1" max="1" width="65" style="315" customWidth="1"/>
    <col min="2" max="2" width="9.140625" style="316"/>
    <col min="3" max="3" width="8.42578125" style="316" customWidth="1"/>
    <col min="4" max="4" width="20.5703125" style="315" customWidth="1"/>
    <col min="5" max="5" width="9.5703125" style="171" customWidth="1"/>
    <col min="6" max="6" width="19.28515625" style="317" customWidth="1"/>
    <col min="7" max="7" width="9.140625" style="315"/>
    <col min="8" max="8" width="23" style="318" customWidth="1"/>
    <col min="9" max="16384" width="9.140625" style="315"/>
  </cols>
  <sheetData>
    <row r="1" spans="1:8">
      <c r="D1" s="567" t="s">
        <v>2026</v>
      </c>
      <c r="E1" s="567"/>
    </row>
    <row r="2" spans="1:8" ht="36" customHeight="1">
      <c r="D2" s="569" t="s">
        <v>2553</v>
      </c>
      <c r="E2" s="569"/>
      <c r="F2" s="569"/>
    </row>
    <row r="3" spans="1:8" ht="18" customHeight="1">
      <c r="D3" s="537" t="s">
        <v>2588</v>
      </c>
      <c r="E3" s="310"/>
    </row>
    <row r="4" spans="1:8" ht="18" customHeight="1">
      <c r="D4" s="567"/>
      <c r="E4" s="567"/>
    </row>
    <row r="5" spans="1:8" ht="12.75">
      <c r="E5" s="315"/>
    </row>
    <row r="6" spans="1:8" ht="38.25" customHeight="1">
      <c r="A6" s="570" t="s">
        <v>2631</v>
      </c>
      <c r="B6" s="570"/>
      <c r="C6" s="570"/>
      <c r="D6" s="570"/>
      <c r="E6" s="570"/>
      <c r="F6" s="570"/>
    </row>
    <row r="7" spans="1:8" ht="24" customHeight="1">
      <c r="A7" s="152"/>
      <c r="D7" s="319"/>
      <c r="E7" s="19"/>
      <c r="F7" s="19" t="s">
        <v>1735</v>
      </c>
    </row>
    <row r="8" spans="1:8" hidden="1">
      <c r="A8" s="313" t="s">
        <v>870</v>
      </c>
      <c r="D8" s="319"/>
      <c r="E8" s="19"/>
    </row>
    <row r="9" spans="1:8" hidden="1">
      <c r="A9" s="152"/>
      <c r="D9" s="319"/>
      <c r="E9" s="19"/>
    </row>
    <row r="10" spans="1:8" hidden="1">
      <c r="A10" s="152"/>
      <c r="D10" s="319"/>
      <c r="E10" s="19"/>
    </row>
    <row r="11" spans="1:8" hidden="1">
      <c r="A11" s="153"/>
      <c r="D11" s="319"/>
      <c r="E11" s="19"/>
    </row>
    <row r="12" spans="1:8" ht="75">
      <c r="A12" s="188" t="s">
        <v>872</v>
      </c>
      <c r="B12" s="189" t="s">
        <v>873</v>
      </c>
      <c r="C12" s="189" t="s">
        <v>874</v>
      </c>
      <c r="D12" s="188" t="s">
        <v>875</v>
      </c>
      <c r="E12" s="188" t="s">
        <v>876</v>
      </c>
      <c r="F12" s="311" t="s">
        <v>1615</v>
      </c>
    </row>
    <row r="13" spans="1:8" s="168" customFormat="1">
      <c r="A13" s="199" t="s">
        <v>878</v>
      </c>
      <c r="B13" s="178"/>
      <c r="C13" s="178"/>
      <c r="D13" s="169"/>
      <c r="E13" s="14"/>
      <c r="F13" s="241">
        <f>F15+F37+F40+F42+F75+F76+F173+F307+F344+F372</f>
        <v>38151</v>
      </c>
      <c r="H13" s="167"/>
    </row>
    <row r="14" spans="1:8" s="168" customFormat="1" ht="19.5" customHeight="1">
      <c r="A14" s="199" t="s">
        <v>879</v>
      </c>
      <c r="B14" s="193" t="str">
        <f>"01"</f>
        <v>01</v>
      </c>
      <c r="C14" s="178"/>
      <c r="D14" s="169"/>
      <c r="E14" s="14"/>
      <c r="F14" s="241">
        <f>F15+F39+F77</f>
        <v>1059</v>
      </c>
      <c r="H14" s="167"/>
    </row>
    <row r="15" spans="1:8" ht="56.25" customHeight="1">
      <c r="A15" s="32" t="s">
        <v>963</v>
      </c>
      <c r="B15" s="185" t="str">
        <f t="shared" ref="B15:B17" si="0">"01"</f>
        <v>01</v>
      </c>
      <c r="C15" s="185" t="str">
        <f>"02"</f>
        <v>02</v>
      </c>
      <c r="D15" s="160"/>
      <c r="E15" s="311"/>
      <c r="F15" s="241">
        <f>F16</f>
        <v>1044.7</v>
      </c>
    </row>
    <row r="16" spans="1:8" s="166" customFormat="1" ht="42.75" customHeight="1">
      <c r="A16" s="4" t="s">
        <v>869</v>
      </c>
      <c r="B16" s="185" t="str">
        <f t="shared" si="0"/>
        <v>01</v>
      </c>
      <c r="C16" s="185" t="str">
        <f>"02"</f>
        <v>02</v>
      </c>
      <c r="D16" s="515" t="s">
        <v>2554</v>
      </c>
      <c r="E16" s="311"/>
      <c r="F16" s="130">
        <f>F17</f>
        <v>1044.7</v>
      </c>
      <c r="H16" s="165"/>
    </row>
    <row r="17" spans="1:8" s="166" customFormat="1" ht="151.15" customHeight="1">
      <c r="A17" s="63" t="s">
        <v>2598</v>
      </c>
      <c r="B17" s="185" t="str">
        <f t="shared" si="0"/>
        <v>01</v>
      </c>
      <c r="C17" s="185" t="str">
        <f>"02"</f>
        <v>02</v>
      </c>
      <c r="D17" s="515" t="s">
        <v>2554</v>
      </c>
      <c r="E17" s="311" t="str">
        <f>"100"</f>
        <v>100</v>
      </c>
      <c r="F17" s="130">
        <v>1044.7</v>
      </c>
      <c r="H17" s="165"/>
    </row>
    <row r="18" spans="1:8" ht="74.25" hidden="1" customHeight="1">
      <c r="A18" s="5" t="s">
        <v>1043</v>
      </c>
      <c r="B18" s="185" t="str">
        <f t="shared" ref="B18:B77" si="1">"01"</f>
        <v>01</v>
      </c>
      <c r="C18" s="185" t="str">
        <f>"04"</f>
        <v>04</v>
      </c>
      <c r="D18" s="160"/>
      <c r="E18" s="311"/>
      <c r="F18" s="130">
        <f>F19</f>
        <v>0</v>
      </c>
    </row>
    <row r="19" spans="1:8" ht="73.5" hidden="1" customHeight="1">
      <c r="A19" s="5" t="s">
        <v>1991</v>
      </c>
      <c r="B19" s="185" t="str">
        <f t="shared" si="1"/>
        <v>01</v>
      </c>
      <c r="C19" s="185" t="str">
        <f>"04"</f>
        <v>04</v>
      </c>
      <c r="D19" s="311" t="s">
        <v>567</v>
      </c>
      <c r="E19" s="311"/>
      <c r="F19" s="130">
        <f>F20</f>
        <v>0</v>
      </c>
    </row>
    <row r="20" spans="1:8" ht="101.25" hidden="1" customHeight="1">
      <c r="A20" s="40" t="s">
        <v>1992</v>
      </c>
      <c r="B20" s="185" t="str">
        <f t="shared" si="1"/>
        <v>01</v>
      </c>
      <c r="C20" s="185" t="str">
        <f>"04"</f>
        <v>04</v>
      </c>
      <c r="D20" s="311" t="s">
        <v>567</v>
      </c>
      <c r="E20" s="311" t="str">
        <f>"100"</f>
        <v>100</v>
      </c>
      <c r="F20" s="130">
        <f>ведомственная!G21</f>
        <v>0</v>
      </c>
    </row>
    <row r="21" spans="1:8" ht="20.25" hidden="1" customHeight="1">
      <c r="A21" s="32" t="s">
        <v>1044</v>
      </c>
      <c r="B21" s="185" t="str">
        <f t="shared" si="1"/>
        <v>01</v>
      </c>
      <c r="C21" s="185" t="str">
        <f>"05"</f>
        <v>05</v>
      </c>
      <c r="D21" s="160"/>
      <c r="E21" s="311"/>
      <c r="F21" s="130">
        <f>F22</f>
        <v>0</v>
      </c>
    </row>
    <row r="22" spans="1:8" ht="66.75" hidden="1" customHeight="1">
      <c r="A22" s="32" t="s">
        <v>1045</v>
      </c>
      <c r="B22" s="185" t="str">
        <f t="shared" si="1"/>
        <v>01</v>
      </c>
      <c r="C22" s="185" t="str">
        <f>"05"</f>
        <v>05</v>
      </c>
      <c r="D22" s="311" t="s">
        <v>1046</v>
      </c>
      <c r="E22" s="311"/>
      <c r="F22" s="130">
        <f>F23</f>
        <v>0</v>
      </c>
    </row>
    <row r="23" spans="1:8" ht="43.5" hidden="1" customHeight="1">
      <c r="A23" s="5" t="s">
        <v>1995</v>
      </c>
      <c r="B23" s="185" t="str">
        <f t="shared" si="1"/>
        <v>01</v>
      </c>
      <c r="C23" s="185" t="str">
        <f>"05"</f>
        <v>05</v>
      </c>
      <c r="D23" s="311" t="s">
        <v>1046</v>
      </c>
      <c r="E23" s="311" t="str">
        <f>"200"</f>
        <v>200</v>
      </c>
      <c r="F23" s="130">
        <f>ведомственная!G24</f>
        <v>0</v>
      </c>
    </row>
    <row r="24" spans="1:8" ht="57.75" hidden="1" customHeight="1">
      <c r="A24" s="32" t="s">
        <v>181</v>
      </c>
      <c r="B24" s="185" t="str">
        <f t="shared" si="1"/>
        <v>01</v>
      </c>
      <c r="C24" s="185" t="str">
        <f>"06"</f>
        <v>06</v>
      </c>
      <c r="D24" s="160"/>
      <c r="E24" s="311"/>
      <c r="F24" s="130">
        <f>F25</f>
        <v>0</v>
      </c>
    </row>
    <row r="25" spans="1:8" ht="25.5" hidden="1" customHeight="1">
      <c r="A25" s="32" t="s">
        <v>964</v>
      </c>
      <c r="B25" s="185" t="str">
        <f t="shared" si="1"/>
        <v>01</v>
      </c>
      <c r="C25" s="185" t="str">
        <f>"06"</f>
        <v>06</v>
      </c>
      <c r="D25" s="311" t="s">
        <v>567</v>
      </c>
      <c r="E25" s="311"/>
      <c r="F25" s="130">
        <f>F26+F27</f>
        <v>0</v>
      </c>
    </row>
    <row r="26" spans="1:8" ht="96" hidden="1" customHeight="1">
      <c r="A26" s="5" t="s">
        <v>1992</v>
      </c>
      <c r="B26" s="185" t="str">
        <f t="shared" si="1"/>
        <v>01</v>
      </c>
      <c r="C26" s="185" t="str">
        <f>"06"</f>
        <v>06</v>
      </c>
      <c r="D26" s="311" t="s">
        <v>567</v>
      </c>
      <c r="E26" s="311" t="str">
        <f>"100"</f>
        <v>100</v>
      </c>
      <c r="F26" s="130">
        <f>ведомственная!G394+ведомственная!G112</f>
        <v>0</v>
      </c>
    </row>
    <row r="27" spans="1:8" ht="39.75" hidden="1" customHeight="1">
      <c r="A27" s="5" t="s">
        <v>1995</v>
      </c>
      <c r="B27" s="185" t="str">
        <f t="shared" si="1"/>
        <v>01</v>
      </c>
      <c r="C27" s="185" t="str">
        <f>"06"</f>
        <v>06</v>
      </c>
      <c r="D27" s="311" t="s">
        <v>567</v>
      </c>
      <c r="E27" s="311" t="str">
        <f>"200"</f>
        <v>200</v>
      </c>
      <c r="F27" s="130">
        <f>ведомственная!G113+ведомственная!G395</f>
        <v>0</v>
      </c>
    </row>
    <row r="28" spans="1:8" ht="27.75" hidden="1" customHeight="1">
      <c r="A28" s="32" t="s">
        <v>1608</v>
      </c>
      <c r="B28" s="185" t="str">
        <f t="shared" si="1"/>
        <v>01</v>
      </c>
      <c r="C28" s="185" t="str">
        <f>"07"</f>
        <v>07</v>
      </c>
      <c r="D28" s="160"/>
      <c r="E28" s="311"/>
      <c r="F28" s="130">
        <f>F29+F31</f>
        <v>0</v>
      </c>
    </row>
    <row r="29" spans="1:8" ht="41.25" hidden="1" customHeight="1">
      <c r="A29" s="288" t="s">
        <v>1674</v>
      </c>
      <c r="B29" s="185" t="str">
        <f t="shared" si="1"/>
        <v>01</v>
      </c>
      <c r="C29" s="185" t="str">
        <f>"07"</f>
        <v>07</v>
      </c>
      <c r="D29" s="1" t="s">
        <v>1675</v>
      </c>
      <c r="E29" s="311" t="str">
        <f>"001"</f>
        <v>001</v>
      </c>
      <c r="F29" s="130">
        <f>F30</f>
        <v>0</v>
      </c>
    </row>
    <row r="30" spans="1:8" ht="36" hidden="1" customHeight="1">
      <c r="A30" s="32" t="s">
        <v>786</v>
      </c>
      <c r="B30" s="185" t="str">
        <f t="shared" si="1"/>
        <v>01</v>
      </c>
      <c r="C30" s="185" t="str">
        <f>"07"</f>
        <v>07</v>
      </c>
      <c r="D30" s="1" t="s">
        <v>1675</v>
      </c>
      <c r="E30" s="311" t="str">
        <f>"001"</f>
        <v>001</v>
      </c>
      <c r="F30" s="130">
        <f>ведомственная!G27</f>
        <v>0</v>
      </c>
    </row>
    <row r="31" spans="1:8" ht="59.25" hidden="1" customHeight="1">
      <c r="A31" s="5" t="s">
        <v>1994</v>
      </c>
      <c r="B31" s="185" t="str">
        <f t="shared" si="1"/>
        <v>01</v>
      </c>
      <c r="C31" s="185" t="str">
        <f>"07"</f>
        <v>07</v>
      </c>
      <c r="D31" s="311" t="s">
        <v>1056</v>
      </c>
      <c r="E31" s="311"/>
      <c r="F31" s="130">
        <f>F32</f>
        <v>0</v>
      </c>
    </row>
    <row r="32" spans="1:8" ht="27.75" hidden="1" customHeight="1">
      <c r="A32" s="201" t="s">
        <v>1993</v>
      </c>
      <c r="B32" s="185" t="str">
        <f t="shared" si="1"/>
        <v>01</v>
      </c>
      <c r="C32" s="185" t="str">
        <f>"07"</f>
        <v>07</v>
      </c>
      <c r="D32" s="311" t="s">
        <v>1056</v>
      </c>
      <c r="E32" s="311" t="str">
        <f>"800"</f>
        <v>800</v>
      </c>
      <c r="F32" s="130">
        <f>ведомственная!G29</f>
        <v>0</v>
      </c>
    </row>
    <row r="33" spans="1:9" ht="17.25" hidden="1" customHeight="1">
      <c r="A33" s="32" t="s">
        <v>1609</v>
      </c>
      <c r="B33" s="185" t="str">
        <f t="shared" si="1"/>
        <v>01</v>
      </c>
      <c r="C33" s="185">
        <v>11</v>
      </c>
      <c r="D33" s="160"/>
      <c r="E33" s="311"/>
      <c r="F33" s="130">
        <f>F34+F36</f>
        <v>0</v>
      </c>
    </row>
    <row r="34" spans="1:9" s="166" customFormat="1" ht="23.25" hidden="1" customHeight="1">
      <c r="A34" s="2" t="s">
        <v>704</v>
      </c>
      <c r="B34" s="185" t="str">
        <f t="shared" si="1"/>
        <v>01</v>
      </c>
      <c r="C34" s="185">
        <v>11</v>
      </c>
      <c r="D34" s="311" t="s">
        <v>705</v>
      </c>
      <c r="E34" s="1"/>
      <c r="F34" s="130">
        <f>F35</f>
        <v>0</v>
      </c>
      <c r="H34" s="165"/>
    </row>
    <row r="35" spans="1:9" ht="18.75" hidden="1" customHeight="1">
      <c r="A35" s="201" t="s">
        <v>1993</v>
      </c>
      <c r="B35" s="185" t="str">
        <f t="shared" si="1"/>
        <v>01</v>
      </c>
      <c r="C35" s="185">
        <v>11</v>
      </c>
      <c r="D35" s="311" t="s">
        <v>705</v>
      </c>
      <c r="E35" s="1" t="str">
        <f>"800"</f>
        <v>800</v>
      </c>
      <c r="F35" s="130">
        <f>ведомственная!G32+ведомственная!G125</f>
        <v>0</v>
      </c>
    </row>
    <row r="36" spans="1:9" ht="18.75" hidden="1" customHeight="1">
      <c r="A36" s="19" t="s">
        <v>1993</v>
      </c>
      <c r="B36" s="185" t="str">
        <f t="shared" si="1"/>
        <v>01</v>
      </c>
      <c r="C36" s="185">
        <v>11</v>
      </c>
      <c r="D36" s="311" t="s">
        <v>705</v>
      </c>
      <c r="E36" s="311" t="str">
        <f>"800"</f>
        <v>800</v>
      </c>
      <c r="F36" s="196">
        <f>ведомственная!G398</f>
        <v>0</v>
      </c>
      <c r="G36" s="244"/>
    </row>
    <row r="37" spans="1:9" ht="18.75" customHeight="1">
      <c r="A37" s="4" t="s">
        <v>869</v>
      </c>
      <c r="B37" s="185" t="str">
        <f t="shared" si="1"/>
        <v>01</v>
      </c>
      <c r="C37" s="185" t="str">
        <f>"04"</f>
        <v>04</v>
      </c>
      <c r="D37" s="549" t="s">
        <v>2606</v>
      </c>
      <c r="E37" s="549"/>
      <c r="F37" s="552">
        <v>182.5</v>
      </c>
      <c r="G37" s="244"/>
    </row>
    <row r="38" spans="1:9" ht="18.75" customHeight="1">
      <c r="A38" s="4" t="s">
        <v>869</v>
      </c>
      <c r="B38" s="185" t="str">
        <f t="shared" si="1"/>
        <v>01</v>
      </c>
      <c r="C38" s="185" t="str">
        <f>"04"</f>
        <v>04</v>
      </c>
      <c r="D38" s="549" t="s">
        <v>2606</v>
      </c>
      <c r="E38" s="549">
        <v>100</v>
      </c>
      <c r="F38" s="196">
        <v>182.5</v>
      </c>
      <c r="G38" s="244"/>
    </row>
    <row r="39" spans="1:9" ht="54" customHeight="1">
      <c r="A39" s="32" t="s">
        <v>1611</v>
      </c>
      <c r="B39" s="185" t="str">
        <f t="shared" si="1"/>
        <v>01</v>
      </c>
      <c r="C39" s="185">
        <v>13</v>
      </c>
      <c r="D39" s="160"/>
      <c r="E39" s="1"/>
      <c r="F39" s="241"/>
    </row>
    <row r="40" spans="1:9" ht="54" customHeight="1">
      <c r="A40" s="32" t="s">
        <v>2648</v>
      </c>
      <c r="B40" s="185" t="str">
        <f t="shared" si="1"/>
        <v>01</v>
      </c>
      <c r="C40" s="64" t="s">
        <v>1351</v>
      </c>
      <c r="D40" s="160" t="s">
        <v>2649</v>
      </c>
      <c r="E40" s="1"/>
      <c r="F40" s="241">
        <v>445</v>
      </c>
    </row>
    <row r="41" spans="1:9" ht="54" customHeight="1">
      <c r="A41" s="32" t="s">
        <v>2648</v>
      </c>
      <c r="B41" s="185" t="str">
        <f t="shared" si="1"/>
        <v>01</v>
      </c>
      <c r="C41" s="64" t="s">
        <v>1351</v>
      </c>
      <c r="D41" s="160" t="s">
        <v>2649</v>
      </c>
      <c r="E41" s="1">
        <v>880</v>
      </c>
      <c r="F41" s="130">
        <v>445</v>
      </c>
    </row>
    <row r="42" spans="1:9" ht="45.75" customHeight="1">
      <c r="A42" s="32" t="s">
        <v>964</v>
      </c>
      <c r="B42" s="185" t="str">
        <f t="shared" si="1"/>
        <v>01</v>
      </c>
      <c r="C42" s="185">
        <v>13</v>
      </c>
      <c r="D42" s="539" t="s">
        <v>2606</v>
      </c>
      <c r="E42" s="311"/>
      <c r="F42" s="241">
        <v>7172.8</v>
      </c>
    </row>
    <row r="43" spans="1:9" ht="135.6" customHeight="1">
      <c r="A43" s="63" t="s">
        <v>2597</v>
      </c>
      <c r="B43" s="185" t="str">
        <f t="shared" si="1"/>
        <v>01</v>
      </c>
      <c r="C43" s="185">
        <v>13</v>
      </c>
      <c r="D43" s="539" t="s">
        <v>2606</v>
      </c>
      <c r="E43" s="311" t="str">
        <f>"100"</f>
        <v>100</v>
      </c>
      <c r="F43" s="130">
        <v>3758.9</v>
      </c>
      <c r="I43" s="536" t="s">
        <v>2586</v>
      </c>
    </row>
    <row r="44" spans="1:9" ht="168" customHeight="1">
      <c r="A44" s="63" t="s">
        <v>2599</v>
      </c>
      <c r="B44" s="185" t="str">
        <f t="shared" si="1"/>
        <v>01</v>
      </c>
      <c r="C44" s="185">
        <v>13</v>
      </c>
      <c r="D44" s="539" t="s">
        <v>2606</v>
      </c>
      <c r="E44" s="311" t="str">
        <f>"200"</f>
        <v>200</v>
      </c>
      <c r="F44" s="130">
        <v>2967.1</v>
      </c>
    </row>
    <row r="45" spans="1:9" ht="18.75" hidden="1" customHeight="1">
      <c r="A45" s="32" t="s">
        <v>227</v>
      </c>
      <c r="B45" s="185" t="str">
        <f t="shared" si="1"/>
        <v>01</v>
      </c>
      <c r="C45" s="185">
        <v>13</v>
      </c>
      <c r="D45" s="311" t="s">
        <v>2065</v>
      </c>
      <c r="E45" s="311"/>
      <c r="F45" s="130">
        <f>F46+F47</f>
        <v>0</v>
      </c>
    </row>
    <row r="46" spans="1:9" ht="96.75" hidden="1" customHeight="1">
      <c r="A46" s="5" t="s">
        <v>1992</v>
      </c>
      <c r="B46" s="185" t="str">
        <f t="shared" si="1"/>
        <v>01</v>
      </c>
      <c r="C46" s="185">
        <v>13</v>
      </c>
      <c r="D46" s="311" t="s">
        <v>2065</v>
      </c>
      <c r="E46" s="311" t="str">
        <f>"100"</f>
        <v>100</v>
      </c>
      <c r="F46" s="130">
        <f>ведомственная!G42</f>
        <v>0</v>
      </c>
    </row>
    <row r="47" spans="1:9" ht="35.25" hidden="1" customHeight="1">
      <c r="A47" s="5" t="s">
        <v>1995</v>
      </c>
      <c r="B47" s="185" t="str">
        <f t="shared" si="1"/>
        <v>01</v>
      </c>
      <c r="C47" s="185">
        <v>13</v>
      </c>
      <c r="D47" s="311" t="s">
        <v>2065</v>
      </c>
      <c r="E47" s="311" t="str">
        <f>"200"</f>
        <v>200</v>
      </c>
      <c r="F47" s="130">
        <f>ведомственная!G43</f>
        <v>0</v>
      </c>
    </row>
    <row r="48" spans="1:9" ht="30.75" hidden="1" customHeight="1">
      <c r="A48" s="4" t="s">
        <v>1810</v>
      </c>
      <c r="B48" s="185" t="str">
        <f t="shared" si="1"/>
        <v>01</v>
      </c>
      <c r="C48" s="185">
        <v>13</v>
      </c>
      <c r="D48" s="311" t="s">
        <v>2066</v>
      </c>
      <c r="E48" s="311"/>
      <c r="F48" s="130">
        <f>F49+F50</f>
        <v>0</v>
      </c>
    </row>
    <row r="49" spans="1:6" ht="97.5" hidden="1" customHeight="1">
      <c r="A49" s="5" t="s">
        <v>1992</v>
      </c>
      <c r="B49" s="185" t="str">
        <f t="shared" si="1"/>
        <v>01</v>
      </c>
      <c r="C49" s="185">
        <v>13</v>
      </c>
      <c r="D49" s="311" t="s">
        <v>2066</v>
      </c>
      <c r="E49" s="311" t="str">
        <f>"100"</f>
        <v>100</v>
      </c>
      <c r="F49" s="130">
        <f>ведомственная!G45</f>
        <v>0</v>
      </c>
    </row>
    <row r="50" spans="1:6" ht="35.25" hidden="1" customHeight="1">
      <c r="A50" s="5" t="s">
        <v>1995</v>
      </c>
      <c r="B50" s="185" t="str">
        <f t="shared" si="1"/>
        <v>01</v>
      </c>
      <c r="C50" s="185">
        <v>13</v>
      </c>
      <c r="D50" s="311" t="s">
        <v>2066</v>
      </c>
      <c r="E50" s="311" t="str">
        <f>"200"</f>
        <v>200</v>
      </c>
      <c r="F50" s="130">
        <f>ведомственная!G46</f>
        <v>0</v>
      </c>
    </row>
    <row r="51" spans="1:6" ht="42.75" hidden="1" customHeight="1">
      <c r="A51" s="5" t="s">
        <v>2016</v>
      </c>
      <c r="B51" s="185" t="str">
        <f t="shared" si="1"/>
        <v>01</v>
      </c>
      <c r="C51" s="185">
        <v>13</v>
      </c>
      <c r="D51" s="1" t="s">
        <v>2111</v>
      </c>
      <c r="E51" s="1"/>
      <c r="F51" s="130">
        <f>F52+F53</f>
        <v>0</v>
      </c>
    </row>
    <row r="52" spans="1:6" ht="100.5" hidden="1" customHeight="1">
      <c r="A52" s="5" t="s">
        <v>1992</v>
      </c>
      <c r="B52" s="185" t="str">
        <f t="shared" si="1"/>
        <v>01</v>
      </c>
      <c r="C52" s="185">
        <v>13</v>
      </c>
      <c r="D52" s="1" t="s">
        <v>2111</v>
      </c>
      <c r="E52" s="1" t="str">
        <f>"100"</f>
        <v>100</v>
      </c>
      <c r="F52" s="130">
        <f>ведомственная!G48</f>
        <v>0</v>
      </c>
    </row>
    <row r="53" spans="1:6" ht="45" hidden="1" customHeight="1">
      <c r="A53" s="5" t="s">
        <v>1995</v>
      </c>
      <c r="B53" s="185" t="str">
        <f t="shared" si="1"/>
        <v>01</v>
      </c>
      <c r="C53" s="185">
        <v>13</v>
      </c>
      <c r="D53" s="1" t="s">
        <v>2111</v>
      </c>
      <c r="E53" s="1" t="str">
        <f>"200"</f>
        <v>200</v>
      </c>
      <c r="F53" s="130">
        <f>ведомственная!G49</f>
        <v>0</v>
      </c>
    </row>
    <row r="54" spans="1:6" ht="30" hidden="1" customHeight="1">
      <c r="A54" s="5" t="s">
        <v>565</v>
      </c>
      <c r="B54" s="185" t="str">
        <f t="shared" si="1"/>
        <v>01</v>
      </c>
      <c r="C54" s="185">
        <v>13</v>
      </c>
      <c r="D54" s="15" t="s">
        <v>1404</v>
      </c>
      <c r="E54" s="15"/>
      <c r="F54" s="130">
        <f>F55</f>
        <v>0</v>
      </c>
    </row>
    <row r="55" spans="1:6" ht="36" hidden="1" customHeight="1">
      <c r="A55" s="19" t="s">
        <v>2012</v>
      </c>
      <c r="B55" s="185" t="str">
        <f t="shared" si="1"/>
        <v>01</v>
      </c>
      <c r="C55" s="185">
        <v>13</v>
      </c>
      <c r="D55" s="15" t="s">
        <v>1404</v>
      </c>
      <c r="E55" s="15" t="s">
        <v>2013</v>
      </c>
      <c r="F55" s="130">
        <f>ведомственная!G400</f>
        <v>0</v>
      </c>
    </row>
    <row r="56" spans="1:6" ht="53.25" hidden="1" customHeight="1">
      <c r="A56" s="217" t="s">
        <v>572</v>
      </c>
      <c r="B56" s="185" t="str">
        <f t="shared" si="1"/>
        <v>01</v>
      </c>
      <c r="C56" s="185">
        <v>13</v>
      </c>
      <c r="D56" s="15" t="s">
        <v>1404</v>
      </c>
      <c r="E56" s="15"/>
      <c r="F56" s="130">
        <f>ведомственная!G401</f>
        <v>0</v>
      </c>
    </row>
    <row r="57" spans="1:6" ht="36" hidden="1" customHeight="1">
      <c r="A57" s="5" t="s">
        <v>1526</v>
      </c>
      <c r="B57" s="185" t="str">
        <f t="shared" si="1"/>
        <v>01</v>
      </c>
      <c r="C57" s="185">
        <v>13</v>
      </c>
      <c r="D57" s="15" t="s">
        <v>1404</v>
      </c>
      <c r="E57" s="15" t="s">
        <v>321</v>
      </c>
      <c r="F57" s="130">
        <f>ведомственная!G402</f>
        <v>0</v>
      </c>
    </row>
    <row r="58" spans="1:6" ht="44.25" hidden="1" customHeight="1">
      <c r="A58" s="5" t="s">
        <v>626</v>
      </c>
      <c r="B58" s="185" t="str">
        <f t="shared" si="1"/>
        <v>01</v>
      </c>
      <c r="C58" s="185">
        <v>13</v>
      </c>
      <c r="D58" s="311" t="s">
        <v>788</v>
      </c>
      <c r="E58" s="311"/>
      <c r="F58" s="130">
        <f>F59</f>
        <v>0</v>
      </c>
    </row>
    <row r="59" spans="1:6" ht="47.25" hidden="1" customHeight="1">
      <c r="A59" s="5" t="s">
        <v>1995</v>
      </c>
      <c r="B59" s="185" t="str">
        <f t="shared" si="1"/>
        <v>01</v>
      </c>
      <c r="C59" s="185">
        <v>13</v>
      </c>
      <c r="D59" s="311" t="s">
        <v>788</v>
      </c>
      <c r="E59" s="311" t="str">
        <f>"200"</f>
        <v>200</v>
      </c>
      <c r="F59" s="130">
        <f>ведомственная!G120</f>
        <v>0</v>
      </c>
    </row>
    <row r="60" spans="1:6" ht="51.75" hidden="1" customHeight="1">
      <c r="A60" s="179" t="s">
        <v>1145</v>
      </c>
      <c r="B60" s="185" t="str">
        <f t="shared" si="1"/>
        <v>01</v>
      </c>
      <c r="C60" s="185">
        <v>13</v>
      </c>
      <c r="D60" s="1" t="s">
        <v>2054</v>
      </c>
      <c r="E60" s="1"/>
      <c r="F60" s="242">
        <f>F61</f>
        <v>0</v>
      </c>
    </row>
    <row r="61" spans="1:6" ht="37.5" hidden="1" customHeight="1">
      <c r="A61" s="5" t="s">
        <v>1995</v>
      </c>
      <c r="B61" s="185" t="str">
        <f t="shared" si="1"/>
        <v>01</v>
      </c>
      <c r="C61" s="185">
        <v>13</v>
      </c>
      <c r="D61" s="1" t="s">
        <v>2054</v>
      </c>
      <c r="E61" s="311" t="str">
        <f>"200"</f>
        <v>200</v>
      </c>
      <c r="F61" s="242">
        <f>ведомственная!G51</f>
        <v>0</v>
      </c>
    </row>
    <row r="62" spans="1:6" ht="50.25" hidden="1" customHeight="1">
      <c r="A62" s="320" t="s">
        <v>1968</v>
      </c>
      <c r="B62" s="185" t="str">
        <f t="shared" si="1"/>
        <v>01</v>
      </c>
      <c r="C62" s="185">
        <v>13</v>
      </c>
      <c r="D62" s="1" t="s">
        <v>2045</v>
      </c>
      <c r="E62" s="1"/>
      <c r="F62" s="242">
        <f>F63</f>
        <v>0</v>
      </c>
    </row>
    <row r="63" spans="1:6" ht="35.25" hidden="1" customHeight="1">
      <c r="A63" s="5" t="s">
        <v>1995</v>
      </c>
      <c r="B63" s="185" t="str">
        <f t="shared" si="1"/>
        <v>01</v>
      </c>
      <c r="C63" s="185">
        <v>13</v>
      </c>
      <c r="D63" s="1" t="s">
        <v>2045</v>
      </c>
      <c r="E63" s="311" t="str">
        <f>"200"</f>
        <v>200</v>
      </c>
      <c r="F63" s="242">
        <f>ведомственная!G53</f>
        <v>0</v>
      </c>
    </row>
    <row r="64" spans="1:6" ht="54.75" hidden="1" customHeight="1">
      <c r="A64" s="180" t="s">
        <v>744</v>
      </c>
      <c r="B64" s="185" t="str">
        <f t="shared" si="1"/>
        <v>01</v>
      </c>
      <c r="C64" s="185">
        <v>13</v>
      </c>
      <c r="D64" s="311" t="s">
        <v>2053</v>
      </c>
      <c r="E64" s="15"/>
      <c r="F64" s="242">
        <f>F65</f>
        <v>0</v>
      </c>
    </row>
    <row r="65" spans="1:8" ht="37.5" hidden="1" customHeight="1">
      <c r="A65" s="5" t="s">
        <v>1995</v>
      </c>
      <c r="B65" s="185" t="str">
        <f t="shared" si="1"/>
        <v>01</v>
      </c>
      <c r="C65" s="185">
        <v>13</v>
      </c>
      <c r="D65" s="311" t="s">
        <v>2053</v>
      </c>
      <c r="E65" s="311" t="str">
        <f>"200"</f>
        <v>200</v>
      </c>
      <c r="F65" s="242">
        <f>ведомственная!G404</f>
        <v>0</v>
      </c>
    </row>
    <row r="66" spans="1:8" ht="56.25" hidden="1" customHeight="1">
      <c r="A66" s="279" t="s">
        <v>1978</v>
      </c>
      <c r="B66" s="185" t="str">
        <f t="shared" si="1"/>
        <v>01</v>
      </c>
      <c r="C66" s="185">
        <v>13</v>
      </c>
      <c r="D66" s="311" t="s">
        <v>2052</v>
      </c>
      <c r="E66" s="15"/>
      <c r="F66" s="242">
        <f>F67</f>
        <v>0</v>
      </c>
    </row>
    <row r="67" spans="1:8" ht="37.5" hidden="1" customHeight="1">
      <c r="A67" s="5" t="s">
        <v>1995</v>
      </c>
      <c r="B67" s="185" t="str">
        <f t="shared" si="1"/>
        <v>01</v>
      </c>
      <c r="C67" s="185">
        <v>13</v>
      </c>
      <c r="D67" s="311" t="s">
        <v>2052</v>
      </c>
      <c r="E67" s="311" t="str">
        <f>"200"</f>
        <v>200</v>
      </c>
      <c r="F67" s="242">
        <f>ведомственная!G55</f>
        <v>0</v>
      </c>
    </row>
    <row r="68" spans="1:8" ht="74.25" hidden="1" customHeight="1">
      <c r="A68" s="32" t="s">
        <v>1977</v>
      </c>
      <c r="B68" s="185" t="str">
        <f t="shared" si="1"/>
        <v>01</v>
      </c>
      <c r="C68" s="185">
        <v>13</v>
      </c>
      <c r="D68" s="1" t="s">
        <v>2032</v>
      </c>
      <c r="E68" s="1"/>
      <c r="F68" s="242">
        <f>F69</f>
        <v>0</v>
      </c>
    </row>
    <row r="69" spans="1:8" ht="37.5" hidden="1" customHeight="1">
      <c r="A69" s="5" t="s">
        <v>1995</v>
      </c>
      <c r="B69" s="185" t="str">
        <f t="shared" si="1"/>
        <v>01</v>
      </c>
      <c r="C69" s="185">
        <v>13</v>
      </c>
      <c r="D69" s="1" t="s">
        <v>2032</v>
      </c>
      <c r="E69" s="311" t="str">
        <f>"200"</f>
        <v>200</v>
      </c>
      <c r="F69" s="242">
        <f>ведомственная!G57</f>
        <v>0</v>
      </c>
    </row>
    <row r="70" spans="1:8" s="168" customFormat="1" ht="20.25" hidden="1" customHeight="1">
      <c r="A70" s="199" t="s">
        <v>843</v>
      </c>
      <c r="B70" s="185" t="str">
        <f t="shared" si="1"/>
        <v>01</v>
      </c>
      <c r="C70" s="178"/>
      <c r="D70" s="169"/>
      <c r="E70" s="14"/>
      <c r="F70" s="241"/>
      <c r="H70" s="167"/>
    </row>
    <row r="71" spans="1:8" ht="21" hidden="1" customHeight="1">
      <c r="A71" s="32" t="s">
        <v>1878</v>
      </c>
      <c r="B71" s="185" t="str">
        <f>"02"</f>
        <v>02</v>
      </c>
      <c r="C71" s="185" t="str">
        <f>"03"</f>
        <v>03</v>
      </c>
      <c r="D71" s="160"/>
      <c r="E71" s="311"/>
      <c r="F71" s="130"/>
    </row>
    <row r="72" spans="1:8" ht="21" customHeight="1">
      <c r="A72" s="32"/>
      <c r="B72" s="185" t="str">
        <f t="shared" si="1"/>
        <v>01</v>
      </c>
      <c r="C72" s="185">
        <v>13</v>
      </c>
      <c r="D72" s="160"/>
      <c r="E72" s="549"/>
      <c r="F72" s="130"/>
    </row>
    <row r="73" spans="1:8" ht="21" customHeight="1">
      <c r="A73" s="32"/>
      <c r="B73" s="185" t="str">
        <f t="shared" si="1"/>
        <v>01</v>
      </c>
      <c r="C73" s="185">
        <v>13</v>
      </c>
      <c r="D73" s="549" t="s">
        <v>2606</v>
      </c>
      <c r="E73" s="549">
        <v>350</v>
      </c>
      <c r="F73" s="241">
        <v>14</v>
      </c>
    </row>
    <row r="74" spans="1:8" ht="75.75" customHeight="1">
      <c r="A74" s="63" t="s">
        <v>2599</v>
      </c>
      <c r="B74" s="185" t="str">
        <f t="shared" si="1"/>
        <v>01</v>
      </c>
      <c r="C74" s="185">
        <v>13</v>
      </c>
      <c r="D74" s="542" t="s">
        <v>2606</v>
      </c>
      <c r="E74" s="542">
        <v>800</v>
      </c>
      <c r="F74" s="130">
        <v>432.8</v>
      </c>
    </row>
    <row r="75" spans="1:8" ht="77.25" customHeight="1">
      <c r="A75" s="63" t="s">
        <v>2572</v>
      </c>
      <c r="B75" s="185" t="str">
        <f>"03"</f>
        <v>03</v>
      </c>
      <c r="C75" s="185">
        <v>14</v>
      </c>
      <c r="D75" s="531" t="s">
        <v>2607</v>
      </c>
      <c r="E75" s="529">
        <v>200</v>
      </c>
      <c r="F75" s="241">
        <v>30.2</v>
      </c>
    </row>
    <row r="76" spans="1:8" ht="136.9" customHeight="1">
      <c r="A76" s="149" t="s">
        <v>2567</v>
      </c>
      <c r="B76" s="185" t="str">
        <f t="shared" si="1"/>
        <v>01</v>
      </c>
      <c r="C76" s="185" t="str">
        <f>"06"</f>
        <v>06</v>
      </c>
      <c r="D76" s="519" t="s">
        <v>2566</v>
      </c>
      <c r="E76" s="311">
        <v>200</v>
      </c>
      <c r="F76" s="241">
        <v>14.3</v>
      </c>
    </row>
    <row r="77" spans="1:8" ht="118.15" customHeight="1">
      <c r="A77" s="149" t="s">
        <v>2567</v>
      </c>
      <c r="B77" s="185" t="str">
        <f t="shared" si="1"/>
        <v>01</v>
      </c>
      <c r="C77" s="185" t="str">
        <f>"06"</f>
        <v>06</v>
      </c>
      <c r="D77" s="519" t="s">
        <v>2566</v>
      </c>
      <c r="E77" s="515">
        <v>244</v>
      </c>
      <c r="F77" s="130">
        <v>14.3</v>
      </c>
    </row>
    <row r="78" spans="1:8" ht="55.9" hidden="1" customHeight="1">
      <c r="A78" s="5" t="s">
        <v>1992</v>
      </c>
      <c r="B78" s="185"/>
      <c r="C78" s="185"/>
      <c r="D78" s="374"/>
      <c r="E78" s="374"/>
      <c r="F78" s="130"/>
    </row>
    <row r="79" spans="1:8" ht="42.6" hidden="1" customHeight="1">
      <c r="A79" s="5" t="s">
        <v>1995</v>
      </c>
      <c r="B79" s="185"/>
      <c r="C79" s="185"/>
      <c r="D79" s="374"/>
      <c r="E79" s="374"/>
      <c r="F79" s="130"/>
    </row>
    <row r="80" spans="1:8" s="168" customFormat="1" ht="41.25" hidden="1" customHeight="1">
      <c r="A80" s="199" t="s">
        <v>2573</v>
      </c>
      <c r="B80" s="193" t="s">
        <v>2573</v>
      </c>
      <c r="C80" s="193"/>
      <c r="D80" s="169"/>
      <c r="E80" s="14"/>
      <c r="F80" s="241" t="s">
        <v>2573</v>
      </c>
      <c r="H80" s="167"/>
    </row>
    <row r="81" spans="1:8" ht="57.75" hidden="1" customHeight="1">
      <c r="A81" s="32" t="s">
        <v>428</v>
      </c>
      <c r="B81" s="185" t="str">
        <f t="shared" ref="B81:B89" si="2">"03"</f>
        <v>03</v>
      </c>
      <c r="C81" s="185">
        <v>10</v>
      </c>
      <c r="D81" s="160"/>
      <c r="E81" s="311"/>
      <c r="F81" s="130" t="e">
        <f>F82+F84+F87+F89</f>
        <v>#VALUE!</v>
      </c>
    </row>
    <row r="82" spans="1:8" ht="59.25" hidden="1" customHeight="1">
      <c r="A82" s="32" t="s">
        <v>1613</v>
      </c>
      <c r="B82" s="185" t="str">
        <f t="shared" si="2"/>
        <v>03</v>
      </c>
      <c r="C82" s="185" t="str">
        <f t="shared" ref="C82:C88" si="3">"09"</f>
        <v>09</v>
      </c>
      <c r="D82" s="311" t="s">
        <v>1637</v>
      </c>
      <c r="E82" s="311"/>
      <c r="F82" s="130">
        <f>F83</f>
        <v>0</v>
      </c>
    </row>
    <row r="83" spans="1:8" ht="48.75" hidden="1" customHeight="1">
      <c r="A83" s="40" t="s">
        <v>1995</v>
      </c>
      <c r="B83" s="185" t="str">
        <f t="shared" si="2"/>
        <v>03</v>
      </c>
      <c r="C83" s="185" t="str">
        <f t="shared" si="3"/>
        <v>09</v>
      </c>
      <c r="D83" s="311" t="s">
        <v>1637</v>
      </c>
      <c r="E83" s="311" t="str">
        <f>"200"</f>
        <v>200</v>
      </c>
      <c r="F83" s="130">
        <f>ведомственная!G65</f>
        <v>0</v>
      </c>
    </row>
    <row r="84" spans="1:8" ht="39" hidden="1" customHeight="1">
      <c r="A84" s="32" t="s">
        <v>1997</v>
      </c>
      <c r="B84" s="185" t="str">
        <f t="shared" si="2"/>
        <v>03</v>
      </c>
      <c r="C84" s="185" t="str">
        <f t="shared" si="3"/>
        <v>09</v>
      </c>
      <c r="D84" s="1" t="s">
        <v>1637</v>
      </c>
      <c r="E84" s="311"/>
      <c r="F84" s="130">
        <f>F85+F86</f>
        <v>0</v>
      </c>
    </row>
    <row r="85" spans="1:8" ht="94.5" hidden="1" customHeight="1">
      <c r="A85" s="5" t="s">
        <v>1992</v>
      </c>
      <c r="B85" s="185" t="str">
        <f t="shared" si="2"/>
        <v>03</v>
      </c>
      <c r="C85" s="185" t="str">
        <f t="shared" si="3"/>
        <v>09</v>
      </c>
      <c r="D85" s="1" t="s">
        <v>787</v>
      </c>
      <c r="E85" s="311" t="str">
        <f>"100"</f>
        <v>100</v>
      </c>
      <c r="F85" s="130">
        <f>ведомственная!G67</f>
        <v>0</v>
      </c>
    </row>
    <row r="86" spans="1:8" ht="38.25" hidden="1" customHeight="1">
      <c r="A86" s="5" t="s">
        <v>1995</v>
      </c>
      <c r="B86" s="185" t="str">
        <f t="shared" si="2"/>
        <v>03</v>
      </c>
      <c r="C86" s="185" t="str">
        <f t="shared" si="3"/>
        <v>09</v>
      </c>
      <c r="D86" s="1" t="s">
        <v>1637</v>
      </c>
      <c r="E86" s="311" t="str">
        <f>"200"</f>
        <v>200</v>
      </c>
      <c r="F86" s="130">
        <f>ведомственная!G68</f>
        <v>0</v>
      </c>
    </row>
    <row r="87" spans="1:8" ht="55.5" hidden="1" customHeight="1">
      <c r="A87" s="5" t="s">
        <v>625</v>
      </c>
      <c r="B87" s="185" t="str">
        <f t="shared" si="2"/>
        <v>03</v>
      </c>
      <c r="C87" s="185" t="str">
        <f t="shared" si="3"/>
        <v>09</v>
      </c>
      <c r="D87" s="1" t="s">
        <v>788</v>
      </c>
      <c r="E87" s="311"/>
      <c r="F87" s="130">
        <f>F88</f>
        <v>0</v>
      </c>
    </row>
    <row r="88" spans="1:8" ht="39.75" hidden="1" customHeight="1">
      <c r="A88" s="5" t="s">
        <v>1995</v>
      </c>
      <c r="B88" s="185" t="str">
        <f t="shared" si="2"/>
        <v>03</v>
      </c>
      <c r="C88" s="185" t="str">
        <f t="shared" si="3"/>
        <v>09</v>
      </c>
      <c r="D88" s="1" t="s">
        <v>788</v>
      </c>
      <c r="E88" s="311">
        <v>200</v>
      </c>
      <c r="F88" s="130">
        <f>ведомственная!G70</f>
        <v>0</v>
      </c>
    </row>
    <row r="89" spans="1:8" ht="61.5" hidden="1" customHeight="1">
      <c r="A89" s="32" t="s">
        <v>2217</v>
      </c>
      <c r="B89" s="185" t="str">
        <f t="shared" si="2"/>
        <v>03</v>
      </c>
      <c r="C89" s="185">
        <v>10</v>
      </c>
      <c r="D89" s="1" t="s">
        <v>2249</v>
      </c>
      <c r="E89" s="311"/>
      <c r="F89" s="130" t="str">
        <f>F90</f>
        <v xml:space="preserve"> </v>
      </c>
    </row>
    <row r="90" spans="1:8" ht="3.75" customHeight="1">
      <c r="A90" s="63"/>
      <c r="B90" s="185" t="s">
        <v>2573</v>
      </c>
      <c r="C90" s="185" t="s">
        <v>2573</v>
      </c>
      <c r="D90" s="530" t="s">
        <v>2573</v>
      </c>
      <c r="E90" s="529" t="s">
        <v>2573</v>
      </c>
      <c r="F90" s="130" t="s">
        <v>2573</v>
      </c>
    </row>
    <row r="91" spans="1:8" s="168" customFormat="1" ht="24" hidden="1" customHeight="1">
      <c r="A91" s="199" t="s">
        <v>2237</v>
      </c>
      <c r="B91" s="193" t="str">
        <f t="shared" ref="B91:B98" si="4">"05"</f>
        <v>05</v>
      </c>
      <c r="C91" s="178"/>
      <c r="D91" s="169"/>
      <c r="E91" s="14"/>
      <c r="F91" s="241">
        <f>ведомственная!G121</f>
        <v>0</v>
      </c>
      <c r="H91" s="167"/>
    </row>
    <row r="92" spans="1:8" s="168" customFormat="1" ht="24" hidden="1" customHeight="1">
      <c r="A92" s="199" t="s">
        <v>1885</v>
      </c>
      <c r="B92" s="193" t="str">
        <f t="shared" si="4"/>
        <v>05</v>
      </c>
      <c r="C92" s="185" t="str">
        <f>"01"</f>
        <v>01</v>
      </c>
      <c r="D92" s="169"/>
      <c r="E92" s="14"/>
      <c r="F92" s="241">
        <f>F93</f>
        <v>0</v>
      </c>
      <c r="H92" s="167"/>
    </row>
    <row r="93" spans="1:8" s="168" customFormat="1" ht="24" hidden="1" customHeight="1">
      <c r="A93" s="199" t="s">
        <v>2244</v>
      </c>
      <c r="B93" s="193" t="str">
        <f t="shared" si="4"/>
        <v>05</v>
      </c>
      <c r="C93" s="185" t="str">
        <f>"01"</f>
        <v>01</v>
      </c>
      <c r="D93" s="169" t="s">
        <v>2243</v>
      </c>
      <c r="E93" s="14"/>
      <c r="F93" s="241">
        <f>F94</f>
        <v>0</v>
      </c>
      <c r="H93" s="167"/>
    </row>
    <row r="94" spans="1:8" s="168" customFormat="1" ht="34.15" hidden="1" customHeight="1">
      <c r="A94" s="5" t="s">
        <v>1995</v>
      </c>
      <c r="B94" s="193" t="str">
        <f t="shared" si="4"/>
        <v>05</v>
      </c>
      <c r="C94" s="185" t="str">
        <f>"01"</f>
        <v>01</v>
      </c>
      <c r="D94" s="169" t="s">
        <v>2243</v>
      </c>
      <c r="E94" s="14">
        <v>200</v>
      </c>
      <c r="F94" s="241">
        <f>ведомственная!G129</f>
        <v>0</v>
      </c>
      <c r="H94" s="167"/>
    </row>
    <row r="95" spans="1:8" s="168" customFormat="1" ht="34.15" hidden="1" customHeight="1">
      <c r="A95" s="5"/>
      <c r="B95" s="193"/>
      <c r="C95" s="185"/>
      <c r="D95" s="169"/>
      <c r="E95" s="14"/>
      <c r="F95" s="241"/>
      <c r="H95" s="167"/>
    </row>
    <row r="96" spans="1:8" s="168" customFormat="1" ht="34.15" hidden="1" customHeight="1">
      <c r="A96" s="5"/>
      <c r="B96" s="193"/>
      <c r="C96" s="185"/>
      <c r="D96" s="169"/>
      <c r="E96" s="14"/>
      <c r="F96" s="241"/>
      <c r="H96" s="167"/>
    </row>
    <row r="97" spans="1:6" ht="24" hidden="1" customHeight="1">
      <c r="A97" s="32" t="s">
        <v>2219</v>
      </c>
      <c r="B97" s="185" t="str">
        <f t="shared" si="4"/>
        <v>05</v>
      </c>
      <c r="C97" s="185" t="str">
        <f>"02"</f>
        <v>02</v>
      </c>
      <c r="D97" s="160"/>
      <c r="E97" s="311"/>
      <c r="F97" s="241"/>
    </row>
    <row r="98" spans="1:6" ht="66" hidden="1" customHeight="1">
      <c r="A98" s="99" t="s">
        <v>2112</v>
      </c>
      <c r="B98" s="185" t="str">
        <f t="shared" si="4"/>
        <v>05</v>
      </c>
      <c r="C98" s="185" t="str">
        <f>"02"</f>
        <v>02</v>
      </c>
      <c r="D98" s="374" t="s">
        <v>2188</v>
      </c>
      <c r="E98" s="311"/>
      <c r="F98" s="130">
        <f>F99+F100</f>
        <v>0</v>
      </c>
    </row>
    <row r="99" spans="1:6" ht="100.5" hidden="1" customHeight="1">
      <c r="A99" s="5" t="s">
        <v>1992</v>
      </c>
      <c r="B99" s="185" t="str">
        <f t="shared" ref="B99:B188" si="5">"04"</f>
        <v>04</v>
      </c>
      <c r="C99" s="185" t="str">
        <f t="shared" ref="C99:C179" si="6">"05"</f>
        <v>05</v>
      </c>
      <c r="D99" s="311" t="s">
        <v>2068</v>
      </c>
      <c r="E99" s="311" t="str">
        <f>"100"</f>
        <v>100</v>
      </c>
      <c r="F99" s="130">
        <f>ведомственная!G132</f>
        <v>0</v>
      </c>
    </row>
    <row r="100" spans="1:6" ht="42" hidden="1" customHeight="1">
      <c r="A100" s="5" t="s">
        <v>1995</v>
      </c>
      <c r="B100" s="185" t="str">
        <f>"05"</f>
        <v>05</v>
      </c>
      <c r="C100" s="185" t="str">
        <f>"02"</f>
        <v>02</v>
      </c>
      <c r="D100" s="374" t="s">
        <v>2188</v>
      </c>
      <c r="E100" s="311" t="str">
        <f>"200"</f>
        <v>200</v>
      </c>
      <c r="F100" s="130">
        <f>ведомственная!G133</f>
        <v>0</v>
      </c>
    </row>
    <row r="101" spans="1:6" ht="99.75" hidden="1" customHeight="1">
      <c r="A101" s="32" t="s">
        <v>1004</v>
      </c>
      <c r="B101" s="185" t="str">
        <f t="shared" si="5"/>
        <v>04</v>
      </c>
      <c r="C101" s="185" t="str">
        <f t="shared" si="6"/>
        <v>05</v>
      </c>
      <c r="D101" s="311" t="s">
        <v>346</v>
      </c>
      <c r="E101" s="311"/>
      <c r="F101" s="130">
        <f>F102</f>
        <v>0</v>
      </c>
    </row>
    <row r="102" spans="1:6" ht="23.25" hidden="1" customHeight="1">
      <c r="A102" s="19" t="s">
        <v>1993</v>
      </c>
      <c r="B102" s="185" t="str">
        <f t="shared" si="5"/>
        <v>04</v>
      </c>
      <c r="C102" s="185" t="str">
        <f t="shared" si="6"/>
        <v>05</v>
      </c>
      <c r="D102" s="311" t="s">
        <v>346</v>
      </c>
      <c r="E102" s="311" t="str">
        <f>"800"</f>
        <v>800</v>
      </c>
      <c r="F102" s="130">
        <f>ведомственная!G135</f>
        <v>0</v>
      </c>
    </row>
    <row r="103" spans="1:6" ht="136.5" hidden="1" customHeight="1">
      <c r="A103" s="342" t="s">
        <v>2144</v>
      </c>
      <c r="B103" s="336" t="str">
        <f>"05"</f>
        <v>05</v>
      </c>
      <c r="C103" s="185" t="str">
        <f>"02"</f>
        <v>02</v>
      </c>
      <c r="D103" s="374" t="s">
        <v>2188</v>
      </c>
      <c r="E103" s="335"/>
      <c r="F103" s="338">
        <f>F104</f>
        <v>0</v>
      </c>
    </row>
    <row r="104" spans="1:6" ht="23.25" hidden="1" customHeight="1">
      <c r="A104" s="343" t="s">
        <v>1993</v>
      </c>
      <c r="B104" s="336" t="str">
        <f>"05"</f>
        <v>05</v>
      </c>
      <c r="C104" s="185" t="str">
        <f>"02"</f>
        <v>02</v>
      </c>
      <c r="D104" s="374" t="s">
        <v>2188</v>
      </c>
      <c r="E104" s="335" t="str">
        <f>"800"</f>
        <v>800</v>
      </c>
      <c r="F104" s="338">
        <f>ведомственная!G137</f>
        <v>0</v>
      </c>
    </row>
    <row r="105" spans="1:6" ht="20.25" hidden="1" customHeight="1">
      <c r="A105" s="353"/>
      <c r="B105" s="336"/>
      <c r="C105" s="336"/>
      <c r="D105" s="335"/>
      <c r="E105" s="335"/>
      <c r="F105" s="338"/>
    </row>
    <row r="106" spans="1:6" ht="25.5" hidden="1" customHeight="1">
      <c r="A106" s="354"/>
      <c r="B106" s="336"/>
      <c r="C106" s="336"/>
      <c r="D106" s="335"/>
      <c r="E106" s="335"/>
      <c r="F106" s="338"/>
    </row>
    <row r="107" spans="1:6" ht="206.25" hidden="1" customHeight="1">
      <c r="A107" s="342" t="s">
        <v>2145</v>
      </c>
      <c r="B107" s="336" t="str">
        <f t="shared" ref="B107:B112" si="7">"04"</f>
        <v>04</v>
      </c>
      <c r="C107" s="336" t="str">
        <f t="shared" ref="C107:C112" si="8">"05"</f>
        <v>05</v>
      </c>
      <c r="D107" s="335" t="s">
        <v>2129</v>
      </c>
      <c r="E107" s="335"/>
      <c r="F107" s="338">
        <f>F108</f>
        <v>0</v>
      </c>
    </row>
    <row r="108" spans="1:6" ht="25.5" hidden="1" customHeight="1">
      <c r="A108" s="343" t="s">
        <v>1993</v>
      </c>
      <c r="B108" s="336" t="str">
        <f t="shared" si="7"/>
        <v>04</v>
      </c>
      <c r="C108" s="336" t="str">
        <f t="shared" si="8"/>
        <v>05</v>
      </c>
      <c r="D108" s="335" t="s">
        <v>2129</v>
      </c>
      <c r="E108" s="335" t="str">
        <f>"800"</f>
        <v>800</v>
      </c>
      <c r="F108" s="338">
        <f>ведомственная!G141</f>
        <v>0</v>
      </c>
    </row>
    <row r="109" spans="1:6" ht="219.75" hidden="1" customHeight="1">
      <c r="A109" s="342" t="s">
        <v>2146</v>
      </c>
      <c r="B109" s="336" t="str">
        <f t="shared" si="7"/>
        <v>04</v>
      </c>
      <c r="C109" s="336" t="str">
        <f t="shared" si="8"/>
        <v>05</v>
      </c>
      <c r="D109" s="344" t="s">
        <v>2130</v>
      </c>
      <c r="E109" s="335"/>
      <c r="F109" s="338">
        <f>F110</f>
        <v>0</v>
      </c>
    </row>
    <row r="110" spans="1:6" ht="25.5" hidden="1" customHeight="1">
      <c r="A110" s="343" t="s">
        <v>1993</v>
      </c>
      <c r="B110" s="336" t="str">
        <f t="shared" si="7"/>
        <v>04</v>
      </c>
      <c r="C110" s="336" t="str">
        <f t="shared" si="8"/>
        <v>05</v>
      </c>
      <c r="D110" s="344" t="s">
        <v>2130</v>
      </c>
      <c r="E110" s="335" t="str">
        <f>"800"</f>
        <v>800</v>
      </c>
      <c r="F110" s="338">
        <f>ведомственная!G143</f>
        <v>0</v>
      </c>
    </row>
    <row r="111" spans="1:6" ht="225" hidden="1" customHeight="1">
      <c r="A111" s="342" t="s">
        <v>2147</v>
      </c>
      <c r="B111" s="336" t="str">
        <f t="shared" si="7"/>
        <v>04</v>
      </c>
      <c r="C111" s="336" t="str">
        <f t="shared" si="8"/>
        <v>05</v>
      </c>
      <c r="D111" s="344" t="s">
        <v>2131</v>
      </c>
      <c r="E111" s="335"/>
      <c r="F111" s="338">
        <f>F112</f>
        <v>0</v>
      </c>
    </row>
    <row r="112" spans="1:6" ht="25.5" hidden="1" customHeight="1">
      <c r="A112" s="343" t="s">
        <v>1993</v>
      </c>
      <c r="B112" s="336" t="str">
        <f t="shared" si="7"/>
        <v>04</v>
      </c>
      <c r="C112" s="336" t="str">
        <f t="shared" si="8"/>
        <v>05</v>
      </c>
      <c r="D112" s="344" t="s">
        <v>2131</v>
      </c>
      <c r="E112" s="335" t="str">
        <f>"800"</f>
        <v>800</v>
      </c>
      <c r="F112" s="338">
        <f>ведомственная!G145</f>
        <v>0</v>
      </c>
    </row>
    <row r="113" spans="1:6" ht="190.5" hidden="1" customHeight="1">
      <c r="A113" s="342" t="s">
        <v>2148</v>
      </c>
      <c r="B113" s="336" t="str">
        <f t="shared" si="5"/>
        <v>04</v>
      </c>
      <c r="C113" s="336" t="str">
        <f t="shared" si="6"/>
        <v>05</v>
      </c>
      <c r="D113" s="344" t="s">
        <v>2132</v>
      </c>
      <c r="E113" s="335"/>
      <c r="F113" s="338">
        <f>ведомственная!G146</f>
        <v>0</v>
      </c>
    </row>
    <row r="114" spans="1:6" ht="25.5" hidden="1" customHeight="1">
      <c r="A114" s="343" t="s">
        <v>1993</v>
      </c>
      <c r="B114" s="336" t="str">
        <f t="shared" si="5"/>
        <v>04</v>
      </c>
      <c r="C114" s="336" t="str">
        <f t="shared" si="6"/>
        <v>05</v>
      </c>
      <c r="D114" s="344" t="s">
        <v>2132</v>
      </c>
      <c r="E114" s="335" t="str">
        <f>"800"</f>
        <v>800</v>
      </c>
      <c r="F114" s="338">
        <f>ведомственная!G147</f>
        <v>0</v>
      </c>
    </row>
    <row r="115" spans="1:6" ht="147" hidden="1" customHeight="1">
      <c r="A115" s="342" t="s">
        <v>2158</v>
      </c>
      <c r="B115" s="336" t="str">
        <f>"04"</f>
        <v>04</v>
      </c>
      <c r="C115" s="336" t="str">
        <f>"05"</f>
        <v>05</v>
      </c>
      <c r="D115" s="344" t="s">
        <v>2133</v>
      </c>
      <c r="E115" s="335"/>
      <c r="F115" s="338">
        <f>F116</f>
        <v>0</v>
      </c>
    </row>
    <row r="116" spans="1:6" ht="25.5" hidden="1" customHeight="1">
      <c r="A116" s="343" t="s">
        <v>1993</v>
      </c>
      <c r="B116" s="336" t="str">
        <f>"04"</f>
        <v>04</v>
      </c>
      <c r="C116" s="336" t="str">
        <f>"05"</f>
        <v>05</v>
      </c>
      <c r="D116" s="344" t="s">
        <v>2133</v>
      </c>
      <c r="E116" s="335" t="str">
        <f>"800"</f>
        <v>800</v>
      </c>
      <c r="F116" s="338"/>
    </row>
    <row r="117" spans="1:6" ht="141.75" hidden="1" customHeight="1">
      <c r="A117" s="342" t="s">
        <v>2159</v>
      </c>
      <c r="B117" s="336" t="str">
        <f t="shared" si="5"/>
        <v>04</v>
      </c>
      <c r="C117" s="336" t="str">
        <f t="shared" si="6"/>
        <v>05</v>
      </c>
      <c r="D117" s="344" t="s">
        <v>2134</v>
      </c>
      <c r="E117" s="335"/>
      <c r="F117" s="338">
        <f>F118</f>
        <v>0</v>
      </c>
    </row>
    <row r="118" spans="1:6" ht="21" hidden="1" customHeight="1">
      <c r="A118" s="343" t="s">
        <v>1993</v>
      </c>
      <c r="B118" s="336" t="str">
        <f t="shared" si="5"/>
        <v>04</v>
      </c>
      <c r="C118" s="336" t="str">
        <f t="shared" si="6"/>
        <v>05</v>
      </c>
      <c r="D118" s="344" t="s">
        <v>2134</v>
      </c>
      <c r="E118" s="335" t="str">
        <f>"800"</f>
        <v>800</v>
      </c>
      <c r="F118" s="338">
        <f>ведомственная!G151</f>
        <v>0</v>
      </c>
    </row>
    <row r="119" spans="1:6" ht="210" hidden="1" customHeight="1">
      <c r="A119" s="354" t="s">
        <v>184</v>
      </c>
      <c r="B119" s="336" t="str">
        <f t="shared" si="5"/>
        <v>04</v>
      </c>
      <c r="C119" s="336" t="str">
        <f t="shared" si="6"/>
        <v>05</v>
      </c>
      <c r="D119" s="335" t="s">
        <v>831</v>
      </c>
      <c r="E119" s="335"/>
      <c r="F119" s="338">
        <f>F120</f>
        <v>0</v>
      </c>
    </row>
    <row r="120" spans="1:6" ht="21" hidden="1" customHeight="1">
      <c r="A120" s="354" t="s">
        <v>1229</v>
      </c>
      <c r="B120" s="336" t="str">
        <f t="shared" si="5"/>
        <v>04</v>
      </c>
      <c r="C120" s="336" t="str">
        <f t="shared" si="6"/>
        <v>05</v>
      </c>
      <c r="D120" s="335" t="s">
        <v>185</v>
      </c>
      <c r="E120" s="335" t="str">
        <f>"006"</f>
        <v>006</v>
      </c>
      <c r="F120" s="338">
        <f>ведомственная!G153</f>
        <v>0</v>
      </c>
    </row>
    <row r="121" spans="1:6" ht="166.5" hidden="1" customHeight="1">
      <c r="A121" s="342" t="s">
        <v>2149</v>
      </c>
      <c r="B121" s="336" t="str">
        <f t="shared" ref="B121:B138" si="9">"04"</f>
        <v>04</v>
      </c>
      <c r="C121" s="336" t="str">
        <f t="shared" ref="C121:C134" si="10">"05"</f>
        <v>05</v>
      </c>
      <c r="D121" s="344" t="s">
        <v>2135</v>
      </c>
      <c r="E121" s="335"/>
      <c r="F121" s="338">
        <f>F122</f>
        <v>0</v>
      </c>
    </row>
    <row r="122" spans="1:6" ht="21" hidden="1" customHeight="1">
      <c r="A122" s="343" t="s">
        <v>1993</v>
      </c>
      <c r="B122" s="336" t="str">
        <f t="shared" si="9"/>
        <v>04</v>
      </c>
      <c r="C122" s="336" t="str">
        <f t="shared" si="10"/>
        <v>05</v>
      </c>
      <c r="D122" s="344" t="s">
        <v>2135</v>
      </c>
      <c r="E122" s="335" t="str">
        <f>"800"</f>
        <v>800</v>
      </c>
      <c r="F122" s="338"/>
    </row>
    <row r="123" spans="1:6" ht="170.25" hidden="1" customHeight="1">
      <c r="A123" s="342" t="s">
        <v>2150</v>
      </c>
      <c r="B123" s="336" t="str">
        <f t="shared" si="9"/>
        <v>04</v>
      </c>
      <c r="C123" s="336" t="str">
        <f t="shared" si="10"/>
        <v>05</v>
      </c>
      <c r="D123" s="344" t="s">
        <v>2136</v>
      </c>
      <c r="E123" s="335"/>
      <c r="F123" s="338">
        <f>F124</f>
        <v>0</v>
      </c>
    </row>
    <row r="124" spans="1:6" ht="21" hidden="1" customHeight="1">
      <c r="A124" s="343" t="s">
        <v>1993</v>
      </c>
      <c r="B124" s="336" t="str">
        <f t="shared" si="9"/>
        <v>04</v>
      </c>
      <c r="C124" s="336" t="str">
        <f t="shared" si="10"/>
        <v>05</v>
      </c>
      <c r="D124" s="344" t="s">
        <v>2136</v>
      </c>
      <c r="E124" s="335" t="str">
        <f>"800"</f>
        <v>800</v>
      </c>
      <c r="F124" s="338"/>
    </row>
    <row r="125" spans="1:6" ht="189" hidden="1" customHeight="1">
      <c r="A125" s="342" t="s">
        <v>2151</v>
      </c>
      <c r="B125" s="336" t="str">
        <f t="shared" si="9"/>
        <v>04</v>
      </c>
      <c r="C125" s="336" t="str">
        <f t="shared" si="10"/>
        <v>05</v>
      </c>
      <c r="D125" s="344" t="s">
        <v>2137</v>
      </c>
      <c r="E125" s="335"/>
      <c r="F125" s="338">
        <f>F126</f>
        <v>0</v>
      </c>
    </row>
    <row r="126" spans="1:6" ht="21" hidden="1" customHeight="1">
      <c r="A126" s="343" t="s">
        <v>1993</v>
      </c>
      <c r="B126" s="336" t="str">
        <f t="shared" si="9"/>
        <v>04</v>
      </c>
      <c r="C126" s="336" t="str">
        <f t="shared" si="10"/>
        <v>05</v>
      </c>
      <c r="D126" s="344" t="s">
        <v>2137</v>
      </c>
      <c r="E126" s="335" t="str">
        <f>"800"</f>
        <v>800</v>
      </c>
      <c r="F126" s="338">
        <f>ведомственная!G159</f>
        <v>0</v>
      </c>
    </row>
    <row r="127" spans="1:6" ht="219" hidden="1" customHeight="1">
      <c r="A127" s="342" t="s">
        <v>2152</v>
      </c>
      <c r="B127" s="336" t="str">
        <f t="shared" si="9"/>
        <v>04</v>
      </c>
      <c r="C127" s="336" t="str">
        <f t="shared" si="10"/>
        <v>05</v>
      </c>
      <c r="D127" s="344" t="s">
        <v>2138</v>
      </c>
      <c r="E127" s="335"/>
      <c r="F127" s="338">
        <f>F128</f>
        <v>0</v>
      </c>
    </row>
    <row r="128" spans="1:6" ht="21" hidden="1" customHeight="1">
      <c r="A128" s="343" t="s">
        <v>1993</v>
      </c>
      <c r="B128" s="336" t="str">
        <f t="shared" si="9"/>
        <v>04</v>
      </c>
      <c r="C128" s="336" t="str">
        <f t="shared" si="10"/>
        <v>05</v>
      </c>
      <c r="D128" s="344" t="s">
        <v>2138</v>
      </c>
      <c r="E128" s="335" t="str">
        <f>"800"</f>
        <v>800</v>
      </c>
      <c r="F128" s="338">
        <f>ведомственная!G161</f>
        <v>0</v>
      </c>
    </row>
    <row r="129" spans="1:8" ht="207.75" hidden="1" customHeight="1">
      <c r="A129" s="342" t="s">
        <v>2153</v>
      </c>
      <c r="B129" s="336" t="str">
        <f t="shared" si="9"/>
        <v>04</v>
      </c>
      <c r="C129" s="336" t="str">
        <f t="shared" si="10"/>
        <v>05</v>
      </c>
      <c r="D129" s="344" t="s">
        <v>2139</v>
      </c>
      <c r="E129" s="335"/>
      <c r="F129" s="338">
        <f>F130</f>
        <v>0</v>
      </c>
    </row>
    <row r="130" spans="1:8" ht="21" hidden="1" customHeight="1">
      <c r="A130" s="343" t="s">
        <v>1993</v>
      </c>
      <c r="B130" s="336" t="str">
        <f t="shared" si="9"/>
        <v>04</v>
      </c>
      <c r="C130" s="336" t="str">
        <f t="shared" si="10"/>
        <v>05</v>
      </c>
      <c r="D130" s="344" t="s">
        <v>2139</v>
      </c>
      <c r="E130" s="335" t="str">
        <f>"800"</f>
        <v>800</v>
      </c>
      <c r="F130" s="338">
        <f>ведомственная!G163</f>
        <v>0</v>
      </c>
    </row>
    <row r="131" spans="1:8" ht="171" hidden="1" customHeight="1">
      <c r="A131" s="342" t="s">
        <v>2154</v>
      </c>
      <c r="B131" s="336" t="str">
        <f t="shared" si="9"/>
        <v>04</v>
      </c>
      <c r="C131" s="336" t="str">
        <f t="shared" si="10"/>
        <v>05</v>
      </c>
      <c r="D131" s="344" t="s">
        <v>2140</v>
      </c>
      <c r="E131" s="335"/>
      <c r="F131" s="338">
        <f>F132</f>
        <v>0</v>
      </c>
    </row>
    <row r="132" spans="1:8" ht="21" hidden="1" customHeight="1">
      <c r="A132" s="343" t="s">
        <v>1993</v>
      </c>
      <c r="B132" s="336" t="str">
        <f t="shared" si="9"/>
        <v>04</v>
      </c>
      <c r="C132" s="336" t="str">
        <f t="shared" si="10"/>
        <v>05</v>
      </c>
      <c r="D132" s="344" t="s">
        <v>2140</v>
      </c>
      <c r="E132" s="335" t="str">
        <f>"800"</f>
        <v>800</v>
      </c>
      <c r="F132" s="338">
        <f>ведомственная!G165</f>
        <v>0</v>
      </c>
    </row>
    <row r="133" spans="1:8" ht="174" hidden="1" customHeight="1">
      <c r="A133" s="342" t="s">
        <v>2155</v>
      </c>
      <c r="B133" s="336" t="str">
        <f t="shared" si="9"/>
        <v>04</v>
      </c>
      <c r="C133" s="336" t="str">
        <f t="shared" si="10"/>
        <v>05</v>
      </c>
      <c r="D133" s="344" t="s">
        <v>2141</v>
      </c>
      <c r="E133" s="335"/>
      <c r="F133" s="338">
        <f>F134</f>
        <v>0</v>
      </c>
    </row>
    <row r="134" spans="1:8" ht="21" hidden="1" customHeight="1">
      <c r="A134" s="343" t="s">
        <v>1993</v>
      </c>
      <c r="B134" s="336" t="str">
        <f t="shared" si="9"/>
        <v>04</v>
      </c>
      <c r="C134" s="336" t="str">
        <f t="shared" si="10"/>
        <v>05</v>
      </c>
      <c r="D134" s="344" t="s">
        <v>2141</v>
      </c>
      <c r="E134" s="335" t="str">
        <f>"800"</f>
        <v>800</v>
      </c>
      <c r="F134" s="355">
        <f>ведомственная!G167</f>
        <v>0</v>
      </c>
    </row>
    <row r="135" spans="1:8" ht="167.25" hidden="1" customHeight="1">
      <c r="A135" s="342" t="s">
        <v>2156</v>
      </c>
      <c r="B135" s="336" t="str">
        <f t="shared" si="9"/>
        <v>04</v>
      </c>
      <c r="C135" s="336" t="str">
        <f>"05"</f>
        <v>05</v>
      </c>
      <c r="D135" s="344" t="s">
        <v>2142</v>
      </c>
      <c r="E135" s="335"/>
      <c r="F135" s="338">
        <f>F136</f>
        <v>0</v>
      </c>
      <c r="G135" s="244"/>
      <c r="H135" s="321"/>
    </row>
    <row r="136" spans="1:8" ht="24.75" hidden="1" customHeight="1">
      <c r="A136" s="343" t="s">
        <v>1993</v>
      </c>
      <c r="B136" s="336" t="str">
        <f t="shared" si="9"/>
        <v>04</v>
      </c>
      <c r="C136" s="336" t="str">
        <f>"05"</f>
        <v>05</v>
      </c>
      <c r="D136" s="344" t="s">
        <v>2142</v>
      </c>
      <c r="E136" s="335" t="str">
        <f>"800"</f>
        <v>800</v>
      </c>
      <c r="F136" s="338">
        <f>ведомственная!G169</f>
        <v>0</v>
      </c>
      <c r="G136" s="244"/>
      <c r="H136" s="321"/>
    </row>
    <row r="137" spans="1:8" ht="192" hidden="1" customHeight="1">
      <c r="A137" s="342" t="s">
        <v>2157</v>
      </c>
      <c r="B137" s="336" t="str">
        <f t="shared" si="9"/>
        <v>04</v>
      </c>
      <c r="C137" s="336" t="str">
        <f>"05"</f>
        <v>05</v>
      </c>
      <c r="D137" s="344" t="s">
        <v>2143</v>
      </c>
      <c r="E137" s="335"/>
      <c r="F137" s="338">
        <f>F138</f>
        <v>0</v>
      </c>
      <c r="G137" s="244"/>
      <c r="H137" s="321"/>
    </row>
    <row r="138" spans="1:8" ht="24.75" hidden="1" customHeight="1">
      <c r="A138" s="343" t="s">
        <v>1993</v>
      </c>
      <c r="B138" s="336" t="str">
        <f t="shared" si="9"/>
        <v>04</v>
      </c>
      <c r="C138" s="336" t="str">
        <f>"05"</f>
        <v>05</v>
      </c>
      <c r="D138" s="344" t="s">
        <v>2143</v>
      </c>
      <c r="E138" s="335" t="str">
        <f>"800"</f>
        <v>800</v>
      </c>
      <c r="F138" s="338">
        <f>ведомственная!G171</f>
        <v>0</v>
      </c>
      <c r="G138" s="244"/>
      <c r="H138" s="321"/>
    </row>
    <row r="139" spans="1:8" ht="102" hidden="1" customHeight="1">
      <c r="A139" s="32" t="s">
        <v>830</v>
      </c>
      <c r="B139" s="185" t="str">
        <f t="shared" si="5"/>
        <v>04</v>
      </c>
      <c r="C139" s="185" t="str">
        <f t="shared" si="6"/>
        <v>05</v>
      </c>
      <c r="D139" s="311" t="s">
        <v>829</v>
      </c>
      <c r="E139" s="311"/>
      <c r="F139" s="130">
        <f>F140</f>
        <v>0</v>
      </c>
      <c r="G139" s="322"/>
      <c r="H139" s="321"/>
    </row>
    <row r="140" spans="1:8" ht="21" hidden="1" customHeight="1">
      <c r="A140" s="19" t="s">
        <v>1993</v>
      </c>
      <c r="B140" s="195" t="str">
        <f t="shared" si="5"/>
        <v>04</v>
      </c>
      <c r="C140" s="195" t="str">
        <f t="shared" si="6"/>
        <v>05</v>
      </c>
      <c r="D140" s="181" t="s">
        <v>829</v>
      </c>
      <c r="E140" s="311" t="str">
        <f>"800"</f>
        <v>800</v>
      </c>
      <c r="F140" s="248">
        <f>ведомственная!G173</f>
        <v>0</v>
      </c>
    </row>
    <row r="141" spans="1:8" ht="53.25" hidden="1" customHeight="1">
      <c r="A141" s="32" t="s">
        <v>1355</v>
      </c>
      <c r="B141" s="185" t="str">
        <f>"04"</f>
        <v>04</v>
      </c>
      <c r="C141" s="185" t="str">
        <f>"05"</f>
        <v>05</v>
      </c>
      <c r="D141" s="311" t="s">
        <v>568</v>
      </c>
      <c r="E141" s="311"/>
      <c r="F141" s="130">
        <f>F142</f>
        <v>0</v>
      </c>
    </row>
    <row r="142" spans="1:8" ht="21" hidden="1" customHeight="1">
      <c r="A142" s="19" t="s">
        <v>1993</v>
      </c>
      <c r="B142" s="185" t="str">
        <f>"04"</f>
        <v>04</v>
      </c>
      <c r="C142" s="185" t="str">
        <f>"05"</f>
        <v>05</v>
      </c>
      <c r="D142" s="311" t="s">
        <v>568</v>
      </c>
      <c r="E142" s="311" t="str">
        <f>"800"</f>
        <v>800</v>
      </c>
      <c r="F142" s="130">
        <f>ведомственная!G174</f>
        <v>0</v>
      </c>
    </row>
    <row r="143" spans="1:8" ht="76.5" hidden="1" customHeight="1">
      <c r="A143" s="32" t="s">
        <v>1196</v>
      </c>
      <c r="B143" s="185" t="str">
        <f t="shared" si="5"/>
        <v>04</v>
      </c>
      <c r="C143" s="185" t="str">
        <f t="shared" si="6"/>
        <v>05</v>
      </c>
      <c r="D143" s="311" t="s">
        <v>1197</v>
      </c>
      <c r="E143" s="311"/>
      <c r="F143" s="130">
        <f>F144</f>
        <v>0</v>
      </c>
    </row>
    <row r="144" spans="1:8" ht="21" hidden="1" customHeight="1">
      <c r="A144" s="19" t="s">
        <v>1993</v>
      </c>
      <c r="B144" s="185" t="str">
        <f t="shared" si="5"/>
        <v>04</v>
      </c>
      <c r="C144" s="185" t="str">
        <f t="shared" si="6"/>
        <v>05</v>
      </c>
      <c r="D144" s="311" t="s">
        <v>1197</v>
      </c>
      <c r="E144" s="311" t="str">
        <f>"800"</f>
        <v>800</v>
      </c>
      <c r="F144" s="130">
        <f>ведомственная!G177</f>
        <v>0</v>
      </c>
    </row>
    <row r="145" spans="1:6" ht="80.25" hidden="1" customHeight="1">
      <c r="A145" s="32" t="s">
        <v>1199</v>
      </c>
      <c r="B145" s="185" t="str">
        <f>"04"</f>
        <v>04</v>
      </c>
      <c r="C145" s="185" t="str">
        <f>"05"</f>
        <v>05</v>
      </c>
      <c r="D145" s="311" t="s">
        <v>1198</v>
      </c>
      <c r="E145" s="311"/>
      <c r="F145" s="130">
        <f>F146</f>
        <v>0</v>
      </c>
    </row>
    <row r="146" spans="1:6" ht="21" hidden="1" customHeight="1">
      <c r="A146" s="19" t="s">
        <v>1993</v>
      </c>
      <c r="B146" s="185" t="str">
        <f>"04"</f>
        <v>04</v>
      </c>
      <c r="C146" s="185" t="str">
        <f>"05"</f>
        <v>05</v>
      </c>
      <c r="D146" s="311" t="s">
        <v>1198</v>
      </c>
      <c r="E146" s="311" t="str">
        <f>"800"</f>
        <v>800</v>
      </c>
      <c r="F146" s="130">
        <f>ведомственная!G179</f>
        <v>0</v>
      </c>
    </row>
    <row r="147" spans="1:6" ht="96" hidden="1" customHeight="1">
      <c r="A147" s="32" t="s">
        <v>506</v>
      </c>
      <c r="B147" s="185" t="str">
        <f t="shared" si="5"/>
        <v>04</v>
      </c>
      <c r="C147" s="185" t="str">
        <f t="shared" si="6"/>
        <v>05</v>
      </c>
      <c r="D147" s="311" t="s">
        <v>1200</v>
      </c>
      <c r="E147" s="311"/>
      <c r="F147" s="130">
        <f>F148</f>
        <v>0</v>
      </c>
    </row>
    <row r="148" spans="1:6" ht="21" hidden="1" customHeight="1">
      <c r="A148" s="19" t="s">
        <v>1993</v>
      </c>
      <c r="B148" s="185" t="str">
        <f t="shared" si="5"/>
        <v>04</v>
      </c>
      <c r="C148" s="185" t="str">
        <f t="shared" si="6"/>
        <v>05</v>
      </c>
      <c r="D148" s="311" t="s">
        <v>1200</v>
      </c>
      <c r="E148" s="311" t="str">
        <f>"800"</f>
        <v>800</v>
      </c>
      <c r="F148" s="130">
        <f>ведомственная!G181</f>
        <v>0</v>
      </c>
    </row>
    <row r="149" spans="1:6" ht="63" hidden="1" customHeight="1">
      <c r="A149" s="32" t="s">
        <v>224</v>
      </c>
      <c r="B149" s="185" t="str">
        <f>"04"</f>
        <v>04</v>
      </c>
      <c r="C149" s="185" t="str">
        <f>"05"</f>
        <v>05</v>
      </c>
      <c r="D149" s="311" t="s">
        <v>1201</v>
      </c>
      <c r="E149" s="311"/>
      <c r="F149" s="197">
        <f>F150</f>
        <v>0</v>
      </c>
    </row>
    <row r="150" spans="1:6" ht="21.75" hidden="1" customHeight="1">
      <c r="A150" s="19" t="s">
        <v>1993</v>
      </c>
      <c r="B150" s="185" t="str">
        <f>"04"</f>
        <v>04</v>
      </c>
      <c r="C150" s="185" t="str">
        <f>"05"</f>
        <v>05</v>
      </c>
      <c r="D150" s="311" t="s">
        <v>1201</v>
      </c>
      <c r="E150" s="311" t="str">
        <f>"800"</f>
        <v>800</v>
      </c>
      <c r="F150" s="197">
        <f>ведомственная!G183</f>
        <v>0</v>
      </c>
    </row>
    <row r="151" spans="1:6" ht="45.75" hidden="1" customHeight="1">
      <c r="A151" s="6" t="s">
        <v>1890</v>
      </c>
      <c r="B151" s="185" t="str">
        <f t="shared" si="5"/>
        <v>04</v>
      </c>
      <c r="C151" s="185" t="str">
        <f t="shared" si="6"/>
        <v>05</v>
      </c>
      <c r="D151" s="7" t="s">
        <v>928</v>
      </c>
      <c r="E151" s="311"/>
      <c r="F151" s="130">
        <f>F152</f>
        <v>0</v>
      </c>
    </row>
    <row r="152" spans="1:6" ht="21" hidden="1" customHeight="1">
      <c r="A152" s="19" t="s">
        <v>1993</v>
      </c>
      <c r="B152" s="185" t="str">
        <f t="shared" si="5"/>
        <v>04</v>
      </c>
      <c r="C152" s="185" t="str">
        <f t="shared" si="6"/>
        <v>05</v>
      </c>
      <c r="D152" s="7" t="s">
        <v>928</v>
      </c>
      <c r="E152" s="311" t="str">
        <f>"800"</f>
        <v>800</v>
      </c>
      <c r="F152" s="130">
        <f>ведомственная!G185</f>
        <v>0</v>
      </c>
    </row>
    <row r="153" spans="1:6" ht="43.5" hidden="1" customHeight="1">
      <c r="A153" s="32" t="s">
        <v>1417</v>
      </c>
      <c r="B153" s="185" t="str">
        <f>"04"</f>
        <v>04</v>
      </c>
      <c r="C153" s="185" t="str">
        <f>"05"</f>
        <v>05</v>
      </c>
      <c r="D153" s="7" t="s">
        <v>569</v>
      </c>
      <c r="E153" s="311"/>
      <c r="F153" s="130">
        <f>F154</f>
        <v>0</v>
      </c>
    </row>
    <row r="154" spans="1:6" ht="21" hidden="1" customHeight="1">
      <c r="A154" s="19" t="s">
        <v>1993</v>
      </c>
      <c r="B154" s="185" t="str">
        <f>"04"</f>
        <v>04</v>
      </c>
      <c r="C154" s="185" t="str">
        <f>"05"</f>
        <v>05</v>
      </c>
      <c r="D154" s="7" t="s">
        <v>569</v>
      </c>
      <c r="E154" s="311" t="str">
        <f>"800"</f>
        <v>800</v>
      </c>
      <c r="F154" s="130">
        <f>ведомственная!G187</f>
        <v>0</v>
      </c>
    </row>
    <row r="155" spans="1:6" ht="37.5" hidden="1" customHeight="1">
      <c r="A155" s="5" t="s">
        <v>1202</v>
      </c>
      <c r="B155" s="185" t="str">
        <f t="shared" si="5"/>
        <v>04</v>
      </c>
      <c r="C155" s="185" t="str">
        <f t="shared" si="6"/>
        <v>05</v>
      </c>
      <c r="D155" s="7" t="s">
        <v>50</v>
      </c>
      <c r="E155" s="311"/>
      <c r="F155" s="130">
        <f>F156</f>
        <v>0</v>
      </c>
    </row>
    <row r="156" spans="1:6" ht="21" hidden="1" customHeight="1">
      <c r="A156" s="19" t="s">
        <v>1993</v>
      </c>
      <c r="B156" s="185" t="str">
        <f t="shared" si="5"/>
        <v>04</v>
      </c>
      <c r="C156" s="185" t="str">
        <f t="shared" si="6"/>
        <v>05</v>
      </c>
      <c r="D156" s="7" t="s">
        <v>50</v>
      </c>
      <c r="E156" s="311" t="str">
        <f>"800"</f>
        <v>800</v>
      </c>
      <c r="F156" s="130">
        <f>ведомственная!G189</f>
        <v>0</v>
      </c>
    </row>
    <row r="157" spans="1:6" ht="37.5" hidden="1" customHeight="1">
      <c r="A157" s="6" t="s">
        <v>828</v>
      </c>
      <c r="B157" s="185" t="str">
        <f t="shared" si="5"/>
        <v>04</v>
      </c>
      <c r="C157" s="185" t="str">
        <f t="shared" si="6"/>
        <v>05</v>
      </c>
      <c r="D157" s="7" t="s">
        <v>51</v>
      </c>
      <c r="E157" s="311"/>
      <c r="F157" s="130">
        <f>F158</f>
        <v>0</v>
      </c>
    </row>
    <row r="158" spans="1:6" ht="21" hidden="1" customHeight="1">
      <c r="A158" s="19" t="s">
        <v>1993</v>
      </c>
      <c r="B158" s="185" t="str">
        <f t="shared" si="5"/>
        <v>04</v>
      </c>
      <c r="C158" s="185" t="str">
        <f t="shared" si="6"/>
        <v>05</v>
      </c>
      <c r="D158" s="7" t="s">
        <v>51</v>
      </c>
      <c r="E158" s="311" t="str">
        <f>"800"</f>
        <v>800</v>
      </c>
      <c r="F158" s="130">
        <f>ведомственная!G191</f>
        <v>0</v>
      </c>
    </row>
    <row r="159" spans="1:6" ht="36.75" hidden="1" customHeight="1">
      <c r="A159" s="32" t="s">
        <v>1889</v>
      </c>
      <c r="B159" s="185" t="str">
        <f t="shared" si="5"/>
        <v>04</v>
      </c>
      <c r="C159" s="185" t="str">
        <f t="shared" si="6"/>
        <v>05</v>
      </c>
      <c r="D159" s="7" t="s">
        <v>1888</v>
      </c>
      <c r="E159" s="311"/>
      <c r="F159" s="130">
        <f>F160</f>
        <v>0</v>
      </c>
    </row>
    <row r="160" spans="1:6" ht="21" hidden="1" customHeight="1">
      <c r="A160" s="19" t="s">
        <v>1993</v>
      </c>
      <c r="B160" s="185" t="str">
        <f t="shared" si="5"/>
        <v>04</v>
      </c>
      <c r="C160" s="185" t="str">
        <f t="shared" si="6"/>
        <v>05</v>
      </c>
      <c r="D160" s="7" t="s">
        <v>1888</v>
      </c>
      <c r="E160" s="311" t="str">
        <f>"800"</f>
        <v>800</v>
      </c>
      <c r="F160" s="130">
        <f>ведомственная!G192</f>
        <v>0</v>
      </c>
    </row>
    <row r="161" spans="1:6" ht="75" hidden="1" customHeight="1">
      <c r="A161" s="32" t="s">
        <v>507</v>
      </c>
      <c r="B161" s="185" t="str">
        <f t="shared" si="5"/>
        <v>04</v>
      </c>
      <c r="C161" s="185" t="str">
        <f t="shared" si="6"/>
        <v>05</v>
      </c>
      <c r="D161" s="7" t="s">
        <v>1204</v>
      </c>
      <c r="E161" s="311"/>
      <c r="F161" s="130">
        <f>F162</f>
        <v>0</v>
      </c>
    </row>
    <row r="162" spans="1:6" ht="21" hidden="1" customHeight="1">
      <c r="A162" s="19" t="s">
        <v>1993</v>
      </c>
      <c r="B162" s="185" t="str">
        <f t="shared" si="5"/>
        <v>04</v>
      </c>
      <c r="C162" s="185" t="str">
        <f t="shared" si="6"/>
        <v>05</v>
      </c>
      <c r="D162" s="7" t="s">
        <v>1204</v>
      </c>
      <c r="E162" s="311" t="str">
        <f>"800"</f>
        <v>800</v>
      </c>
      <c r="F162" s="130">
        <f>ведомственная!G195</f>
        <v>0</v>
      </c>
    </row>
    <row r="163" spans="1:6" ht="80.25" hidden="1" customHeight="1">
      <c r="A163" s="32" t="s">
        <v>1418</v>
      </c>
      <c r="B163" s="185" t="str">
        <f t="shared" si="5"/>
        <v>04</v>
      </c>
      <c r="C163" s="185" t="str">
        <f t="shared" si="6"/>
        <v>05</v>
      </c>
      <c r="D163" s="7" t="s">
        <v>1403</v>
      </c>
      <c r="E163" s="311"/>
      <c r="F163" s="130">
        <f>ведомственная!G196</f>
        <v>0</v>
      </c>
    </row>
    <row r="164" spans="1:6" ht="24.75" hidden="1" customHeight="1">
      <c r="A164" s="19" t="s">
        <v>1993</v>
      </c>
      <c r="B164" s="185" t="str">
        <f t="shared" si="5"/>
        <v>04</v>
      </c>
      <c r="C164" s="185" t="str">
        <f t="shared" si="6"/>
        <v>05</v>
      </c>
      <c r="D164" s="7" t="s">
        <v>1403</v>
      </c>
      <c r="E164" s="311" t="str">
        <f>"800"</f>
        <v>800</v>
      </c>
      <c r="F164" s="130">
        <f>ведомственная!G197</f>
        <v>0</v>
      </c>
    </row>
    <row r="165" spans="1:6" ht="24.75" hidden="1" customHeight="1">
      <c r="A165" s="32" t="s">
        <v>1409</v>
      </c>
      <c r="B165" s="185" t="str">
        <f t="shared" si="5"/>
        <v>04</v>
      </c>
      <c r="C165" s="185" t="str">
        <f t="shared" si="6"/>
        <v>05</v>
      </c>
      <c r="D165" s="7" t="s">
        <v>53</v>
      </c>
      <c r="E165" s="311"/>
      <c r="F165" s="130">
        <f>ведомственная!G198</f>
        <v>0</v>
      </c>
    </row>
    <row r="166" spans="1:6" ht="24.75" hidden="1" customHeight="1">
      <c r="A166" s="19" t="s">
        <v>1993</v>
      </c>
      <c r="B166" s="185" t="str">
        <f t="shared" si="5"/>
        <v>04</v>
      </c>
      <c r="C166" s="185" t="str">
        <f t="shared" si="6"/>
        <v>05</v>
      </c>
      <c r="D166" s="7" t="s">
        <v>53</v>
      </c>
      <c r="E166" s="311" t="str">
        <f>"800"</f>
        <v>800</v>
      </c>
      <c r="F166" s="130">
        <f>ведомственная!G199</f>
        <v>0</v>
      </c>
    </row>
    <row r="167" spans="1:6" ht="39.75" hidden="1" customHeight="1">
      <c r="A167" s="32" t="s">
        <v>1887</v>
      </c>
      <c r="B167" s="185" t="str">
        <f t="shared" si="5"/>
        <v>04</v>
      </c>
      <c r="C167" s="185" t="str">
        <f t="shared" si="6"/>
        <v>05</v>
      </c>
      <c r="D167" s="7" t="s">
        <v>1203</v>
      </c>
      <c r="E167" s="311"/>
      <c r="F167" s="130">
        <f>F168</f>
        <v>0</v>
      </c>
    </row>
    <row r="168" spans="1:6" ht="24.75" hidden="1" customHeight="1">
      <c r="A168" s="19" t="s">
        <v>1993</v>
      </c>
      <c r="B168" s="185" t="str">
        <f t="shared" si="5"/>
        <v>04</v>
      </c>
      <c r="C168" s="185" t="str">
        <f t="shared" si="6"/>
        <v>05</v>
      </c>
      <c r="D168" s="7" t="s">
        <v>1203</v>
      </c>
      <c r="E168" s="311" t="str">
        <f>"800"</f>
        <v>800</v>
      </c>
      <c r="F168" s="130">
        <f>ведомственная!G201</f>
        <v>0</v>
      </c>
    </row>
    <row r="169" spans="1:6" ht="55.5" hidden="1" customHeight="1">
      <c r="A169" s="32" t="s">
        <v>1892</v>
      </c>
      <c r="B169" s="185" t="str">
        <f t="shared" si="5"/>
        <v>04</v>
      </c>
      <c r="C169" s="185" t="str">
        <f t="shared" si="6"/>
        <v>05</v>
      </c>
      <c r="D169" s="7" t="s">
        <v>54</v>
      </c>
      <c r="E169" s="311"/>
      <c r="F169" s="130">
        <f>F170</f>
        <v>0</v>
      </c>
    </row>
    <row r="170" spans="1:6" ht="21" hidden="1" customHeight="1">
      <c r="A170" s="19" t="s">
        <v>1993</v>
      </c>
      <c r="B170" s="185" t="str">
        <f t="shared" si="5"/>
        <v>04</v>
      </c>
      <c r="C170" s="185" t="str">
        <f t="shared" si="6"/>
        <v>05</v>
      </c>
      <c r="D170" s="7" t="s">
        <v>54</v>
      </c>
      <c r="E170" s="311" t="str">
        <f>"800"</f>
        <v>800</v>
      </c>
      <c r="F170" s="130">
        <f>ведомственная!G203</f>
        <v>0</v>
      </c>
    </row>
    <row r="171" spans="1:6" ht="21" hidden="1" customHeight="1">
      <c r="A171" s="5" t="s">
        <v>52</v>
      </c>
      <c r="B171" s="185" t="str">
        <f t="shared" si="5"/>
        <v>04</v>
      </c>
      <c r="C171" s="185" t="str">
        <f t="shared" si="6"/>
        <v>05</v>
      </c>
      <c r="D171" s="7" t="s">
        <v>1891</v>
      </c>
      <c r="E171" s="311"/>
      <c r="F171" s="130">
        <f>F172</f>
        <v>0</v>
      </c>
    </row>
    <row r="172" spans="1:6" ht="21" hidden="1" customHeight="1">
      <c r="A172" s="19" t="s">
        <v>1993</v>
      </c>
      <c r="B172" s="185" t="str">
        <f t="shared" si="5"/>
        <v>04</v>
      </c>
      <c r="C172" s="185" t="str">
        <f t="shared" si="6"/>
        <v>05</v>
      </c>
      <c r="D172" s="7" t="s">
        <v>1891</v>
      </c>
      <c r="E172" s="311" t="str">
        <f>"800"</f>
        <v>800</v>
      </c>
      <c r="F172" s="130">
        <f>ведомственная!G205</f>
        <v>0</v>
      </c>
    </row>
    <row r="173" spans="1:6" ht="33" customHeight="1">
      <c r="A173" s="314" t="s">
        <v>2220</v>
      </c>
      <c r="B173" s="513" t="str">
        <f t="shared" ref="B173:B178" si="11">"05"</f>
        <v>05</v>
      </c>
      <c r="C173" s="185" t="str">
        <f t="shared" ref="C173:C178" si="12">"03"</f>
        <v>03</v>
      </c>
      <c r="D173" s="7"/>
      <c r="E173" s="311"/>
      <c r="F173" s="130">
        <f>F174+F175+F176+F177</f>
        <v>27350.9</v>
      </c>
    </row>
    <row r="174" spans="1:6" ht="136.5" customHeight="1">
      <c r="A174" s="63" t="s">
        <v>2614</v>
      </c>
      <c r="B174" s="513" t="str">
        <f t="shared" si="11"/>
        <v>05</v>
      </c>
      <c r="C174" s="185" t="str">
        <f t="shared" si="12"/>
        <v>03</v>
      </c>
      <c r="D174" s="7" t="s">
        <v>2603</v>
      </c>
      <c r="E174" s="539">
        <v>200</v>
      </c>
      <c r="F174" s="130">
        <v>202.2</v>
      </c>
    </row>
    <row r="175" spans="1:6" ht="86.25" customHeight="1">
      <c r="A175" s="545" t="s">
        <v>2647</v>
      </c>
      <c r="B175" s="513" t="str">
        <f t="shared" si="11"/>
        <v>05</v>
      </c>
      <c r="C175" s="185" t="str">
        <f t="shared" si="12"/>
        <v>03</v>
      </c>
      <c r="D175" s="7" t="s">
        <v>2650</v>
      </c>
      <c r="E175" s="544">
        <v>200</v>
      </c>
      <c r="F175" s="130">
        <v>9694.7000000000007</v>
      </c>
    </row>
    <row r="176" spans="1:6" ht="86.25" customHeight="1">
      <c r="A176" s="545" t="s">
        <v>2647</v>
      </c>
      <c r="B176" s="513" t="str">
        <f t="shared" si="11"/>
        <v>05</v>
      </c>
      <c r="C176" s="185" t="str">
        <f t="shared" si="12"/>
        <v>03</v>
      </c>
      <c r="D176" s="7" t="s">
        <v>2651</v>
      </c>
      <c r="E176" s="546">
        <v>200</v>
      </c>
      <c r="F176" s="130">
        <v>11127.1</v>
      </c>
    </row>
    <row r="177" spans="1:8" ht="94.5" customHeight="1">
      <c r="A177" s="63" t="s">
        <v>2614</v>
      </c>
      <c r="B177" s="513" t="str">
        <f t="shared" si="11"/>
        <v>05</v>
      </c>
      <c r="C177" s="185" t="str">
        <f t="shared" si="12"/>
        <v>03</v>
      </c>
      <c r="D177" s="7" t="s">
        <v>2602</v>
      </c>
      <c r="E177" s="378">
        <v>200</v>
      </c>
      <c r="F177" s="130">
        <v>6326.9</v>
      </c>
    </row>
    <row r="178" spans="1:8" ht="34.9" hidden="1" customHeight="1">
      <c r="A178" s="5" t="s">
        <v>1995</v>
      </c>
      <c r="B178" s="513" t="str">
        <f t="shared" si="11"/>
        <v>05</v>
      </c>
      <c r="C178" s="185" t="str">
        <f t="shared" si="12"/>
        <v>03</v>
      </c>
      <c r="D178" s="7" t="s">
        <v>2251</v>
      </c>
      <c r="E178" s="311">
        <v>200</v>
      </c>
      <c r="F178" s="130">
        <f>ведомственная!G211</f>
        <v>0</v>
      </c>
    </row>
    <row r="179" spans="1:8" ht="80.25" hidden="1" customHeight="1">
      <c r="A179" s="5" t="s">
        <v>1989</v>
      </c>
      <c r="B179" s="185" t="str">
        <f t="shared" si="5"/>
        <v>04</v>
      </c>
      <c r="C179" s="185" t="str">
        <f t="shared" si="6"/>
        <v>05</v>
      </c>
      <c r="D179" s="7" t="s">
        <v>1988</v>
      </c>
      <c r="E179" s="311"/>
      <c r="F179" s="130">
        <f>F180</f>
        <v>0</v>
      </c>
    </row>
    <row r="180" spans="1:8" ht="43.5" hidden="1" customHeight="1">
      <c r="A180" s="5" t="s">
        <v>1995</v>
      </c>
      <c r="B180" s="194" t="str">
        <f t="shared" si="5"/>
        <v>04</v>
      </c>
      <c r="C180" s="194" t="str">
        <f>"05"</f>
        <v>05</v>
      </c>
      <c r="D180" s="7" t="s">
        <v>1988</v>
      </c>
      <c r="E180" s="311" t="str">
        <f>"200"</f>
        <v>200</v>
      </c>
      <c r="F180" s="243">
        <f>ведомственная!G76</f>
        <v>0</v>
      </c>
    </row>
    <row r="181" spans="1:8" ht="21" hidden="1" customHeight="1">
      <c r="A181" s="32" t="s">
        <v>1151</v>
      </c>
      <c r="B181" s="194" t="str">
        <f t="shared" si="5"/>
        <v>04</v>
      </c>
      <c r="C181" s="194" t="str">
        <f>"09"</f>
        <v>09</v>
      </c>
      <c r="D181" s="7"/>
      <c r="E181" s="311"/>
      <c r="F181" s="130">
        <f>F182</f>
        <v>0</v>
      </c>
    </row>
    <row r="182" spans="1:8" ht="60" hidden="1" customHeight="1">
      <c r="A182" s="32" t="s">
        <v>1985</v>
      </c>
      <c r="B182" s="194" t="str">
        <f t="shared" si="5"/>
        <v>04</v>
      </c>
      <c r="C182" s="194" t="str">
        <f>"09"</f>
        <v>09</v>
      </c>
      <c r="D182" s="311" t="s">
        <v>1826</v>
      </c>
      <c r="E182" s="311"/>
      <c r="F182" s="130">
        <f>F183+F184+F185</f>
        <v>0</v>
      </c>
    </row>
    <row r="183" spans="1:8" ht="18.75" hidden="1" customHeight="1">
      <c r="A183" s="32" t="s">
        <v>1150</v>
      </c>
      <c r="B183" s="194" t="str">
        <f t="shared" si="5"/>
        <v>04</v>
      </c>
      <c r="C183" s="194" t="str">
        <f>"09"</f>
        <v>09</v>
      </c>
      <c r="D183" s="311" t="s">
        <v>1826</v>
      </c>
      <c r="E183" s="66" t="str">
        <f>"003"</f>
        <v>003</v>
      </c>
      <c r="F183" s="130">
        <f>ведомственная!G416</f>
        <v>0</v>
      </c>
    </row>
    <row r="184" spans="1:8" ht="40.9" hidden="1" customHeight="1">
      <c r="A184" s="5" t="s">
        <v>1995</v>
      </c>
      <c r="B184" s="194" t="str">
        <f t="shared" si="5"/>
        <v>04</v>
      </c>
      <c r="C184" s="194" t="str">
        <f>"09"</f>
        <v>09</v>
      </c>
      <c r="D184" s="311" t="s">
        <v>1826</v>
      </c>
      <c r="E184" s="289" t="s">
        <v>1998</v>
      </c>
      <c r="F184" s="130">
        <f>ведомственная!G417</f>
        <v>0</v>
      </c>
    </row>
    <row r="185" spans="1:8" ht="39.75" hidden="1" customHeight="1">
      <c r="A185" s="32" t="s">
        <v>1194</v>
      </c>
      <c r="B185" s="185" t="str">
        <f t="shared" si="5"/>
        <v>04</v>
      </c>
      <c r="C185" s="185" t="str">
        <f>"09"</f>
        <v>09</v>
      </c>
      <c r="D185" s="311" t="s">
        <v>1826</v>
      </c>
      <c r="E185" s="66" t="str">
        <f>"020"</f>
        <v>020</v>
      </c>
      <c r="F185" s="130">
        <f>ведомственная!G418</f>
        <v>0</v>
      </c>
    </row>
    <row r="186" spans="1:8" ht="32.25" hidden="1" customHeight="1">
      <c r="A186" s="32" t="s">
        <v>318</v>
      </c>
      <c r="B186" s="185" t="str">
        <f t="shared" si="5"/>
        <v>04</v>
      </c>
      <c r="C186" s="185" t="str">
        <f>"12"</f>
        <v>12</v>
      </c>
      <c r="D186" s="311"/>
      <c r="E186" s="66"/>
      <c r="F186" s="130">
        <f>F187+F189</f>
        <v>0</v>
      </c>
    </row>
    <row r="187" spans="1:8" ht="39.75" hidden="1" customHeight="1">
      <c r="A187" s="179" t="s">
        <v>1969</v>
      </c>
      <c r="B187" s="185" t="str">
        <f t="shared" si="5"/>
        <v>04</v>
      </c>
      <c r="C187" s="185" t="str">
        <f>"12"</f>
        <v>12</v>
      </c>
      <c r="D187" s="311" t="s">
        <v>2046</v>
      </c>
      <c r="E187" s="311"/>
      <c r="F187" s="130">
        <f>F188</f>
        <v>0</v>
      </c>
    </row>
    <row r="188" spans="1:8" ht="39.75" hidden="1" customHeight="1">
      <c r="A188" s="5" t="s">
        <v>1995</v>
      </c>
      <c r="B188" s="185" t="str">
        <f t="shared" si="5"/>
        <v>04</v>
      </c>
      <c r="C188" s="185" t="str">
        <f>"12"</f>
        <v>12</v>
      </c>
      <c r="D188" s="311" t="s">
        <v>2046</v>
      </c>
      <c r="E188" s="64" t="s">
        <v>1998</v>
      </c>
      <c r="F188" s="130">
        <f>ведомственная!G326+ведомственная!G79</f>
        <v>0</v>
      </c>
    </row>
    <row r="189" spans="1:8" ht="57" hidden="1" customHeight="1">
      <c r="A189" s="323" t="s">
        <v>1964</v>
      </c>
      <c r="B189" s="185" t="str">
        <f>"04"</f>
        <v>04</v>
      </c>
      <c r="C189" s="185" t="str">
        <f>"12"</f>
        <v>12</v>
      </c>
      <c r="D189" s="311" t="s">
        <v>2047</v>
      </c>
      <c r="E189" s="311"/>
      <c r="F189" s="130">
        <f>F190</f>
        <v>0</v>
      </c>
    </row>
    <row r="190" spans="1:8" ht="39.75" hidden="1" customHeight="1">
      <c r="A190" s="5" t="s">
        <v>1995</v>
      </c>
      <c r="B190" s="185" t="str">
        <f>"04"</f>
        <v>04</v>
      </c>
      <c r="C190" s="185" t="str">
        <f>"12"</f>
        <v>12</v>
      </c>
      <c r="D190" s="311" t="s">
        <v>2047</v>
      </c>
      <c r="E190" s="311">
        <v>200</v>
      </c>
      <c r="F190" s="130">
        <f>ведомственная!G81</f>
        <v>0</v>
      </c>
    </row>
    <row r="191" spans="1:8" s="168" customFormat="1" ht="21" hidden="1" customHeight="1">
      <c r="A191" s="199" t="s">
        <v>1885</v>
      </c>
      <c r="B191" s="290" t="s">
        <v>1881</v>
      </c>
      <c r="C191" s="290" t="s">
        <v>966</v>
      </c>
      <c r="D191" s="14"/>
      <c r="E191" s="14"/>
      <c r="F191" s="241">
        <f>F192</f>
        <v>0</v>
      </c>
      <c r="H191" s="167"/>
    </row>
    <row r="192" spans="1:8" ht="79.5" hidden="1" customHeight="1">
      <c r="A192" s="5" t="s">
        <v>1880</v>
      </c>
      <c r="B192" s="64" t="s">
        <v>1881</v>
      </c>
      <c r="C192" s="64" t="s">
        <v>966</v>
      </c>
      <c r="D192" s="311" t="s">
        <v>1882</v>
      </c>
      <c r="E192" s="64"/>
      <c r="F192" s="130">
        <f>F193</f>
        <v>0</v>
      </c>
    </row>
    <row r="193" spans="1:13" ht="57" hidden="1" customHeight="1">
      <c r="A193" s="40" t="s">
        <v>1884</v>
      </c>
      <c r="B193" s="64" t="s">
        <v>1881</v>
      </c>
      <c r="C193" s="64" t="s">
        <v>966</v>
      </c>
      <c r="D193" s="311" t="s">
        <v>1882</v>
      </c>
      <c r="E193" s="64" t="s">
        <v>1883</v>
      </c>
      <c r="F193" s="130">
        <f>ведомственная!G421</f>
        <v>0</v>
      </c>
    </row>
    <row r="194" spans="1:13" s="168" customFormat="1" ht="21.75" hidden="1" customHeight="1">
      <c r="A194" s="199" t="s">
        <v>814</v>
      </c>
      <c r="B194" s="193" t="str">
        <f t="shared" ref="B194:B220" si="13">"07"</f>
        <v>07</v>
      </c>
      <c r="C194" s="178"/>
      <c r="D194" s="169"/>
      <c r="E194" s="14"/>
      <c r="F194" s="241">
        <f>F195+F221+F276+F292</f>
        <v>0</v>
      </c>
      <c r="H194" s="167"/>
    </row>
    <row r="195" spans="1:13" s="168" customFormat="1" ht="27.75" hidden="1" customHeight="1">
      <c r="A195" s="201" t="s">
        <v>2003</v>
      </c>
      <c r="B195" s="185" t="str">
        <f t="shared" si="13"/>
        <v>07</v>
      </c>
      <c r="C195" s="185" t="str">
        <f t="shared" ref="C195:C204" si="14">"01"</f>
        <v>01</v>
      </c>
      <c r="D195" s="169"/>
      <c r="E195" s="14"/>
      <c r="F195" s="130">
        <f>F196+F205+F208+F203+F219+F200+F215+F217+F213+F211</f>
        <v>0</v>
      </c>
      <c r="H195" s="167"/>
    </row>
    <row r="196" spans="1:13" ht="26.25" hidden="1" customHeight="1">
      <c r="A196" s="201" t="s">
        <v>2002</v>
      </c>
      <c r="B196" s="185" t="str">
        <f t="shared" si="13"/>
        <v>07</v>
      </c>
      <c r="C196" s="185" t="str">
        <f t="shared" si="14"/>
        <v>01</v>
      </c>
      <c r="D196" s="311" t="s">
        <v>98</v>
      </c>
      <c r="E196" s="311"/>
      <c r="F196" s="130">
        <f>F197+F198+F199</f>
        <v>0</v>
      </c>
    </row>
    <row r="197" spans="1:13" ht="21" hidden="1" customHeight="1">
      <c r="A197" s="32" t="s">
        <v>817</v>
      </c>
      <c r="B197" s="185" t="str">
        <f t="shared" si="13"/>
        <v>07</v>
      </c>
      <c r="C197" s="185" t="str">
        <f t="shared" si="14"/>
        <v>01</v>
      </c>
      <c r="D197" s="311" t="s">
        <v>816</v>
      </c>
      <c r="E197" s="311" t="str">
        <f>"005"</f>
        <v>005</v>
      </c>
      <c r="F197" s="130">
        <f>ведомственная!G216</f>
        <v>0</v>
      </c>
    </row>
    <row r="198" spans="1:13" ht="42.75" hidden="1" customHeight="1">
      <c r="A198" s="5" t="s">
        <v>2000</v>
      </c>
      <c r="B198" s="185" t="str">
        <f t="shared" si="13"/>
        <v>07</v>
      </c>
      <c r="C198" s="185" t="str">
        <f t="shared" si="14"/>
        <v>01</v>
      </c>
      <c r="D198" s="311" t="s">
        <v>98</v>
      </c>
      <c r="E198" s="311">
        <v>600</v>
      </c>
      <c r="F198" s="130">
        <f>ведомственная!G217</f>
        <v>0</v>
      </c>
    </row>
    <row r="199" spans="1:13" ht="48" hidden="1" customHeight="1">
      <c r="A199" s="32" t="s">
        <v>468</v>
      </c>
      <c r="B199" s="185" t="str">
        <f t="shared" si="13"/>
        <v>07</v>
      </c>
      <c r="C199" s="185" t="str">
        <f t="shared" si="14"/>
        <v>01</v>
      </c>
      <c r="D199" s="311" t="s">
        <v>98</v>
      </c>
      <c r="E199" s="311">
        <v>822</v>
      </c>
      <c r="F199" s="130">
        <f>ведомственная!G218</f>
        <v>0</v>
      </c>
    </row>
    <row r="200" spans="1:13" ht="81" hidden="1" customHeight="1">
      <c r="A200" s="32" t="s">
        <v>1953</v>
      </c>
      <c r="B200" s="185" t="str">
        <f t="shared" si="13"/>
        <v>07</v>
      </c>
      <c r="C200" s="185" t="str">
        <f>"01"</f>
        <v>01</v>
      </c>
      <c r="D200" s="311" t="s">
        <v>2070</v>
      </c>
      <c r="E200" s="311"/>
      <c r="F200" s="130">
        <f>F201+F202</f>
        <v>0</v>
      </c>
    </row>
    <row r="201" spans="1:13" ht="58.5" hidden="1" customHeight="1">
      <c r="A201" s="32" t="s">
        <v>2001</v>
      </c>
      <c r="B201" s="185" t="str">
        <f t="shared" si="13"/>
        <v>07</v>
      </c>
      <c r="C201" s="185" t="str">
        <f>"01"</f>
        <v>01</v>
      </c>
      <c r="D201" s="311" t="s">
        <v>2070</v>
      </c>
      <c r="E201" s="311">
        <v>600</v>
      </c>
      <c r="F201" s="130">
        <f>ведомственная!G220</f>
        <v>0</v>
      </c>
    </row>
    <row r="202" spans="1:13" ht="39" hidden="1" customHeight="1">
      <c r="A202" s="32" t="s">
        <v>468</v>
      </c>
      <c r="B202" s="185" t="str">
        <f t="shared" si="13"/>
        <v>07</v>
      </c>
      <c r="C202" s="185" t="str">
        <f>"01"</f>
        <v>01</v>
      </c>
      <c r="D202" s="311" t="s">
        <v>1954</v>
      </c>
      <c r="E202" s="311">
        <v>822</v>
      </c>
      <c r="F202" s="130">
        <f>ведомственная!G221</f>
        <v>0</v>
      </c>
    </row>
    <row r="203" spans="1:13" ht="59.25" hidden="1" customHeight="1">
      <c r="A203" s="5" t="s">
        <v>479</v>
      </c>
      <c r="B203" s="185" t="str">
        <f t="shared" si="13"/>
        <v>07</v>
      </c>
      <c r="C203" s="185" t="str">
        <f t="shared" si="14"/>
        <v>01</v>
      </c>
      <c r="D203" s="311" t="s">
        <v>480</v>
      </c>
      <c r="E203" s="64"/>
      <c r="F203" s="130">
        <f>F204</f>
        <v>0</v>
      </c>
      <c r="M203" s="315" t="s">
        <v>1982</v>
      </c>
    </row>
    <row r="204" spans="1:13" ht="38.25" hidden="1" customHeight="1">
      <c r="A204" s="32" t="s">
        <v>1610</v>
      </c>
      <c r="B204" s="185" t="str">
        <f t="shared" si="13"/>
        <v>07</v>
      </c>
      <c r="C204" s="185" t="str">
        <f t="shared" si="14"/>
        <v>01</v>
      </c>
      <c r="D204" s="311" t="s">
        <v>480</v>
      </c>
      <c r="E204" s="64" t="s">
        <v>566</v>
      </c>
      <c r="F204" s="130">
        <f>ведомственная!G223</f>
        <v>0</v>
      </c>
    </row>
    <row r="205" spans="1:13" s="322" customFormat="1" ht="76.5" hidden="1" customHeight="1">
      <c r="A205" s="6" t="s">
        <v>30</v>
      </c>
      <c r="B205" s="185" t="str">
        <f t="shared" si="13"/>
        <v>07</v>
      </c>
      <c r="C205" s="185" t="str">
        <f t="shared" ref="C205:C214" si="15">"01"</f>
        <v>01</v>
      </c>
      <c r="D205" s="311" t="s">
        <v>2062</v>
      </c>
      <c r="E205" s="311"/>
      <c r="F205" s="130">
        <f>F206+F207</f>
        <v>0</v>
      </c>
      <c r="G205" s="244"/>
      <c r="H205" s="321"/>
    </row>
    <row r="206" spans="1:13" s="322" customFormat="1" ht="78.75" hidden="1" customHeight="1">
      <c r="A206" s="32" t="s">
        <v>467</v>
      </c>
      <c r="B206" s="185" t="str">
        <f t="shared" si="13"/>
        <v>07</v>
      </c>
      <c r="C206" s="185" t="str">
        <f t="shared" si="15"/>
        <v>01</v>
      </c>
      <c r="D206" s="311" t="s">
        <v>1682</v>
      </c>
      <c r="E206" s="311">
        <v>821</v>
      </c>
      <c r="F206" s="245">
        <f>ведомственная!G225</f>
        <v>0</v>
      </c>
      <c r="G206" s="244"/>
      <c r="H206" s="321"/>
    </row>
    <row r="207" spans="1:13" s="322" customFormat="1" ht="42.75" hidden="1" customHeight="1">
      <c r="A207" s="5" t="s">
        <v>2000</v>
      </c>
      <c r="B207" s="185" t="str">
        <f t="shared" si="13"/>
        <v>07</v>
      </c>
      <c r="C207" s="185" t="str">
        <f t="shared" si="15"/>
        <v>01</v>
      </c>
      <c r="D207" s="311" t="s">
        <v>2062</v>
      </c>
      <c r="E207" s="311">
        <v>600</v>
      </c>
      <c r="F207" s="245">
        <f>ведомственная!G226</f>
        <v>0</v>
      </c>
      <c r="G207" s="244"/>
      <c r="H207" s="321"/>
    </row>
    <row r="208" spans="1:13" s="322" customFormat="1" ht="57" hidden="1" customHeight="1">
      <c r="A208" s="324" t="s">
        <v>1980</v>
      </c>
      <c r="B208" s="185" t="str">
        <f t="shared" si="13"/>
        <v>07</v>
      </c>
      <c r="C208" s="185" t="str">
        <f t="shared" si="15"/>
        <v>01</v>
      </c>
      <c r="D208" s="311" t="s">
        <v>2057</v>
      </c>
      <c r="E208" s="311"/>
      <c r="F208" s="130">
        <f>F209+F210</f>
        <v>0</v>
      </c>
      <c r="G208" s="244"/>
      <c r="H208" s="321"/>
    </row>
    <row r="209" spans="1:8" s="322" customFormat="1" ht="79.5" hidden="1" customHeight="1">
      <c r="A209" s="32" t="s">
        <v>467</v>
      </c>
      <c r="B209" s="185" t="str">
        <f t="shared" si="13"/>
        <v>07</v>
      </c>
      <c r="C209" s="185" t="str">
        <f t="shared" si="15"/>
        <v>01</v>
      </c>
      <c r="D209" s="311" t="s">
        <v>1683</v>
      </c>
      <c r="E209" s="311">
        <v>821</v>
      </c>
      <c r="F209" s="130">
        <f>ведомственная!G228</f>
        <v>0</v>
      </c>
      <c r="G209" s="244"/>
      <c r="H209" s="321"/>
    </row>
    <row r="210" spans="1:8" s="322" customFormat="1" ht="49.5" hidden="1" customHeight="1">
      <c r="A210" s="5" t="s">
        <v>2000</v>
      </c>
      <c r="B210" s="185" t="str">
        <f t="shared" si="13"/>
        <v>07</v>
      </c>
      <c r="C210" s="185" t="str">
        <f t="shared" si="15"/>
        <v>01</v>
      </c>
      <c r="D210" s="311" t="s">
        <v>2057</v>
      </c>
      <c r="E210" s="311">
        <v>600</v>
      </c>
      <c r="F210" s="130">
        <f>ведомственная!G229</f>
        <v>0</v>
      </c>
      <c r="G210" s="244"/>
      <c r="H210" s="321"/>
    </row>
    <row r="211" spans="1:8" s="322" customFormat="1" ht="96.75" hidden="1" customHeight="1">
      <c r="A211" s="275" t="s">
        <v>1957</v>
      </c>
      <c r="B211" s="185" t="str">
        <f t="shared" si="13"/>
        <v>07</v>
      </c>
      <c r="C211" s="185" t="str">
        <f t="shared" si="15"/>
        <v>01</v>
      </c>
      <c r="D211" s="311" t="s">
        <v>2060</v>
      </c>
      <c r="E211" s="311"/>
      <c r="F211" s="130">
        <f>F212</f>
        <v>0</v>
      </c>
      <c r="G211" s="244"/>
      <c r="H211" s="321"/>
    </row>
    <row r="212" spans="1:8" s="322" customFormat="1" ht="45" hidden="1" customHeight="1">
      <c r="A212" s="5" t="s">
        <v>2000</v>
      </c>
      <c r="B212" s="185" t="str">
        <f t="shared" si="13"/>
        <v>07</v>
      </c>
      <c r="C212" s="185" t="str">
        <f t="shared" si="15"/>
        <v>01</v>
      </c>
      <c r="D212" s="311" t="s">
        <v>2060</v>
      </c>
      <c r="E212" s="311">
        <v>600</v>
      </c>
      <c r="F212" s="130">
        <f>ведомственная!G231</f>
        <v>0</v>
      </c>
      <c r="G212" s="244"/>
      <c r="H212" s="321"/>
    </row>
    <row r="213" spans="1:8" s="322" customFormat="1" ht="77.25" hidden="1" customHeight="1">
      <c r="A213" s="6" t="s">
        <v>1956</v>
      </c>
      <c r="B213" s="185" t="str">
        <f t="shared" si="13"/>
        <v>07</v>
      </c>
      <c r="C213" s="185" t="str">
        <f t="shared" si="15"/>
        <v>01</v>
      </c>
      <c r="D213" s="311" t="s">
        <v>1981</v>
      </c>
      <c r="E213" s="311"/>
      <c r="F213" s="130">
        <f>F214</f>
        <v>0</v>
      </c>
      <c r="G213" s="244"/>
      <c r="H213" s="321"/>
    </row>
    <row r="214" spans="1:8" s="322" customFormat="1" ht="40.5" hidden="1" customHeight="1">
      <c r="A214" s="5" t="s">
        <v>2000</v>
      </c>
      <c r="B214" s="185" t="str">
        <f t="shared" si="13"/>
        <v>07</v>
      </c>
      <c r="C214" s="185" t="str">
        <f t="shared" si="15"/>
        <v>01</v>
      </c>
      <c r="D214" s="311" t="s">
        <v>1981</v>
      </c>
      <c r="E214" s="311">
        <v>600</v>
      </c>
      <c r="F214" s="130">
        <f>ведомственная!G233</f>
        <v>0</v>
      </c>
      <c r="G214" s="244"/>
      <c r="H214" s="321"/>
    </row>
    <row r="215" spans="1:8" s="322" customFormat="1" ht="64.5" hidden="1" customHeight="1">
      <c r="A215" s="32" t="s">
        <v>1979</v>
      </c>
      <c r="B215" s="185" t="str">
        <f>"07"</f>
        <v>07</v>
      </c>
      <c r="C215" s="185" t="str">
        <f t="shared" ref="C215:C220" si="16">"01"</f>
        <v>01</v>
      </c>
      <c r="D215" s="311" t="s">
        <v>1574</v>
      </c>
      <c r="E215" s="311"/>
      <c r="F215" s="130">
        <f>F216</f>
        <v>0</v>
      </c>
      <c r="G215" s="244"/>
      <c r="H215" s="321"/>
    </row>
    <row r="216" spans="1:8" s="322" customFormat="1" ht="40.5" hidden="1" customHeight="1">
      <c r="A216" s="5" t="s">
        <v>2000</v>
      </c>
      <c r="B216" s="185" t="str">
        <f>"07"</f>
        <v>07</v>
      </c>
      <c r="C216" s="185" t="str">
        <f t="shared" si="16"/>
        <v>01</v>
      </c>
      <c r="D216" s="311" t="s">
        <v>1574</v>
      </c>
      <c r="E216" s="311">
        <v>600</v>
      </c>
      <c r="F216" s="130">
        <f>ведомственная!G235</f>
        <v>0</v>
      </c>
      <c r="G216" s="244"/>
      <c r="H216" s="321"/>
    </row>
    <row r="217" spans="1:8" s="322" customFormat="1" ht="75" hidden="1" customHeight="1">
      <c r="A217" s="32" t="s">
        <v>1924</v>
      </c>
      <c r="B217" s="185" t="str">
        <f>"07"</f>
        <v>07</v>
      </c>
      <c r="C217" s="185" t="str">
        <f t="shared" si="16"/>
        <v>01</v>
      </c>
      <c r="D217" s="1" t="s">
        <v>2032</v>
      </c>
      <c r="E217" s="311"/>
      <c r="F217" s="130">
        <f>F218</f>
        <v>0</v>
      </c>
      <c r="G217" s="244"/>
      <c r="H217" s="321"/>
    </row>
    <row r="218" spans="1:8" s="322" customFormat="1" ht="38.25" hidden="1" customHeight="1">
      <c r="A218" s="5" t="s">
        <v>2000</v>
      </c>
      <c r="B218" s="185" t="str">
        <f>"07"</f>
        <v>07</v>
      </c>
      <c r="C218" s="185" t="str">
        <f t="shared" si="16"/>
        <v>01</v>
      </c>
      <c r="D218" s="1" t="s">
        <v>2032</v>
      </c>
      <c r="E218" s="311">
        <v>600</v>
      </c>
      <c r="F218" s="130">
        <f>ведомственная!G237</f>
        <v>0</v>
      </c>
      <c r="G218" s="244"/>
      <c r="H218" s="321"/>
    </row>
    <row r="219" spans="1:8" s="322" customFormat="1" ht="40.5" hidden="1" customHeight="1">
      <c r="A219" s="32" t="s">
        <v>1886</v>
      </c>
      <c r="B219" s="185" t="str">
        <f t="shared" si="13"/>
        <v>07</v>
      </c>
      <c r="C219" s="185" t="str">
        <f t="shared" si="16"/>
        <v>01</v>
      </c>
      <c r="D219" s="311" t="s">
        <v>1538</v>
      </c>
      <c r="E219" s="311"/>
      <c r="F219" s="130">
        <f>ведомственная!G238</f>
        <v>0</v>
      </c>
      <c r="G219" s="244"/>
      <c r="H219" s="321"/>
    </row>
    <row r="220" spans="1:8" s="322" customFormat="1" ht="40.5" hidden="1" customHeight="1">
      <c r="A220" s="5" t="s">
        <v>2000</v>
      </c>
      <c r="B220" s="185" t="str">
        <f t="shared" si="13"/>
        <v>07</v>
      </c>
      <c r="C220" s="185" t="str">
        <f t="shared" si="16"/>
        <v>01</v>
      </c>
      <c r="D220" s="311" t="s">
        <v>1538</v>
      </c>
      <c r="E220" s="311">
        <v>600</v>
      </c>
      <c r="F220" s="130">
        <f>ведомственная!G239</f>
        <v>0</v>
      </c>
      <c r="G220" s="244"/>
      <c r="H220" s="321"/>
    </row>
    <row r="221" spans="1:8" ht="21" hidden="1" customHeight="1">
      <c r="A221" s="32" t="s">
        <v>815</v>
      </c>
      <c r="B221" s="185" t="str">
        <f t="shared" ref="B221:B245" si="17">"07"</f>
        <v>07</v>
      </c>
      <c r="C221" s="185" t="str">
        <f>"02"</f>
        <v>02</v>
      </c>
      <c r="D221" s="160"/>
      <c r="E221" s="311"/>
      <c r="F221" s="130">
        <f>F222+F226+F229+F236+F239+F246+F261+F249+F244+F274+F233+F235+F242+F256+F258+F266+F268+F252+F254+F272+F270+F264</f>
        <v>0</v>
      </c>
    </row>
    <row r="222" spans="1:8" ht="42" hidden="1" customHeight="1">
      <c r="A222" s="31" t="s">
        <v>2004</v>
      </c>
      <c r="B222" s="185" t="str">
        <f t="shared" si="17"/>
        <v>07</v>
      </c>
      <c r="C222" s="185" t="str">
        <f t="shared" ref="C222:C275" si="18">"02"</f>
        <v>02</v>
      </c>
      <c r="D222" s="311" t="s">
        <v>816</v>
      </c>
      <c r="E222" s="311"/>
      <c r="F222" s="130">
        <f>F223+F224+F225</f>
        <v>0</v>
      </c>
    </row>
    <row r="223" spans="1:8" ht="21" hidden="1" customHeight="1">
      <c r="A223" s="32" t="s">
        <v>817</v>
      </c>
      <c r="B223" s="185" t="str">
        <f t="shared" si="17"/>
        <v>07</v>
      </c>
      <c r="C223" s="185" t="str">
        <f t="shared" si="18"/>
        <v>02</v>
      </c>
      <c r="D223" s="311" t="s">
        <v>816</v>
      </c>
      <c r="E223" s="311" t="str">
        <f>"005"</f>
        <v>005</v>
      </c>
      <c r="F223" s="130">
        <f>ведомственная!G242</f>
        <v>0</v>
      </c>
    </row>
    <row r="224" spans="1:8" ht="39.75" hidden="1" customHeight="1">
      <c r="A224" s="5" t="s">
        <v>2000</v>
      </c>
      <c r="B224" s="185" t="str">
        <f t="shared" si="17"/>
        <v>07</v>
      </c>
      <c r="C224" s="185" t="str">
        <f t="shared" si="18"/>
        <v>02</v>
      </c>
      <c r="D224" s="311" t="s">
        <v>816</v>
      </c>
      <c r="E224" s="311">
        <v>600</v>
      </c>
      <c r="F224" s="130">
        <f>ведомственная!G243</f>
        <v>0</v>
      </c>
    </row>
    <row r="225" spans="1:6" ht="48" hidden="1" customHeight="1">
      <c r="A225" s="32" t="s">
        <v>468</v>
      </c>
      <c r="B225" s="185" t="str">
        <f t="shared" si="17"/>
        <v>07</v>
      </c>
      <c r="C225" s="185" t="str">
        <f t="shared" si="18"/>
        <v>02</v>
      </c>
      <c r="D225" s="311" t="s">
        <v>816</v>
      </c>
      <c r="E225" s="311">
        <v>822</v>
      </c>
      <c r="F225" s="130">
        <f>ведомственная!G244</f>
        <v>0</v>
      </c>
    </row>
    <row r="226" spans="1:6" ht="94.5" hidden="1" customHeight="1">
      <c r="A226" s="32" t="s">
        <v>391</v>
      </c>
      <c r="B226" s="185" t="str">
        <f t="shared" si="17"/>
        <v>07</v>
      </c>
      <c r="C226" s="185" t="str">
        <f t="shared" si="18"/>
        <v>02</v>
      </c>
      <c r="D226" s="311" t="s">
        <v>2071</v>
      </c>
      <c r="E226" s="311"/>
      <c r="F226" s="130">
        <f>F227+F228</f>
        <v>0</v>
      </c>
    </row>
    <row r="227" spans="1:6" ht="77.25" hidden="1" customHeight="1">
      <c r="A227" s="32" t="s">
        <v>467</v>
      </c>
      <c r="B227" s="185" t="str">
        <f t="shared" si="17"/>
        <v>07</v>
      </c>
      <c r="C227" s="185" t="str">
        <f t="shared" si="18"/>
        <v>02</v>
      </c>
      <c r="D227" s="311" t="s">
        <v>774</v>
      </c>
      <c r="E227" s="311">
        <v>821</v>
      </c>
      <c r="F227" s="130">
        <f>ведомственная!G246</f>
        <v>0</v>
      </c>
    </row>
    <row r="228" spans="1:6" ht="48" hidden="1" customHeight="1">
      <c r="A228" s="5" t="s">
        <v>2000</v>
      </c>
      <c r="B228" s="185" t="str">
        <f t="shared" si="17"/>
        <v>07</v>
      </c>
      <c r="C228" s="185" t="str">
        <f t="shared" si="18"/>
        <v>02</v>
      </c>
      <c r="D228" s="311" t="s">
        <v>2071</v>
      </c>
      <c r="E228" s="311">
        <v>600</v>
      </c>
      <c r="F228" s="130">
        <f>ведомственная!G247</f>
        <v>0</v>
      </c>
    </row>
    <row r="229" spans="1:6" ht="39.75" hidden="1" customHeight="1">
      <c r="A229" s="40" t="s">
        <v>2005</v>
      </c>
      <c r="B229" s="185" t="str">
        <f t="shared" si="17"/>
        <v>07</v>
      </c>
      <c r="C229" s="185" t="str">
        <f t="shared" si="18"/>
        <v>02</v>
      </c>
      <c r="D229" s="311" t="s">
        <v>818</v>
      </c>
      <c r="E229" s="311"/>
      <c r="F229" s="130">
        <f>F230+F231</f>
        <v>0</v>
      </c>
    </row>
    <row r="230" spans="1:6" ht="45.75" hidden="1" customHeight="1">
      <c r="A230" s="5" t="s">
        <v>2000</v>
      </c>
      <c r="B230" s="185" t="str">
        <f t="shared" si="17"/>
        <v>07</v>
      </c>
      <c r="C230" s="185" t="str">
        <f t="shared" si="18"/>
        <v>02</v>
      </c>
      <c r="D230" s="311" t="s">
        <v>818</v>
      </c>
      <c r="E230" s="311">
        <v>600</v>
      </c>
      <c r="F230" s="130">
        <f>ведомственная!G249+ведомственная!G330</f>
        <v>0</v>
      </c>
    </row>
    <row r="231" spans="1:6" ht="42" hidden="1" customHeight="1">
      <c r="A231" s="32" t="s">
        <v>468</v>
      </c>
      <c r="B231" s="185" t="str">
        <f t="shared" si="17"/>
        <v>07</v>
      </c>
      <c r="C231" s="185" t="str">
        <f t="shared" si="18"/>
        <v>02</v>
      </c>
      <c r="D231" s="311" t="s">
        <v>818</v>
      </c>
      <c r="E231" s="311">
        <v>822</v>
      </c>
      <c r="F231" s="130">
        <f>ведомственная!G331+ведомственная!G250</f>
        <v>0</v>
      </c>
    </row>
    <row r="232" spans="1:6" ht="49.5" hidden="1" customHeight="1">
      <c r="A232" s="208" t="s">
        <v>573</v>
      </c>
      <c r="B232" s="185" t="str">
        <f t="shared" si="17"/>
        <v>07</v>
      </c>
      <c r="C232" s="185" t="str">
        <f t="shared" si="18"/>
        <v>02</v>
      </c>
      <c r="D232" s="311" t="s">
        <v>575</v>
      </c>
      <c r="E232" s="311"/>
      <c r="F232" s="130">
        <f>ведомственная!G251</f>
        <v>0</v>
      </c>
    </row>
    <row r="233" spans="1:6" ht="42" hidden="1" customHeight="1">
      <c r="A233" s="32" t="s">
        <v>468</v>
      </c>
      <c r="B233" s="185" t="str">
        <f t="shared" si="17"/>
        <v>07</v>
      </c>
      <c r="C233" s="185" t="str">
        <f t="shared" si="18"/>
        <v>02</v>
      </c>
      <c r="D233" s="311" t="s">
        <v>575</v>
      </c>
      <c r="E233" s="311">
        <v>822</v>
      </c>
      <c r="F233" s="130">
        <f>ведомственная!G252</f>
        <v>0</v>
      </c>
    </row>
    <row r="234" spans="1:6" ht="25.5" hidden="1" customHeight="1">
      <c r="A234" s="211" t="s">
        <v>574</v>
      </c>
      <c r="B234" s="185" t="str">
        <f t="shared" si="17"/>
        <v>07</v>
      </c>
      <c r="C234" s="185" t="str">
        <f t="shared" si="18"/>
        <v>02</v>
      </c>
      <c r="D234" s="311" t="s">
        <v>576</v>
      </c>
      <c r="E234" s="311"/>
      <c r="F234" s="130">
        <f>ведомственная!G253</f>
        <v>0</v>
      </c>
    </row>
    <row r="235" spans="1:6" ht="42" hidden="1" customHeight="1">
      <c r="A235" s="32" t="s">
        <v>468</v>
      </c>
      <c r="B235" s="185" t="str">
        <f t="shared" si="17"/>
        <v>07</v>
      </c>
      <c r="C235" s="185" t="str">
        <f t="shared" si="18"/>
        <v>02</v>
      </c>
      <c r="D235" s="311" t="s">
        <v>576</v>
      </c>
      <c r="E235" s="311">
        <v>822</v>
      </c>
      <c r="F235" s="130">
        <f>ведомственная!G254</f>
        <v>0</v>
      </c>
    </row>
    <row r="236" spans="1:6" ht="39" hidden="1" customHeight="1">
      <c r="A236" s="32" t="s">
        <v>819</v>
      </c>
      <c r="B236" s="185" t="str">
        <f t="shared" si="17"/>
        <v>07</v>
      </c>
      <c r="C236" s="185" t="str">
        <f t="shared" si="18"/>
        <v>02</v>
      </c>
      <c r="D236" s="311" t="s">
        <v>820</v>
      </c>
      <c r="E236" s="311"/>
      <c r="F236" s="130">
        <f>F237+F238</f>
        <v>0</v>
      </c>
    </row>
    <row r="237" spans="1:6" ht="75.75" hidden="1" customHeight="1">
      <c r="A237" s="32" t="s">
        <v>467</v>
      </c>
      <c r="B237" s="185" t="str">
        <f t="shared" si="17"/>
        <v>07</v>
      </c>
      <c r="C237" s="185" t="str">
        <f t="shared" si="18"/>
        <v>02</v>
      </c>
      <c r="D237" s="311" t="s">
        <v>820</v>
      </c>
      <c r="E237" s="311">
        <v>821</v>
      </c>
      <c r="F237" s="130">
        <f>ведомственная!G256</f>
        <v>0</v>
      </c>
    </row>
    <row r="238" spans="1:6" ht="44.25" hidden="1" customHeight="1">
      <c r="A238" s="5" t="s">
        <v>2000</v>
      </c>
      <c r="B238" s="185" t="str">
        <f t="shared" si="17"/>
        <v>07</v>
      </c>
      <c r="C238" s="185" t="str">
        <f t="shared" si="18"/>
        <v>02</v>
      </c>
      <c r="D238" s="311" t="s">
        <v>820</v>
      </c>
      <c r="E238" s="311">
        <v>600</v>
      </c>
      <c r="F238" s="196">
        <f>ведомственная!G257</f>
        <v>0</v>
      </c>
    </row>
    <row r="239" spans="1:6" ht="57" hidden="1" customHeight="1">
      <c r="A239" s="32" t="s">
        <v>1984</v>
      </c>
      <c r="B239" s="185" t="str">
        <f t="shared" si="17"/>
        <v>07</v>
      </c>
      <c r="C239" s="185" t="str">
        <f t="shared" si="18"/>
        <v>02</v>
      </c>
      <c r="D239" s="311" t="s">
        <v>1673</v>
      </c>
      <c r="E239" s="311"/>
      <c r="F239" s="130">
        <f>F240+F241</f>
        <v>0</v>
      </c>
    </row>
    <row r="240" spans="1:6" ht="75.75" hidden="1" customHeight="1">
      <c r="A240" s="32" t="s">
        <v>467</v>
      </c>
      <c r="B240" s="185" t="str">
        <f t="shared" si="17"/>
        <v>07</v>
      </c>
      <c r="C240" s="185" t="str">
        <f t="shared" si="18"/>
        <v>02</v>
      </c>
      <c r="D240" s="311" t="s">
        <v>1673</v>
      </c>
      <c r="E240" s="311">
        <v>821</v>
      </c>
      <c r="F240" s="130">
        <f>ведомственная!G259</f>
        <v>0</v>
      </c>
    </row>
    <row r="241" spans="1:8" ht="43.5" hidden="1" customHeight="1">
      <c r="A241" s="5" t="s">
        <v>2000</v>
      </c>
      <c r="B241" s="185" t="str">
        <f t="shared" si="17"/>
        <v>07</v>
      </c>
      <c r="C241" s="185" t="str">
        <f t="shared" si="18"/>
        <v>02</v>
      </c>
      <c r="D241" s="311" t="s">
        <v>1673</v>
      </c>
      <c r="E241" s="311">
        <v>600</v>
      </c>
      <c r="F241" s="130">
        <f>ведомственная!G260</f>
        <v>0</v>
      </c>
    </row>
    <row r="242" spans="1:8" ht="45" hidden="1" customHeight="1">
      <c r="A242" s="32" t="s">
        <v>1987</v>
      </c>
      <c r="B242" s="185" t="str">
        <f t="shared" si="17"/>
        <v>07</v>
      </c>
      <c r="C242" s="185" t="str">
        <f t="shared" si="18"/>
        <v>02</v>
      </c>
      <c r="D242" s="311" t="s">
        <v>1442</v>
      </c>
      <c r="E242" s="311"/>
      <c r="F242" s="130">
        <f>F243</f>
        <v>0</v>
      </c>
    </row>
    <row r="243" spans="1:8" ht="42" hidden="1" customHeight="1">
      <c r="A243" s="5" t="s">
        <v>2000</v>
      </c>
      <c r="B243" s="185" t="str">
        <f t="shared" si="17"/>
        <v>07</v>
      </c>
      <c r="C243" s="185" t="str">
        <f t="shared" si="18"/>
        <v>02</v>
      </c>
      <c r="D243" s="311" t="s">
        <v>1442</v>
      </c>
      <c r="E243" s="311">
        <v>600</v>
      </c>
      <c r="F243" s="130">
        <f>ведомственная!G333</f>
        <v>0</v>
      </c>
    </row>
    <row r="244" spans="1:8" ht="58.5" hidden="1" customHeight="1">
      <c r="A244" s="5" t="s">
        <v>479</v>
      </c>
      <c r="B244" s="185" t="str">
        <f t="shared" si="17"/>
        <v>07</v>
      </c>
      <c r="C244" s="185" t="str">
        <f t="shared" si="18"/>
        <v>02</v>
      </c>
      <c r="D244" s="311" t="s">
        <v>480</v>
      </c>
      <c r="E244" s="64"/>
      <c r="F244" s="130">
        <f>F245</f>
        <v>0</v>
      </c>
    </row>
    <row r="245" spans="1:8" ht="30" hidden="1" customHeight="1">
      <c r="A245" s="32" t="s">
        <v>1610</v>
      </c>
      <c r="B245" s="185" t="str">
        <f t="shared" si="17"/>
        <v>07</v>
      </c>
      <c r="C245" s="185" t="str">
        <f t="shared" si="18"/>
        <v>02</v>
      </c>
      <c r="D245" s="311" t="s">
        <v>480</v>
      </c>
      <c r="E245" s="64" t="s">
        <v>566</v>
      </c>
      <c r="F245" s="130">
        <f>ведомственная!G262+ведомственная!G335</f>
        <v>0</v>
      </c>
    </row>
    <row r="246" spans="1:8" s="247" customFormat="1" ht="64.5" hidden="1" customHeight="1">
      <c r="A246" s="275" t="s">
        <v>1967</v>
      </c>
      <c r="B246" s="185" t="str">
        <f t="shared" ref="B246:B260" si="19">"07"</f>
        <v>07</v>
      </c>
      <c r="C246" s="185" t="str">
        <f t="shared" ref="C246:C259" si="20">"02"</f>
        <v>02</v>
      </c>
      <c r="D246" s="311" t="s">
        <v>985</v>
      </c>
      <c r="E246" s="311"/>
      <c r="F246" s="197">
        <f>F247+F248</f>
        <v>0</v>
      </c>
      <c r="G246" s="244"/>
      <c r="H246" s="246"/>
    </row>
    <row r="247" spans="1:8" s="247" customFormat="1" ht="75.75" hidden="1" customHeight="1">
      <c r="A247" s="32" t="s">
        <v>467</v>
      </c>
      <c r="B247" s="185" t="str">
        <f t="shared" si="19"/>
        <v>07</v>
      </c>
      <c r="C247" s="185" t="str">
        <f t="shared" si="20"/>
        <v>02</v>
      </c>
      <c r="D247" s="311" t="s">
        <v>985</v>
      </c>
      <c r="E247" s="311">
        <v>821</v>
      </c>
      <c r="F247" s="197">
        <f>ведомственная!G264</f>
        <v>0</v>
      </c>
      <c r="G247" s="244"/>
      <c r="H247" s="246"/>
    </row>
    <row r="248" spans="1:8" s="247" customFormat="1" ht="49.5" hidden="1" customHeight="1">
      <c r="A248" s="5" t="s">
        <v>2000</v>
      </c>
      <c r="B248" s="185" t="str">
        <f t="shared" si="19"/>
        <v>07</v>
      </c>
      <c r="C248" s="185" t="str">
        <f t="shared" si="20"/>
        <v>02</v>
      </c>
      <c r="D248" s="311" t="s">
        <v>985</v>
      </c>
      <c r="E248" s="311">
        <v>600</v>
      </c>
      <c r="F248" s="197">
        <f>ведомственная!G265</f>
        <v>0</v>
      </c>
      <c r="G248" s="244"/>
      <c r="H248" s="246"/>
    </row>
    <row r="249" spans="1:8" s="247" customFormat="1" ht="74.25" hidden="1" customHeight="1">
      <c r="A249" s="6" t="s">
        <v>30</v>
      </c>
      <c r="B249" s="185" t="str">
        <f t="shared" si="19"/>
        <v>07</v>
      </c>
      <c r="C249" s="185" t="str">
        <f t="shared" si="20"/>
        <v>02</v>
      </c>
      <c r="D249" s="311" t="s">
        <v>2062</v>
      </c>
      <c r="E249" s="311"/>
      <c r="F249" s="197">
        <f>F250+F251</f>
        <v>0</v>
      </c>
      <c r="G249" s="244"/>
      <c r="H249" s="246"/>
    </row>
    <row r="250" spans="1:8" s="247" customFormat="1" ht="79.5" hidden="1" customHeight="1">
      <c r="A250" s="32" t="s">
        <v>467</v>
      </c>
      <c r="B250" s="185" t="str">
        <f t="shared" si="19"/>
        <v>07</v>
      </c>
      <c r="C250" s="185" t="str">
        <f t="shared" si="20"/>
        <v>02</v>
      </c>
      <c r="D250" s="311" t="s">
        <v>1682</v>
      </c>
      <c r="E250" s="311">
        <v>821</v>
      </c>
      <c r="F250" s="197">
        <f>ведомственная!G267</f>
        <v>0</v>
      </c>
      <c r="G250" s="244"/>
      <c r="H250" s="246"/>
    </row>
    <row r="251" spans="1:8" s="247" customFormat="1" ht="48" hidden="1" customHeight="1">
      <c r="A251" s="5" t="s">
        <v>2000</v>
      </c>
      <c r="B251" s="185" t="str">
        <f t="shared" si="19"/>
        <v>07</v>
      </c>
      <c r="C251" s="185" t="str">
        <f t="shared" si="20"/>
        <v>02</v>
      </c>
      <c r="D251" s="311" t="s">
        <v>2062</v>
      </c>
      <c r="E251" s="311">
        <v>600</v>
      </c>
      <c r="F251" s="197">
        <f>ведомственная!G268</f>
        <v>0</v>
      </c>
      <c r="G251" s="244"/>
      <c r="H251" s="246"/>
    </row>
    <row r="252" spans="1:8" s="247" customFormat="1" ht="57.75" hidden="1" customHeight="1">
      <c r="A252" s="324" t="s">
        <v>1980</v>
      </c>
      <c r="B252" s="185" t="str">
        <f t="shared" si="19"/>
        <v>07</v>
      </c>
      <c r="C252" s="185" t="str">
        <f t="shared" si="20"/>
        <v>02</v>
      </c>
      <c r="D252" s="311" t="s">
        <v>2057</v>
      </c>
      <c r="E252" s="311"/>
      <c r="F252" s="130">
        <f>F253</f>
        <v>0</v>
      </c>
      <c r="H252" s="246"/>
    </row>
    <row r="253" spans="1:8" s="247" customFormat="1" ht="48" hidden="1" customHeight="1">
      <c r="A253" s="5" t="s">
        <v>2000</v>
      </c>
      <c r="B253" s="185" t="str">
        <f t="shared" si="19"/>
        <v>07</v>
      </c>
      <c r="C253" s="185" t="str">
        <f t="shared" si="20"/>
        <v>02</v>
      </c>
      <c r="D253" s="311" t="s">
        <v>2057</v>
      </c>
      <c r="E253" s="311">
        <v>600</v>
      </c>
      <c r="F253" s="130">
        <f>ведомственная!G270</f>
        <v>0</v>
      </c>
      <c r="H253" s="246"/>
    </row>
    <row r="254" spans="1:8" s="247" customFormat="1" ht="95.25" hidden="1" customHeight="1">
      <c r="A254" s="275" t="s">
        <v>1957</v>
      </c>
      <c r="B254" s="185" t="str">
        <f t="shared" si="19"/>
        <v>07</v>
      </c>
      <c r="C254" s="185" t="str">
        <f t="shared" si="20"/>
        <v>02</v>
      </c>
      <c r="D254" s="311" t="s">
        <v>2060</v>
      </c>
      <c r="E254" s="311"/>
      <c r="F254" s="130">
        <f>F255</f>
        <v>0</v>
      </c>
      <c r="H254" s="246"/>
    </row>
    <row r="255" spans="1:8" s="247" customFormat="1" ht="48" hidden="1" customHeight="1">
      <c r="A255" s="5" t="s">
        <v>2000</v>
      </c>
      <c r="B255" s="185" t="str">
        <f t="shared" si="19"/>
        <v>07</v>
      </c>
      <c r="C255" s="185" t="str">
        <f t="shared" si="20"/>
        <v>02</v>
      </c>
      <c r="D255" s="311" t="s">
        <v>2060</v>
      </c>
      <c r="E255" s="311">
        <v>600</v>
      </c>
      <c r="F255" s="130">
        <f>ведомственная!G272</f>
        <v>0</v>
      </c>
      <c r="H255" s="246"/>
    </row>
    <row r="256" spans="1:8" s="247" customFormat="1" ht="61.5" hidden="1" customHeight="1">
      <c r="A256" s="275" t="s">
        <v>1966</v>
      </c>
      <c r="B256" s="185" t="str">
        <f t="shared" si="19"/>
        <v>07</v>
      </c>
      <c r="C256" s="185" t="str">
        <f t="shared" si="20"/>
        <v>02</v>
      </c>
      <c r="D256" s="311" t="s">
        <v>2059</v>
      </c>
      <c r="E256" s="64"/>
      <c r="F256" s="130">
        <f>F257</f>
        <v>0</v>
      </c>
      <c r="G256" s="244"/>
      <c r="H256" s="246"/>
    </row>
    <row r="257" spans="1:8" s="247" customFormat="1" ht="48" hidden="1" customHeight="1">
      <c r="A257" s="5" t="s">
        <v>2000</v>
      </c>
      <c r="B257" s="185" t="str">
        <f t="shared" si="19"/>
        <v>07</v>
      </c>
      <c r="C257" s="185" t="str">
        <f t="shared" si="20"/>
        <v>02</v>
      </c>
      <c r="D257" s="311" t="s">
        <v>2059</v>
      </c>
      <c r="E257" s="311">
        <v>600</v>
      </c>
      <c r="F257" s="130">
        <f>ведомственная!G274</f>
        <v>0</v>
      </c>
      <c r="G257" s="244"/>
      <c r="H257" s="246"/>
    </row>
    <row r="258" spans="1:8" s="247" customFormat="1" ht="69" hidden="1" customHeight="1">
      <c r="A258" s="179" t="s">
        <v>1975</v>
      </c>
      <c r="B258" s="185" t="str">
        <f t="shared" si="19"/>
        <v>07</v>
      </c>
      <c r="C258" s="185" t="str">
        <f t="shared" si="20"/>
        <v>02</v>
      </c>
      <c r="D258" s="311" t="s">
        <v>1352</v>
      </c>
      <c r="E258" s="64"/>
      <c r="F258" s="130">
        <f>F259+F260</f>
        <v>0</v>
      </c>
      <c r="G258" s="244"/>
      <c r="H258" s="246"/>
    </row>
    <row r="259" spans="1:8" s="247" customFormat="1" ht="36.75" hidden="1" customHeight="1">
      <c r="A259" s="5" t="s">
        <v>1995</v>
      </c>
      <c r="B259" s="185" t="str">
        <f t="shared" si="19"/>
        <v>07</v>
      </c>
      <c r="C259" s="185" t="str">
        <f t="shared" si="20"/>
        <v>02</v>
      </c>
      <c r="D259" s="311" t="s">
        <v>1352</v>
      </c>
      <c r="E259" s="64" t="s">
        <v>1998</v>
      </c>
      <c r="F259" s="130">
        <f>ведомственная!G84</f>
        <v>0</v>
      </c>
      <c r="G259" s="244"/>
      <c r="H259" s="246"/>
    </row>
    <row r="260" spans="1:8" s="247" customFormat="1" ht="42.75" hidden="1" customHeight="1">
      <c r="A260" s="5" t="s">
        <v>2000</v>
      </c>
      <c r="B260" s="185" t="str">
        <f t="shared" si="19"/>
        <v>07</v>
      </c>
      <c r="C260" s="64" t="s">
        <v>1753</v>
      </c>
      <c r="D260" s="311" t="s">
        <v>1352</v>
      </c>
      <c r="E260" s="311">
        <v>600</v>
      </c>
      <c r="F260" s="263">
        <f>ведомственная!G276</f>
        <v>0</v>
      </c>
      <c r="G260" s="244"/>
      <c r="H260" s="246"/>
    </row>
    <row r="261" spans="1:8" ht="105" hidden="1" customHeight="1">
      <c r="A261" s="32" t="s">
        <v>1493</v>
      </c>
      <c r="B261" s="185" t="str">
        <f t="shared" ref="B261:B292" si="21">"07"</f>
        <v>07</v>
      </c>
      <c r="C261" s="185" t="str">
        <f t="shared" si="18"/>
        <v>02</v>
      </c>
      <c r="D261" s="311" t="s">
        <v>2063</v>
      </c>
      <c r="E261" s="311"/>
      <c r="F261" s="130">
        <f>ведомственная!G277</f>
        <v>0</v>
      </c>
    </row>
    <row r="262" spans="1:8" ht="39.75" hidden="1" customHeight="1">
      <c r="A262" s="32" t="s">
        <v>467</v>
      </c>
      <c r="B262" s="185" t="str">
        <f t="shared" si="21"/>
        <v>07</v>
      </c>
      <c r="C262" s="185" t="str">
        <f t="shared" si="18"/>
        <v>02</v>
      </c>
      <c r="D262" s="311" t="s">
        <v>1494</v>
      </c>
      <c r="E262" s="311">
        <v>821</v>
      </c>
      <c r="F262" s="130">
        <f>ведомственная!G278</f>
        <v>0</v>
      </c>
    </row>
    <row r="263" spans="1:8" ht="39.75" hidden="1" customHeight="1">
      <c r="A263" s="5" t="s">
        <v>2000</v>
      </c>
      <c r="B263" s="185" t="str">
        <f t="shared" si="21"/>
        <v>07</v>
      </c>
      <c r="C263" s="185" t="str">
        <f t="shared" si="18"/>
        <v>02</v>
      </c>
      <c r="D263" s="311" t="s">
        <v>2063</v>
      </c>
      <c r="E263" s="311">
        <v>600</v>
      </c>
      <c r="F263" s="130">
        <f>ведомственная!G279</f>
        <v>0</v>
      </c>
    </row>
    <row r="264" spans="1:8" ht="39.75" hidden="1" customHeight="1">
      <c r="A264" s="334" t="s">
        <v>1974</v>
      </c>
      <c r="B264" s="336" t="str">
        <f t="shared" si="21"/>
        <v>07</v>
      </c>
      <c r="C264" s="336" t="str">
        <f t="shared" si="18"/>
        <v>02</v>
      </c>
      <c r="D264" s="337" t="s">
        <v>2052</v>
      </c>
      <c r="E264" s="337"/>
      <c r="F264" s="341">
        <f>F265</f>
        <v>0</v>
      </c>
    </row>
    <row r="265" spans="1:8" ht="39.75" hidden="1" customHeight="1">
      <c r="A265" s="339" t="s">
        <v>2000</v>
      </c>
      <c r="B265" s="336" t="str">
        <f t="shared" si="21"/>
        <v>07</v>
      </c>
      <c r="C265" s="336" t="str">
        <f t="shared" si="18"/>
        <v>02</v>
      </c>
      <c r="D265" s="337" t="s">
        <v>2052</v>
      </c>
      <c r="E265" s="335">
        <v>600</v>
      </c>
      <c r="F265" s="338">
        <f>ведомственная!G281</f>
        <v>0</v>
      </c>
    </row>
    <row r="266" spans="1:8" ht="39.75" hidden="1" customHeight="1">
      <c r="A266" s="32" t="s">
        <v>1573</v>
      </c>
      <c r="B266" s="185" t="str">
        <f t="shared" si="21"/>
        <v>07</v>
      </c>
      <c r="C266" s="185" t="str">
        <f t="shared" si="18"/>
        <v>02</v>
      </c>
      <c r="D266" s="311" t="s">
        <v>1574</v>
      </c>
      <c r="E266" s="311"/>
      <c r="F266" s="130">
        <f>F267</f>
        <v>0</v>
      </c>
    </row>
    <row r="267" spans="1:8" ht="39.75" hidden="1" customHeight="1">
      <c r="A267" s="5" t="s">
        <v>2000</v>
      </c>
      <c r="B267" s="185" t="str">
        <f t="shared" si="21"/>
        <v>07</v>
      </c>
      <c r="C267" s="185" t="str">
        <f t="shared" si="18"/>
        <v>02</v>
      </c>
      <c r="D267" s="311" t="s">
        <v>1574</v>
      </c>
      <c r="E267" s="311">
        <v>600</v>
      </c>
      <c r="F267" s="130">
        <f>ведомственная!G283</f>
        <v>0</v>
      </c>
    </row>
    <row r="268" spans="1:8" ht="79.5" hidden="1" customHeight="1">
      <c r="A268" s="32" t="s">
        <v>1924</v>
      </c>
      <c r="B268" s="185" t="str">
        <f t="shared" si="21"/>
        <v>07</v>
      </c>
      <c r="C268" s="185" t="str">
        <f>"02"</f>
        <v>02</v>
      </c>
      <c r="D268" s="1" t="s">
        <v>2032</v>
      </c>
      <c r="E268" s="311"/>
      <c r="F268" s="130">
        <f>F269</f>
        <v>0</v>
      </c>
    </row>
    <row r="269" spans="1:8" ht="39.75" hidden="1" customHeight="1">
      <c r="A269" s="5" t="s">
        <v>2000</v>
      </c>
      <c r="B269" s="185" t="str">
        <f t="shared" si="21"/>
        <v>07</v>
      </c>
      <c r="C269" s="185" t="str">
        <f>"02"</f>
        <v>02</v>
      </c>
      <c r="D269" s="1" t="s">
        <v>2032</v>
      </c>
      <c r="E269" s="311">
        <v>600</v>
      </c>
      <c r="F269" s="130">
        <f>ведомственная!G285+ведомственная!G337</f>
        <v>0</v>
      </c>
    </row>
    <row r="270" spans="1:8" ht="58.5" hidden="1" customHeight="1">
      <c r="A270" s="32" t="s">
        <v>2015</v>
      </c>
      <c r="B270" s="185" t="str">
        <f t="shared" si="21"/>
        <v>07</v>
      </c>
      <c r="C270" s="185" t="str">
        <f t="shared" ref="C270:C271" si="22">"02"</f>
        <v>02</v>
      </c>
      <c r="D270" s="311" t="s">
        <v>2061</v>
      </c>
      <c r="E270" s="311"/>
      <c r="F270" s="130">
        <f>F271</f>
        <v>0</v>
      </c>
    </row>
    <row r="271" spans="1:8" ht="39.75" hidden="1" customHeight="1">
      <c r="A271" s="5" t="s">
        <v>2000</v>
      </c>
      <c r="B271" s="185" t="str">
        <f t="shared" si="21"/>
        <v>07</v>
      </c>
      <c r="C271" s="185" t="str">
        <f t="shared" si="22"/>
        <v>02</v>
      </c>
      <c r="D271" s="311" t="s">
        <v>2061</v>
      </c>
      <c r="E271" s="311">
        <v>600</v>
      </c>
      <c r="F271" s="130">
        <f>ведомственная!G287</f>
        <v>0</v>
      </c>
    </row>
    <row r="272" spans="1:8" ht="39.75" hidden="1" customHeight="1">
      <c r="A272" s="6" t="s">
        <v>1965</v>
      </c>
      <c r="B272" s="185" t="str">
        <f t="shared" si="21"/>
        <v>07</v>
      </c>
      <c r="C272" s="185" t="str">
        <f t="shared" ref="C272:C273" si="23">"02"</f>
        <v>02</v>
      </c>
      <c r="D272" s="311" t="s">
        <v>2048</v>
      </c>
      <c r="E272" s="64"/>
      <c r="F272" s="130">
        <f>F273</f>
        <v>0</v>
      </c>
    </row>
    <row r="273" spans="1:8" ht="37.5" hidden="1" customHeight="1">
      <c r="A273" s="5" t="s">
        <v>2000</v>
      </c>
      <c r="B273" s="185" t="str">
        <f t="shared" si="21"/>
        <v>07</v>
      </c>
      <c r="C273" s="185" t="str">
        <f t="shared" si="23"/>
        <v>02</v>
      </c>
      <c r="D273" s="311" t="s">
        <v>2048</v>
      </c>
      <c r="E273" s="311">
        <v>600</v>
      </c>
      <c r="F273" s="130">
        <f>ведомственная!G339</f>
        <v>0</v>
      </c>
    </row>
    <row r="274" spans="1:8" ht="39.75" hidden="1" customHeight="1">
      <c r="A274" s="32" t="s">
        <v>1886</v>
      </c>
      <c r="B274" s="185" t="str">
        <f t="shared" si="21"/>
        <v>07</v>
      </c>
      <c r="C274" s="185" t="str">
        <f t="shared" si="18"/>
        <v>02</v>
      </c>
      <c r="D274" s="311" t="s">
        <v>1538</v>
      </c>
      <c r="E274" s="311"/>
      <c r="F274" s="130">
        <f>ведомственная!G288</f>
        <v>0</v>
      </c>
    </row>
    <row r="275" spans="1:8" ht="39.75" hidden="1" customHeight="1">
      <c r="A275" s="5" t="s">
        <v>2000</v>
      </c>
      <c r="B275" s="185" t="str">
        <f t="shared" si="21"/>
        <v>07</v>
      </c>
      <c r="C275" s="185" t="str">
        <f t="shared" si="18"/>
        <v>02</v>
      </c>
      <c r="D275" s="311" t="s">
        <v>1538</v>
      </c>
      <c r="E275" s="311">
        <v>600</v>
      </c>
      <c r="F275" s="130">
        <f>ведомственная!G289</f>
        <v>0</v>
      </c>
    </row>
    <row r="276" spans="1:8" ht="25.5" hidden="1" customHeight="1">
      <c r="A276" s="32" t="s">
        <v>706</v>
      </c>
      <c r="B276" s="185" t="str">
        <f t="shared" si="21"/>
        <v>07</v>
      </c>
      <c r="C276" s="185" t="str">
        <f t="shared" ref="C276:C291" si="24">"07"</f>
        <v>07</v>
      </c>
      <c r="D276" s="160"/>
      <c r="E276" s="311"/>
      <c r="F276" s="130">
        <f>F277+F279+F282+F287+F290+F285</f>
        <v>0</v>
      </c>
    </row>
    <row r="277" spans="1:8" ht="20.25" hidden="1" customHeight="1">
      <c r="A277" s="2" t="s">
        <v>775</v>
      </c>
      <c r="B277" s="185" t="str">
        <f t="shared" si="21"/>
        <v>07</v>
      </c>
      <c r="C277" s="185" t="str">
        <f t="shared" si="24"/>
        <v>07</v>
      </c>
      <c r="D277" s="1" t="s">
        <v>778</v>
      </c>
      <c r="E277" s="311"/>
      <c r="F277" s="130">
        <f>F278</f>
        <v>0</v>
      </c>
    </row>
    <row r="278" spans="1:8" ht="40.5" hidden="1" customHeight="1">
      <c r="A278" s="5" t="s">
        <v>1995</v>
      </c>
      <c r="B278" s="185" t="str">
        <f t="shared" si="21"/>
        <v>07</v>
      </c>
      <c r="C278" s="185" t="str">
        <f t="shared" si="24"/>
        <v>07</v>
      </c>
      <c r="D278" s="1" t="s">
        <v>778</v>
      </c>
      <c r="E278" s="311" t="str">
        <f>"200"</f>
        <v>200</v>
      </c>
      <c r="F278" s="130">
        <f>ведомственная!G342</f>
        <v>0</v>
      </c>
    </row>
    <row r="279" spans="1:8" ht="38.25" hidden="1" customHeight="1">
      <c r="A279" s="2" t="s">
        <v>776</v>
      </c>
      <c r="B279" s="185" t="str">
        <f t="shared" si="21"/>
        <v>07</v>
      </c>
      <c r="C279" s="185" t="str">
        <f t="shared" si="24"/>
        <v>07</v>
      </c>
      <c r="D279" s="1" t="s">
        <v>777</v>
      </c>
      <c r="E279" s="311"/>
      <c r="F279" s="130">
        <f>F280+F281</f>
        <v>0</v>
      </c>
    </row>
    <row r="280" spans="1:8" ht="24" hidden="1" customHeight="1">
      <c r="A280" s="19" t="s">
        <v>1999</v>
      </c>
      <c r="B280" s="185" t="str">
        <f t="shared" si="21"/>
        <v>07</v>
      </c>
      <c r="C280" s="185" t="str">
        <f t="shared" si="24"/>
        <v>07</v>
      </c>
      <c r="D280" s="1" t="s">
        <v>777</v>
      </c>
      <c r="E280" s="311">
        <v>300</v>
      </c>
      <c r="F280" s="130">
        <f>ведомственная!G292</f>
        <v>0</v>
      </c>
    </row>
    <row r="281" spans="1:8" ht="37.5" hidden="1" customHeight="1">
      <c r="A281" s="5" t="s">
        <v>2000</v>
      </c>
      <c r="B281" s="185" t="str">
        <f t="shared" si="21"/>
        <v>07</v>
      </c>
      <c r="C281" s="185" t="str">
        <f t="shared" si="24"/>
        <v>07</v>
      </c>
      <c r="D281" s="1" t="s">
        <v>777</v>
      </c>
      <c r="E281" s="311">
        <v>600</v>
      </c>
      <c r="F281" s="130">
        <f>ведомственная!G293</f>
        <v>0</v>
      </c>
      <c r="G281" s="244"/>
    </row>
    <row r="282" spans="1:8" ht="57.75" hidden="1" customHeight="1">
      <c r="A282" s="5" t="s">
        <v>1986</v>
      </c>
      <c r="B282" s="185" t="str">
        <f t="shared" si="21"/>
        <v>07</v>
      </c>
      <c r="C282" s="185" t="str">
        <f t="shared" si="24"/>
        <v>07</v>
      </c>
      <c r="D282" s="311" t="s">
        <v>1444</v>
      </c>
      <c r="E282" s="311"/>
      <c r="F282" s="130">
        <f>F283+F284</f>
        <v>0</v>
      </c>
    </row>
    <row r="283" spans="1:8" ht="31.5" hidden="1" customHeight="1">
      <c r="A283" s="19" t="s">
        <v>1999</v>
      </c>
      <c r="B283" s="185" t="str">
        <f t="shared" si="21"/>
        <v>07</v>
      </c>
      <c r="C283" s="185" t="str">
        <f t="shared" si="24"/>
        <v>07</v>
      </c>
      <c r="D283" s="311" t="s">
        <v>1444</v>
      </c>
      <c r="E283" s="311">
        <v>300</v>
      </c>
      <c r="F283" s="196">
        <f>ведомственная!G295</f>
        <v>0</v>
      </c>
    </row>
    <row r="284" spans="1:8" ht="45" hidden="1" customHeight="1">
      <c r="A284" s="5" t="s">
        <v>2000</v>
      </c>
      <c r="B284" s="185" t="str">
        <f t="shared" si="21"/>
        <v>07</v>
      </c>
      <c r="C284" s="185" t="str">
        <f t="shared" si="24"/>
        <v>07</v>
      </c>
      <c r="D284" s="311" t="s">
        <v>1444</v>
      </c>
      <c r="E284" s="311">
        <v>600</v>
      </c>
      <c r="F284" s="196">
        <f>ведомственная!G296</f>
        <v>0</v>
      </c>
    </row>
    <row r="285" spans="1:8" ht="31.5" hidden="1" customHeight="1">
      <c r="A285" s="217" t="s">
        <v>67</v>
      </c>
      <c r="B285" s="185" t="str">
        <f t="shared" si="21"/>
        <v>07</v>
      </c>
      <c r="C285" s="185" t="str">
        <f t="shared" si="24"/>
        <v>07</v>
      </c>
      <c r="D285" s="311" t="s">
        <v>1443</v>
      </c>
      <c r="E285" s="311"/>
      <c r="F285" s="196">
        <f>ведомственная!G343</f>
        <v>0</v>
      </c>
    </row>
    <row r="286" spans="1:8" ht="39.75" hidden="1" customHeight="1">
      <c r="A286" s="5" t="s">
        <v>1995</v>
      </c>
      <c r="B286" s="185" t="str">
        <f t="shared" si="21"/>
        <v>07</v>
      </c>
      <c r="C286" s="185" t="str">
        <f t="shared" si="24"/>
        <v>07</v>
      </c>
      <c r="D286" s="311" t="s">
        <v>1443</v>
      </c>
      <c r="E286" s="311">
        <v>200</v>
      </c>
      <c r="F286" s="196">
        <f>ведомственная!G344</f>
        <v>0</v>
      </c>
    </row>
    <row r="287" spans="1:8" s="322" customFormat="1" ht="45" hidden="1" customHeight="1">
      <c r="A287" s="275" t="s">
        <v>32</v>
      </c>
      <c r="B287" s="185" t="str">
        <f t="shared" si="21"/>
        <v>07</v>
      </c>
      <c r="C287" s="185" t="str">
        <f t="shared" si="24"/>
        <v>07</v>
      </c>
      <c r="D287" s="1" t="s">
        <v>345</v>
      </c>
      <c r="E287" s="1"/>
      <c r="F287" s="130">
        <f>F289+F288</f>
        <v>0</v>
      </c>
      <c r="G287" s="244"/>
      <c r="H287" s="321"/>
    </row>
    <row r="288" spans="1:8" s="322" customFormat="1" ht="48" hidden="1" customHeight="1">
      <c r="A288" s="32" t="s">
        <v>468</v>
      </c>
      <c r="B288" s="185" t="str">
        <f t="shared" si="21"/>
        <v>07</v>
      </c>
      <c r="C288" s="185" t="str">
        <f t="shared" si="24"/>
        <v>07</v>
      </c>
      <c r="D288" s="1" t="s">
        <v>345</v>
      </c>
      <c r="E288" s="311">
        <v>822</v>
      </c>
      <c r="F288" s="130">
        <f>ведомственная!G300</f>
        <v>0</v>
      </c>
      <c r="G288" s="244"/>
      <c r="H288" s="321"/>
    </row>
    <row r="289" spans="1:8" s="322" customFormat="1" ht="37.5" hidden="1" customHeight="1">
      <c r="A289" s="5" t="s">
        <v>1995</v>
      </c>
      <c r="B289" s="185" t="str">
        <f t="shared" si="21"/>
        <v>07</v>
      </c>
      <c r="C289" s="185" t="str">
        <f t="shared" si="24"/>
        <v>07</v>
      </c>
      <c r="D289" s="1" t="s">
        <v>345</v>
      </c>
      <c r="E289" s="311">
        <v>200</v>
      </c>
      <c r="F289" s="130">
        <f>ведомственная!G346</f>
        <v>0</v>
      </c>
      <c r="G289" s="244"/>
      <c r="H289" s="321"/>
    </row>
    <row r="290" spans="1:8" s="322" customFormat="1" ht="76.5" hidden="1" customHeight="1">
      <c r="A290" s="325" t="s">
        <v>1971</v>
      </c>
      <c r="B290" s="185" t="str">
        <f t="shared" si="21"/>
        <v>07</v>
      </c>
      <c r="C290" s="185" t="str">
        <f t="shared" si="24"/>
        <v>07</v>
      </c>
      <c r="D290" s="1" t="s">
        <v>2049</v>
      </c>
      <c r="E290" s="311"/>
      <c r="F290" s="130">
        <f>F291</f>
        <v>0</v>
      </c>
      <c r="G290" s="244"/>
      <c r="H290" s="321"/>
    </row>
    <row r="291" spans="1:8" s="322" customFormat="1" ht="45" hidden="1" customHeight="1">
      <c r="A291" s="5" t="s">
        <v>1995</v>
      </c>
      <c r="B291" s="185" t="str">
        <f t="shared" si="21"/>
        <v>07</v>
      </c>
      <c r="C291" s="185" t="str">
        <f t="shared" si="24"/>
        <v>07</v>
      </c>
      <c r="D291" s="1" t="s">
        <v>2049</v>
      </c>
      <c r="E291" s="311">
        <v>200</v>
      </c>
      <c r="F291" s="130">
        <f>ведомственная!G348+ведомственная!G298</f>
        <v>0</v>
      </c>
      <c r="G291" s="244"/>
      <c r="H291" s="321"/>
    </row>
    <row r="292" spans="1:8" ht="24" hidden="1" customHeight="1">
      <c r="A292" s="32" t="s">
        <v>707</v>
      </c>
      <c r="B292" s="185" t="str">
        <f t="shared" si="21"/>
        <v>07</v>
      </c>
      <c r="C292" s="185" t="str">
        <f>"09"</f>
        <v>09</v>
      </c>
      <c r="D292" s="160"/>
      <c r="E292" s="311"/>
      <c r="F292" s="130">
        <f>F293+F296+F299+F302+F305</f>
        <v>0</v>
      </c>
    </row>
    <row r="293" spans="1:8" ht="20.25" hidden="1" customHeight="1">
      <c r="A293" s="32" t="s">
        <v>964</v>
      </c>
      <c r="B293" s="185" t="str">
        <f t="shared" ref="B293:B306" si="25">"07"</f>
        <v>07</v>
      </c>
      <c r="C293" s="185" t="str">
        <f t="shared" ref="C293:C306" si="26">"09"</f>
        <v>09</v>
      </c>
      <c r="D293" s="311" t="s">
        <v>567</v>
      </c>
      <c r="E293" s="311"/>
      <c r="F293" s="130">
        <f>F294+F295</f>
        <v>0</v>
      </c>
    </row>
    <row r="294" spans="1:8" ht="99" hidden="1" customHeight="1">
      <c r="A294" s="5" t="s">
        <v>1992</v>
      </c>
      <c r="B294" s="185" t="str">
        <f t="shared" si="25"/>
        <v>07</v>
      </c>
      <c r="C294" s="185" t="str">
        <f t="shared" si="26"/>
        <v>09</v>
      </c>
      <c r="D294" s="311" t="s">
        <v>567</v>
      </c>
      <c r="E294" s="311" t="str">
        <f>"100"</f>
        <v>100</v>
      </c>
      <c r="F294" s="130">
        <f>ведомственная!G303</f>
        <v>0</v>
      </c>
    </row>
    <row r="295" spans="1:8" ht="39" hidden="1" customHeight="1">
      <c r="A295" s="5" t="s">
        <v>1995</v>
      </c>
      <c r="B295" s="185" t="str">
        <f t="shared" si="25"/>
        <v>07</v>
      </c>
      <c r="C295" s="185" t="str">
        <f t="shared" si="26"/>
        <v>09</v>
      </c>
      <c r="D295" s="311" t="s">
        <v>567</v>
      </c>
      <c r="E295" s="181">
        <v>200</v>
      </c>
      <c r="F295" s="248">
        <f>ведомственная!G304</f>
        <v>0</v>
      </c>
    </row>
    <row r="296" spans="1:8" ht="21" hidden="1" customHeight="1">
      <c r="A296" s="200" t="s">
        <v>708</v>
      </c>
      <c r="B296" s="195" t="str">
        <f t="shared" si="25"/>
        <v>07</v>
      </c>
      <c r="C296" s="195" t="str">
        <f t="shared" si="26"/>
        <v>09</v>
      </c>
      <c r="D296" s="181" t="s">
        <v>709</v>
      </c>
      <c r="E296" s="181"/>
      <c r="F296" s="248">
        <f>F297+F298</f>
        <v>0</v>
      </c>
    </row>
    <row r="297" spans="1:8" ht="40.5" hidden="1" customHeight="1">
      <c r="A297" s="5" t="s">
        <v>1995</v>
      </c>
      <c r="B297" s="185" t="str">
        <f t="shared" si="25"/>
        <v>07</v>
      </c>
      <c r="C297" s="185" t="str">
        <f t="shared" si="26"/>
        <v>09</v>
      </c>
      <c r="D297" s="311" t="s">
        <v>709</v>
      </c>
      <c r="E297" s="311" t="str">
        <f>"200"</f>
        <v>200</v>
      </c>
      <c r="F297" s="130">
        <f>ведомственная!G306</f>
        <v>0</v>
      </c>
    </row>
    <row r="298" spans="1:8" ht="40.5" hidden="1" customHeight="1">
      <c r="A298" s="32" t="s">
        <v>468</v>
      </c>
      <c r="B298" s="185" t="str">
        <f t="shared" si="25"/>
        <v>07</v>
      </c>
      <c r="C298" s="185" t="str">
        <f t="shared" si="26"/>
        <v>09</v>
      </c>
      <c r="D298" s="311" t="s">
        <v>709</v>
      </c>
      <c r="E298" s="311">
        <v>822</v>
      </c>
      <c r="F298" s="130">
        <f>ведомственная!G307</f>
        <v>0</v>
      </c>
    </row>
    <row r="299" spans="1:8" ht="60.75" hidden="1" customHeight="1">
      <c r="A299" s="40" t="s">
        <v>2006</v>
      </c>
      <c r="B299" s="185" t="str">
        <f t="shared" si="25"/>
        <v>07</v>
      </c>
      <c r="C299" s="185" t="str">
        <f t="shared" si="26"/>
        <v>09</v>
      </c>
      <c r="D299" s="311" t="s">
        <v>710</v>
      </c>
      <c r="E299" s="311"/>
      <c r="F299" s="130">
        <f>F300+F301</f>
        <v>0</v>
      </c>
    </row>
    <row r="300" spans="1:8" ht="96.75" hidden="1" customHeight="1">
      <c r="A300" s="5" t="s">
        <v>1992</v>
      </c>
      <c r="B300" s="185" t="str">
        <f t="shared" si="25"/>
        <v>07</v>
      </c>
      <c r="C300" s="185" t="str">
        <f>"09"</f>
        <v>09</v>
      </c>
      <c r="D300" s="311" t="s">
        <v>710</v>
      </c>
      <c r="E300" s="64" t="s">
        <v>2017</v>
      </c>
      <c r="F300" s="130">
        <f>ведомственная!G309</f>
        <v>0</v>
      </c>
    </row>
    <row r="301" spans="1:8" ht="51.75" hidden="1" customHeight="1">
      <c r="A301" s="5" t="s">
        <v>1995</v>
      </c>
      <c r="B301" s="185" t="str">
        <f t="shared" si="25"/>
        <v>07</v>
      </c>
      <c r="C301" s="185" t="str">
        <f t="shared" si="26"/>
        <v>09</v>
      </c>
      <c r="D301" s="311" t="s">
        <v>710</v>
      </c>
      <c r="E301" s="64" t="s">
        <v>1998</v>
      </c>
      <c r="F301" s="130">
        <f>ведомственная!G310</f>
        <v>0</v>
      </c>
    </row>
    <row r="302" spans="1:8" ht="92.25" hidden="1" customHeight="1">
      <c r="A302" s="32" t="s">
        <v>411</v>
      </c>
      <c r="B302" s="185" t="str">
        <f t="shared" si="25"/>
        <v>07</v>
      </c>
      <c r="C302" s="185" t="str">
        <f t="shared" si="26"/>
        <v>09</v>
      </c>
      <c r="D302" s="185"/>
      <c r="E302" s="311"/>
      <c r="F302" s="130">
        <f>ведомственная!G311</f>
        <v>0</v>
      </c>
    </row>
    <row r="303" spans="1:8" ht="40.5" hidden="1" customHeight="1">
      <c r="A303" s="32" t="s">
        <v>467</v>
      </c>
      <c r="B303" s="185" t="str">
        <f t="shared" si="25"/>
        <v>07</v>
      </c>
      <c r="C303" s="185" t="str">
        <f t="shared" si="26"/>
        <v>09</v>
      </c>
      <c r="D303" s="1" t="s">
        <v>370</v>
      </c>
      <c r="E303" s="1">
        <v>821</v>
      </c>
      <c r="F303" s="197">
        <f>ведомственная!G312</f>
        <v>0</v>
      </c>
    </row>
    <row r="304" spans="1:8" ht="40.5" hidden="1" customHeight="1">
      <c r="A304" s="32" t="s">
        <v>468</v>
      </c>
      <c r="B304" s="185" t="str">
        <f t="shared" si="25"/>
        <v>07</v>
      </c>
      <c r="C304" s="185" t="str">
        <f t="shared" si="26"/>
        <v>09</v>
      </c>
      <c r="D304" s="1" t="s">
        <v>370</v>
      </c>
      <c r="E304" s="1">
        <v>822</v>
      </c>
      <c r="F304" s="197">
        <f>ведомственная!G313</f>
        <v>0</v>
      </c>
    </row>
    <row r="305" spans="1:8" ht="40.5" hidden="1" customHeight="1">
      <c r="A305" s="6" t="s">
        <v>1965</v>
      </c>
      <c r="B305" s="185" t="str">
        <f t="shared" si="25"/>
        <v>07</v>
      </c>
      <c r="C305" s="185" t="str">
        <f t="shared" si="26"/>
        <v>09</v>
      </c>
      <c r="D305" s="311" t="s">
        <v>2048</v>
      </c>
      <c r="E305" s="311"/>
      <c r="F305" s="130">
        <f>ведомственная!G350</f>
        <v>0</v>
      </c>
    </row>
    <row r="306" spans="1:8" ht="40.5" hidden="1" customHeight="1">
      <c r="A306" s="5" t="s">
        <v>1995</v>
      </c>
      <c r="B306" s="185" t="str">
        <f t="shared" si="25"/>
        <v>07</v>
      </c>
      <c r="C306" s="185" t="str">
        <f t="shared" si="26"/>
        <v>09</v>
      </c>
      <c r="D306" s="311" t="s">
        <v>2048</v>
      </c>
      <c r="E306" s="64" t="s">
        <v>1998</v>
      </c>
      <c r="F306" s="130">
        <f>ведомственная!G351</f>
        <v>0</v>
      </c>
    </row>
    <row r="307" spans="1:8" s="168" customFormat="1" ht="27.75" customHeight="1">
      <c r="A307" s="199" t="s">
        <v>99</v>
      </c>
      <c r="B307" s="193" t="str">
        <f>"08"</f>
        <v>08</v>
      </c>
      <c r="C307" s="178"/>
      <c r="D307" s="169"/>
      <c r="E307" s="14"/>
      <c r="F307" s="241">
        <v>1592.2</v>
      </c>
      <c r="H307" s="167"/>
    </row>
    <row r="308" spans="1:8" ht="26.25" hidden="1" customHeight="1">
      <c r="A308" s="32" t="s">
        <v>100</v>
      </c>
      <c r="B308" s="185" t="str">
        <f>"08"</f>
        <v>08</v>
      </c>
      <c r="C308" s="185" t="str">
        <f>"01"</f>
        <v>01</v>
      </c>
      <c r="D308" s="160"/>
      <c r="E308" s="311"/>
      <c r="F308" s="130">
        <f>F309+F314+F317+F320+F326+F311+F332+F328+F330+F324</f>
        <v>0</v>
      </c>
    </row>
    <row r="309" spans="1:8" ht="60" hidden="1" customHeight="1">
      <c r="A309" s="32" t="s">
        <v>101</v>
      </c>
      <c r="B309" s="185" t="str">
        <f t="shared" ref="B309:B340" si="27">"08"</f>
        <v>08</v>
      </c>
      <c r="C309" s="185" t="str">
        <f t="shared" ref="C309:C331" si="28">"01"</f>
        <v>01</v>
      </c>
      <c r="D309" s="311" t="s">
        <v>2072</v>
      </c>
      <c r="E309" s="311"/>
      <c r="F309" s="130">
        <f>F310</f>
        <v>0</v>
      </c>
    </row>
    <row r="310" spans="1:8" ht="40.5" hidden="1" customHeight="1">
      <c r="A310" s="5" t="s">
        <v>1995</v>
      </c>
      <c r="B310" s="185" t="str">
        <f t="shared" si="27"/>
        <v>08</v>
      </c>
      <c r="C310" s="185" t="str">
        <f t="shared" si="28"/>
        <v>01</v>
      </c>
      <c r="D310" s="311" t="s">
        <v>2072</v>
      </c>
      <c r="E310" s="64" t="s">
        <v>1998</v>
      </c>
      <c r="F310" s="130">
        <f>ведомственная!G355</f>
        <v>0</v>
      </c>
    </row>
    <row r="311" spans="1:8" ht="44.25" customHeight="1">
      <c r="A311" s="32" t="s">
        <v>2009</v>
      </c>
      <c r="B311" s="185" t="str">
        <f t="shared" si="27"/>
        <v>08</v>
      </c>
      <c r="C311" s="185" t="str">
        <f t="shared" si="28"/>
        <v>01</v>
      </c>
      <c r="D311" s="311"/>
      <c r="E311" s="311"/>
      <c r="F311" s="130"/>
    </row>
    <row r="312" spans="1:8" ht="211.9" customHeight="1">
      <c r="A312" s="63" t="s">
        <v>2612</v>
      </c>
      <c r="B312" s="185" t="str">
        <f t="shared" si="27"/>
        <v>08</v>
      </c>
      <c r="C312" s="185" t="str">
        <f t="shared" si="28"/>
        <v>01</v>
      </c>
      <c r="D312" s="541" t="s">
        <v>2629</v>
      </c>
      <c r="E312" s="64" t="s">
        <v>2628</v>
      </c>
      <c r="F312" s="130">
        <v>1592.2</v>
      </c>
    </row>
    <row r="313" spans="1:8" ht="169.5" customHeight="1">
      <c r="A313" s="63" t="s">
        <v>2613</v>
      </c>
      <c r="B313" s="185" t="str">
        <f t="shared" si="27"/>
        <v>08</v>
      </c>
      <c r="C313" s="185" t="str">
        <f t="shared" si="28"/>
        <v>01</v>
      </c>
      <c r="D313" s="539" t="s">
        <v>2608</v>
      </c>
      <c r="E313" s="64" t="s">
        <v>1998</v>
      </c>
      <c r="F313" s="130"/>
    </row>
    <row r="314" spans="1:8" ht="39" hidden="1" customHeight="1">
      <c r="A314" s="40" t="s">
        <v>2010</v>
      </c>
      <c r="B314" s="185" t="str">
        <f t="shared" si="27"/>
        <v>08</v>
      </c>
      <c r="C314" s="185" t="str">
        <f t="shared" si="28"/>
        <v>01</v>
      </c>
      <c r="D314" s="311" t="s">
        <v>103</v>
      </c>
      <c r="E314" s="311"/>
      <c r="F314" s="130">
        <f>F315+F316</f>
        <v>0</v>
      </c>
    </row>
    <row r="315" spans="1:8" ht="93" hidden="1" customHeight="1">
      <c r="A315" s="5" t="s">
        <v>1992</v>
      </c>
      <c r="B315" s="185" t="str">
        <f t="shared" si="27"/>
        <v>08</v>
      </c>
      <c r="C315" s="185" t="str">
        <f t="shared" si="28"/>
        <v>01</v>
      </c>
      <c r="D315" s="311" t="s">
        <v>103</v>
      </c>
      <c r="E315" s="64" t="s">
        <v>2017</v>
      </c>
      <c r="F315" s="130">
        <f>ведомственная!G360</f>
        <v>0</v>
      </c>
    </row>
    <row r="316" spans="1:8" ht="42" hidden="1" customHeight="1">
      <c r="A316" s="5" t="s">
        <v>1995</v>
      </c>
      <c r="B316" s="185" t="str">
        <f t="shared" si="27"/>
        <v>08</v>
      </c>
      <c r="C316" s="185" t="str">
        <f t="shared" si="28"/>
        <v>01</v>
      </c>
      <c r="D316" s="311" t="s">
        <v>103</v>
      </c>
      <c r="E316" s="64" t="s">
        <v>1998</v>
      </c>
      <c r="F316" s="130">
        <f>ведомственная!G361</f>
        <v>0</v>
      </c>
    </row>
    <row r="317" spans="1:8" ht="39.75" hidden="1" customHeight="1">
      <c r="A317" s="5" t="s">
        <v>1412</v>
      </c>
      <c r="B317" s="185" t="str">
        <f t="shared" si="27"/>
        <v>08</v>
      </c>
      <c r="C317" s="185" t="str">
        <f t="shared" si="28"/>
        <v>01</v>
      </c>
      <c r="D317" s="311" t="s">
        <v>788</v>
      </c>
      <c r="E317" s="311"/>
      <c r="F317" s="130">
        <f>F318+F319</f>
        <v>0</v>
      </c>
    </row>
    <row r="318" spans="1:8" ht="100.5" hidden="1" customHeight="1">
      <c r="A318" s="5" t="s">
        <v>1992</v>
      </c>
      <c r="B318" s="185" t="str">
        <f t="shared" si="27"/>
        <v>08</v>
      </c>
      <c r="C318" s="185" t="str">
        <f t="shared" si="28"/>
        <v>01</v>
      </c>
      <c r="D318" s="311" t="s">
        <v>788</v>
      </c>
      <c r="E318" s="311">
        <v>100</v>
      </c>
      <c r="F318" s="130">
        <f>ведомственная!G363</f>
        <v>0</v>
      </c>
    </row>
    <row r="319" spans="1:8" ht="38.25" hidden="1" customHeight="1">
      <c r="A319" s="5" t="s">
        <v>1995</v>
      </c>
      <c r="B319" s="185" t="str">
        <f t="shared" si="27"/>
        <v>08</v>
      </c>
      <c r="C319" s="185" t="str">
        <f t="shared" si="28"/>
        <v>01</v>
      </c>
      <c r="D319" s="311" t="s">
        <v>788</v>
      </c>
      <c r="E319" s="64" t="s">
        <v>1998</v>
      </c>
      <c r="F319" s="130">
        <f>ведомственная!G364</f>
        <v>0</v>
      </c>
    </row>
    <row r="320" spans="1:8" s="322" customFormat="1" ht="39.75" hidden="1" customHeight="1">
      <c r="A320" s="32" t="s">
        <v>1987</v>
      </c>
      <c r="B320" s="185" t="str">
        <f t="shared" si="27"/>
        <v>08</v>
      </c>
      <c r="C320" s="185" t="str">
        <f t="shared" si="28"/>
        <v>01</v>
      </c>
      <c r="D320" s="311" t="s">
        <v>2055</v>
      </c>
      <c r="E320" s="311"/>
      <c r="F320" s="130">
        <f>F322+F321+F323</f>
        <v>0</v>
      </c>
      <c r="G320" s="244"/>
      <c r="H320" s="321"/>
    </row>
    <row r="321" spans="1:8" s="322" customFormat="1" ht="45" hidden="1" customHeight="1">
      <c r="A321" s="5" t="s">
        <v>1995</v>
      </c>
      <c r="B321" s="185" t="str">
        <f t="shared" si="27"/>
        <v>08</v>
      </c>
      <c r="C321" s="185" t="str">
        <f t="shared" si="28"/>
        <v>01</v>
      </c>
      <c r="D321" s="333" t="s">
        <v>2055</v>
      </c>
      <c r="E321" s="64" t="s">
        <v>1998</v>
      </c>
      <c r="F321" s="130">
        <f>ведомственная!G366</f>
        <v>0</v>
      </c>
      <c r="G321" s="244"/>
      <c r="H321" s="321"/>
    </row>
    <row r="322" spans="1:8" s="322" customFormat="1" ht="23.25" hidden="1" customHeight="1">
      <c r="A322" s="201" t="s">
        <v>1402</v>
      </c>
      <c r="B322" s="185" t="str">
        <f t="shared" si="27"/>
        <v>08</v>
      </c>
      <c r="C322" s="185" t="str">
        <f t="shared" si="28"/>
        <v>01</v>
      </c>
      <c r="D322" s="333" t="s">
        <v>2055</v>
      </c>
      <c r="E322" s="311" t="str">
        <f>"010"</f>
        <v>010</v>
      </c>
      <c r="F322" s="130">
        <f>ведомственная!G424</f>
        <v>0</v>
      </c>
      <c r="G322" s="244"/>
      <c r="H322" s="321"/>
    </row>
    <row r="323" spans="1:8" s="322" customFormat="1" ht="96.75" hidden="1" customHeight="1">
      <c r="A323" s="32" t="s">
        <v>1194</v>
      </c>
      <c r="B323" s="185" t="str">
        <f t="shared" si="27"/>
        <v>08</v>
      </c>
      <c r="C323" s="185" t="str">
        <f t="shared" si="28"/>
        <v>01</v>
      </c>
      <c r="D323" s="311" t="s">
        <v>1442</v>
      </c>
      <c r="E323" s="64" t="s">
        <v>1883</v>
      </c>
      <c r="F323" s="130">
        <f>ведомственная!G425</f>
        <v>0</v>
      </c>
      <c r="G323" s="244"/>
      <c r="H323" s="321"/>
    </row>
    <row r="324" spans="1:8" s="322" customFormat="1" ht="57.75" hidden="1" customHeight="1">
      <c r="A324" s="334" t="s">
        <v>1974</v>
      </c>
      <c r="B324" s="336" t="str">
        <f t="shared" si="27"/>
        <v>08</v>
      </c>
      <c r="C324" s="336" t="str">
        <f t="shared" si="28"/>
        <v>01</v>
      </c>
      <c r="D324" s="337" t="s">
        <v>2052</v>
      </c>
      <c r="E324" s="337"/>
      <c r="F324" s="340">
        <f>F325</f>
        <v>0</v>
      </c>
      <c r="G324" s="244"/>
      <c r="H324" s="321"/>
    </row>
    <row r="325" spans="1:8" s="322" customFormat="1" ht="44.25" hidden="1" customHeight="1">
      <c r="A325" s="339" t="s">
        <v>1995</v>
      </c>
      <c r="B325" s="336" t="str">
        <f t="shared" si="27"/>
        <v>08</v>
      </c>
      <c r="C325" s="336" t="str">
        <f t="shared" si="28"/>
        <v>01</v>
      </c>
      <c r="D325" s="337" t="s">
        <v>2052</v>
      </c>
      <c r="E325" s="337">
        <v>200</v>
      </c>
      <c r="F325" s="340">
        <f>ведомственная!G368</f>
        <v>0</v>
      </c>
      <c r="G325" s="244"/>
      <c r="H325" s="321"/>
    </row>
    <row r="326" spans="1:8" s="322" customFormat="1" ht="83.25" hidden="1" customHeight="1">
      <c r="A326" s="63" t="s">
        <v>1712</v>
      </c>
      <c r="B326" s="185" t="str">
        <f t="shared" si="27"/>
        <v>08</v>
      </c>
      <c r="C326" s="185" t="str">
        <f t="shared" si="28"/>
        <v>01</v>
      </c>
      <c r="D326" s="311" t="s">
        <v>2051</v>
      </c>
      <c r="E326" s="64"/>
      <c r="F326" s="130">
        <f>F327</f>
        <v>0</v>
      </c>
      <c r="G326" s="244"/>
      <c r="H326" s="321"/>
    </row>
    <row r="327" spans="1:8" s="322" customFormat="1" ht="47.25" hidden="1" customHeight="1">
      <c r="A327" s="5" t="s">
        <v>1995</v>
      </c>
      <c r="B327" s="185" t="str">
        <f t="shared" si="27"/>
        <v>08</v>
      </c>
      <c r="C327" s="185" t="str">
        <f t="shared" si="28"/>
        <v>01</v>
      </c>
      <c r="D327" s="311" t="s">
        <v>2051</v>
      </c>
      <c r="E327" s="64" t="s">
        <v>1998</v>
      </c>
      <c r="F327" s="130">
        <f>ведомственная!G372</f>
        <v>0</v>
      </c>
      <c r="G327" s="244"/>
      <c r="H327" s="321"/>
    </row>
    <row r="328" spans="1:8" s="322" customFormat="1" ht="83.25" hidden="1" customHeight="1">
      <c r="A328" s="32" t="s">
        <v>1924</v>
      </c>
      <c r="B328" s="185" t="str">
        <f t="shared" si="27"/>
        <v>08</v>
      </c>
      <c r="C328" s="185" t="str">
        <f t="shared" si="28"/>
        <v>01</v>
      </c>
      <c r="D328" s="1" t="s">
        <v>2032</v>
      </c>
      <c r="E328" s="311"/>
      <c r="F328" s="130">
        <f>F329</f>
        <v>0</v>
      </c>
      <c r="G328" s="244"/>
      <c r="H328" s="321"/>
    </row>
    <row r="329" spans="1:8" s="322" customFormat="1" ht="40.5" hidden="1" customHeight="1">
      <c r="A329" s="5" t="s">
        <v>1995</v>
      </c>
      <c r="B329" s="185" t="str">
        <f t="shared" si="27"/>
        <v>08</v>
      </c>
      <c r="C329" s="185" t="str">
        <f t="shared" si="28"/>
        <v>01</v>
      </c>
      <c r="D329" s="1" t="s">
        <v>2032</v>
      </c>
      <c r="E329" s="64" t="s">
        <v>1998</v>
      </c>
      <c r="F329" s="130">
        <f>ведомственная!G374</f>
        <v>0</v>
      </c>
      <c r="G329" s="244"/>
      <c r="H329" s="321"/>
    </row>
    <row r="330" spans="1:8" s="322" customFormat="1" ht="40.5" hidden="1" customHeight="1">
      <c r="A330" s="6" t="s">
        <v>1965</v>
      </c>
      <c r="B330" s="185" t="str">
        <f t="shared" si="27"/>
        <v>08</v>
      </c>
      <c r="C330" s="185" t="str">
        <f t="shared" si="28"/>
        <v>01</v>
      </c>
      <c r="D330" s="311" t="s">
        <v>2048</v>
      </c>
      <c r="E330" s="64"/>
      <c r="F330" s="130">
        <f>F331</f>
        <v>0</v>
      </c>
      <c r="G330" s="244"/>
      <c r="H330" s="321"/>
    </row>
    <row r="331" spans="1:8" s="322" customFormat="1" ht="40.5" hidden="1" customHeight="1">
      <c r="A331" s="5" t="s">
        <v>1995</v>
      </c>
      <c r="B331" s="185" t="str">
        <f t="shared" si="27"/>
        <v>08</v>
      </c>
      <c r="C331" s="185" t="str">
        <f t="shared" si="28"/>
        <v>01</v>
      </c>
      <c r="D331" s="311" t="s">
        <v>2048</v>
      </c>
      <c r="E331" s="64" t="s">
        <v>1998</v>
      </c>
      <c r="F331" s="130">
        <f>ведомственная!G370</f>
        <v>0</v>
      </c>
      <c r="G331" s="244"/>
      <c r="H331" s="321"/>
    </row>
    <row r="332" spans="1:8" s="322" customFormat="1" ht="45.75" hidden="1" customHeight="1">
      <c r="A332" s="32" t="s">
        <v>1886</v>
      </c>
      <c r="B332" s="185" t="str">
        <f>"08"</f>
        <v>08</v>
      </c>
      <c r="C332" s="185" t="str">
        <f>"01"</f>
        <v>01</v>
      </c>
      <c r="D332" s="311" t="s">
        <v>1538</v>
      </c>
      <c r="E332" s="311"/>
      <c r="F332" s="130">
        <f>F333</f>
        <v>0</v>
      </c>
      <c r="H332" s="321"/>
    </row>
    <row r="333" spans="1:8" s="322" customFormat="1" ht="34.5" hidden="1" customHeight="1">
      <c r="A333" s="5" t="s">
        <v>1995</v>
      </c>
      <c r="B333" s="185" t="str">
        <f>"08"</f>
        <v>08</v>
      </c>
      <c r="C333" s="185" t="str">
        <f>"01"</f>
        <v>01</v>
      </c>
      <c r="D333" s="311" t="s">
        <v>1538</v>
      </c>
      <c r="E333" s="64" t="s">
        <v>1998</v>
      </c>
      <c r="F333" s="130">
        <f>ведомственная!G376</f>
        <v>0</v>
      </c>
      <c r="H333" s="321"/>
    </row>
    <row r="334" spans="1:8" ht="23.25" hidden="1" customHeight="1">
      <c r="A334" s="32" t="s">
        <v>771</v>
      </c>
      <c r="B334" s="185" t="str">
        <f t="shared" si="27"/>
        <v>08</v>
      </c>
      <c r="C334" s="185" t="str">
        <f t="shared" ref="C334:C340" si="29">"04"</f>
        <v>04</v>
      </c>
      <c r="D334" s="160"/>
      <c r="E334" s="311"/>
      <c r="F334" s="130">
        <f>F335+F338</f>
        <v>0</v>
      </c>
    </row>
    <row r="335" spans="1:8" ht="21.75" hidden="1" customHeight="1">
      <c r="A335" s="32" t="s">
        <v>964</v>
      </c>
      <c r="B335" s="185" t="str">
        <f t="shared" si="27"/>
        <v>08</v>
      </c>
      <c r="C335" s="185" t="str">
        <f t="shared" si="29"/>
        <v>04</v>
      </c>
      <c r="D335" s="311" t="s">
        <v>567</v>
      </c>
      <c r="E335" s="311"/>
      <c r="F335" s="130">
        <f>F336+F337</f>
        <v>0</v>
      </c>
    </row>
    <row r="336" spans="1:8" ht="98.25" hidden="1" customHeight="1">
      <c r="A336" s="5" t="s">
        <v>1992</v>
      </c>
      <c r="B336" s="185" t="str">
        <f t="shared" si="27"/>
        <v>08</v>
      </c>
      <c r="C336" s="185" t="str">
        <f t="shared" si="29"/>
        <v>04</v>
      </c>
      <c r="D336" s="311" t="s">
        <v>567</v>
      </c>
      <c r="E336" s="311" t="str">
        <f>"100"</f>
        <v>100</v>
      </c>
      <c r="F336" s="130">
        <f>ведомственная!G379</f>
        <v>0</v>
      </c>
    </row>
    <row r="337" spans="1:8" ht="42" hidden="1" customHeight="1">
      <c r="A337" s="5" t="s">
        <v>1995</v>
      </c>
      <c r="B337" s="185" t="str">
        <f t="shared" si="27"/>
        <v>08</v>
      </c>
      <c r="C337" s="185" t="str">
        <f t="shared" si="29"/>
        <v>04</v>
      </c>
      <c r="D337" s="311" t="s">
        <v>567</v>
      </c>
      <c r="E337" s="311" t="str">
        <f>"200"</f>
        <v>200</v>
      </c>
      <c r="F337" s="130">
        <f>ведомственная!G380</f>
        <v>0</v>
      </c>
    </row>
    <row r="338" spans="1:8" ht="29.25" hidden="1" customHeight="1">
      <c r="A338" s="40" t="s">
        <v>2011</v>
      </c>
      <c r="B338" s="185" t="str">
        <f t="shared" si="27"/>
        <v>08</v>
      </c>
      <c r="C338" s="185" t="str">
        <f t="shared" si="29"/>
        <v>04</v>
      </c>
      <c r="D338" s="311" t="s">
        <v>710</v>
      </c>
      <c r="E338" s="311"/>
      <c r="F338" s="130">
        <f>F339+F340</f>
        <v>0</v>
      </c>
    </row>
    <row r="339" spans="1:8" ht="108" hidden="1" customHeight="1">
      <c r="A339" s="5" t="s">
        <v>1992</v>
      </c>
      <c r="B339" s="185" t="str">
        <f t="shared" si="27"/>
        <v>08</v>
      </c>
      <c r="C339" s="185" t="str">
        <f t="shared" si="29"/>
        <v>04</v>
      </c>
      <c r="D339" s="311" t="s">
        <v>710</v>
      </c>
      <c r="E339" s="64" t="s">
        <v>2017</v>
      </c>
      <c r="F339" s="130">
        <f>ведомственная!G382</f>
        <v>0</v>
      </c>
    </row>
    <row r="340" spans="1:8" ht="42.75" hidden="1" customHeight="1">
      <c r="A340" s="5" t="s">
        <v>1995</v>
      </c>
      <c r="B340" s="185" t="str">
        <f t="shared" si="27"/>
        <v>08</v>
      </c>
      <c r="C340" s="185" t="str">
        <f t="shared" si="29"/>
        <v>04</v>
      </c>
      <c r="D340" s="311" t="s">
        <v>710</v>
      </c>
      <c r="E340" s="64" t="s">
        <v>1998</v>
      </c>
      <c r="F340" s="130">
        <f>ведомственная!G383</f>
        <v>0</v>
      </c>
    </row>
    <row r="341" spans="1:8" s="322" customFormat="1" ht="35.25" hidden="1" customHeight="1">
      <c r="A341" s="32" t="s">
        <v>1474</v>
      </c>
      <c r="B341" s="185" t="str">
        <f>"09"</f>
        <v>09</v>
      </c>
      <c r="C341" s="192" t="str">
        <f>"01"</f>
        <v>01</v>
      </c>
      <c r="D341" s="185"/>
      <c r="E341" s="311"/>
      <c r="F341" s="130">
        <f>F342</f>
        <v>0</v>
      </c>
      <c r="G341" s="244"/>
      <c r="H341" s="321"/>
    </row>
    <row r="342" spans="1:8" s="322" customFormat="1" ht="42.75" hidden="1" customHeight="1">
      <c r="A342" s="32" t="s">
        <v>812</v>
      </c>
      <c r="B342" s="185" t="str">
        <f>"09"</f>
        <v>09</v>
      </c>
      <c r="C342" s="192" t="str">
        <f>"01"</f>
        <v>01</v>
      </c>
      <c r="D342" s="311" t="s">
        <v>813</v>
      </c>
      <c r="E342" s="311"/>
      <c r="F342" s="130">
        <f>F343</f>
        <v>0</v>
      </c>
      <c r="G342" s="244"/>
      <c r="H342" s="321"/>
    </row>
    <row r="343" spans="1:8" s="322" customFormat="1" ht="42.75" hidden="1" customHeight="1">
      <c r="A343" s="201" t="s">
        <v>1150</v>
      </c>
      <c r="B343" s="185" t="str">
        <f>"09"</f>
        <v>09</v>
      </c>
      <c r="C343" s="192" t="str">
        <f>"01"</f>
        <v>01</v>
      </c>
      <c r="D343" s="311" t="s">
        <v>813</v>
      </c>
      <c r="E343" s="311" t="str">
        <f>"003"</f>
        <v>003</v>
      </c>
      <c r="F343" s="130">
        <f>ведомственная!G87</f>
        <v>0</v>
      </c>
      <c r="G343" s="244"/>
      <c r="H343" s="321"/>
    </row>
    <row r="344" spans="1:8" s="168" customFormat="1" ht="27.75" customHeight="1">
      <c r="A344" s="199" t="s">
        <v>772</v>
      </c>
      <c r="B344" s="193" t="str">
        <f>"10"</f>
        <v>10</v>
      </c>
      <c r="C344" s="178"/>
      <c r="D344" s="169"/>
      <c r="E344" s="14"/>
      <c r="F344" s="241">
        <f>F345+F348+F363</f>
        <v>159.9</v>
      </c>
      <c r="H344" s="167"/>
    </row>
    <row r="345" spans="1:8" ht="21.75" customHeight="1">
      <c r="A345" s="32" t="s">
        <v>773</v>
      </c>
      <c r="B345" s="185">
        <v>10</v>
      </c>
      <c r="C345" s="185" t="str">
        <f>"01"</f>
        <v>01</v>
      </c>
      <c r="D345" s="160"/>
      <c r="E345" s="311"/>
      <c r="F345" s="130">
        <v>159.9</v>
      </c>
    </row>
    <row r="346" spans="1:8" ht="60" hidden="1" customHeight="1">
      <c r="A346" s="32" t="s">
        <v>1564</v>
      </c>
      <c r="B346" s="185">
        <v>10</v>
      </c>
      <c r="C346" s="185" t="str">
        <f>"01"</f>
        <v>01</v>
      </c>
      <c r="D346" s="380" t="s">
        <v>2250</v>
      </c>
      <c r="E346" s="311"/>
      <c r="F346" s="130">
        <f>F347</f>
        <v>159.9</v>
      </c>
    </row>
    <row r="347" spans="1:8" ht="134.44999999999999" customHeight="1">
      <c r="A347" s="63" t="s">
        <v>2611</v>
      </c>
      <c r="B347" s="185">
        <v>10</v>
      </c>
      <c r="C347" s="185" t="str">
        <f>"01"</f>
        <v>01</v>
      </c>
      <c r="D347" s="539" t="s">
        <v>2609</v>
      </c>
      <c r="E347" s="311" t="str">
        <f>"300"</f>
        <v>300</v>
      </c>
      <c r="F347" s="130">
        <v>159.9</v>
      </c>
    </row>
    <row r="348" spans="1:8" ht="21.75" hidden="1" customHeight="1">
      <c r="A348" s="32" t="s">
        <v>1565</v>
      </c>
      <c r="B348" s="185">
        <v>10</v>
      </c>
      <c r="C348" s="185" t="str">
        <f>"03"</f>
        <v>03</v>
      </c>
      <c r="D348" s="160"/>
      <c r="E348" s="311"/>
      <c r="F348" s="130">
        <f>F353+F359+F361+F351+F349+F357+F355</f>
        <v>0</v>
      </c>
    </row>
    <row r="349" spans="1:8" ht="50.25" hidden="1" customHeight="1">
      <c r="A349" s="32" t="s">
        <v>2019</v>
      </c>
      <c r="B349" s="185">
        <v>10</v>
      </c>
      <c r="C349" s="185" t="str">
        <f>"03"</f>
        <v>03</v>
      </c>
      <c r="D349" s="311" t="s">
        <v>967</v>
      </c>
      <c r="E349" s="311"/>
      <c r="F349" s="130">
        <f>F350</f>
        <v>0</v>
      </c>
    </row>
    <row r="350" spans="1:8" ht="33.75" hidden="1" customHeight="1">
      <c r="A350" s="19" t="s">
        <v>1999</v>
      </c>
      <c r="B350" s="185">
        <v>10</v>
      </c>
      <c r="C350" s="185" t="str">
        <f>"03"</f>
        <v>03</v>
      </c>
      <c r="D350" s="311" t="s">
        <v>967</v>
      </c>
      <c r="E350" s="311" t="str">
        <f>"300"</f>
        <v>300</v>
      </c>
      <c r="F350" s="130">
        <f>ведомственная!G94</f>
        <v>0</v>
      </c>
    </row>
    <row r="351" spans="1:8" s="322" customFormat="1" ht="44.25" hidden="1" customHeight="1">
      <c r="A351" s="5" t="s">
        <v>188</v>
      </c>
      <c r="B351" s="185">
        <v>10</v>
      </c>
      <c r="C351" s="185" t="str">
        <f>"03"</f>
        <v>03</v>
      </c>
      <c r="D351" s="15" t="s">
        <v>1398</v>
      </c>
      <c r="E351" s="15"/>
      <c r="F351" s="239">
        <f>F352</f>
        <v>0</v>
      </c>
      <c r="G351" s="244"/>
      <c r="H351" s="321"/>
    </row>
    <row r="352" spans="1:8" s="322" customFormat="1" ht="25.5" hidden="1" customHeight="1">
      <c r="A352" s="201" t="s">
        <v>1999</v>
      </c>
      <c r="B352" s="185">
        <v>10</v>
      </c>
      <c r="C352" s="185" t="str">
        <f>"03"</f>
        <v>03</v>
      </c>
      <c r="D352" s="15" t="s">
        <v>1398</v>
      </c>
      <c r="E352" s="311" t="str">
        <f>"300"</f>
        <v>300</v>
      </c>
      <c r="F352" s="130">
        <f>ведомственная!G96</f>
        <v>0</v>
      </c>
      <c r="G352" s="244"/>
      <c r="H352" s="321"/>
    </row>
    <row r="353" spans="1:8" ht="41.25" hidden="1" customHeight="1">
      <c r="A353" s="32" t="s">
        <v>1713</v>
      </c>
      <c r="B353" s="185">
        <v>10</v>
      </c>
      <c r="C353" s="195" t="str">
        <f t="shared" ref="C353:C362" si="30">"03"</f>
        <v>03</v>
      </c>
      <c r="D353" s="380" t="s">
        <v>2250</v>
      </c>
      <c r="E353" s="181"/>
      <c r="F353" s="248">
        <f>F354</f>
        <v>0</v>
      </c>
    </row>
    <row r="354" spans="1:8" ht="26.25" hidden="1" customHeight="1">
      <c r="A354" s="19" t="s">
        <v>1999</v>
      </c>
      <c r="B354" s="185">
        <v>10</v>
      </c>
      <c r="C354" s="185" t="str">
        <f t="shared" si="30"/>
        <v>03</v>
      </c>
      <c r="D354" s="380" t="s">
        <v>2250</v>
      </c>
      <c r="E354" s="311" t="str">
        <f>"300"</f>
        <v>300</v>
      </c>
      <c r="F354" s="130">
        <f>ведомственная!G98</f>
        <v>0</v>
      </c>
    </row>
    <row r="355" spans="1:8" ht="26.25" hidden="1" customHeight="1">
      <c r="A355" s="201" t="s">
        <v>2008</v>
      </c>
      <c r="B355" s="185">
        <v>10</v>
      </c>
      <c r="C355" s="185" t="str">
        <f t="shared" ref="C355:C356" si="31">"03"</f>
        <v>03</v>
      </c>
      <c r="D355" s="311" t="s">
        <v>2007</v>
      </c>
      <c r="E355" s="181"/>
      <c r="F355" s="248">
        <f>F356</f>
        <v>0</v>
      </c>
    </row>
    <row r="356" spans="1:8" ht="26.25" hidden="1" customHeight="1">
      <c r="A356" s="201" t="s">
        <v>1999</v>
      </c>
      <c r="B356" s="185">
        <v>10</v>
      </c>
      <c r="C356" s="185" t="str">
        <f t="shared" si="31"/>
        <v>03</v>
      </c>
      <c r="D356" s="311" t="s">
        <v>2007</v>
      </c>
      <c r="E356" s="181">
        <v>300</v>
      </c>
      <c r="F356" s="248">
        <f>ведомственная!G316</f>
        <v>0</v>
      </c>
    </row>
    <row r="357" spans="1:8" ht="26.25" hidden="1" customHeight="1">
      <c r="A357" s="5" t="s">
        <v>1190</v>
      </c>
      <c r="B357" s="185">
        <v>10</v>
      </c>
      <c r="C357" s="185" t="str">
        <f>"03"</f>
        <v>03</v>
      </c>
      <c r="D357" s="15" t="s">
        <v>1191</v>
      </c>
      <c r="E357" s="210"/>
      <c r="F357" s="130">
        <f>F358</f>
        <v>0</v>
      </c>
    </row>
    <row r="358" spans="1:8" ht="24" hidden="1" customHeight="1">
      <c r="A358" s="19" t="s">
        <v>1999</v>
      </c>
      <c r="B358" s="185">
        <v>10</v>
      </c>
      <c r="C358" s="185" t="str">
        <f>"03"</f>
        <v>03</v>
      </c>
      <c r="D358" s="15" t="s">
        <v>1191</v>
      </c>
      <c r="E358" s="311" t="str">
        <f>"300"</f>
        <v>300</v>
      </c>
      <c r="F358" s="130">
        <f>ведомственная!G100</f>
        <v>0</v>
      </c>
    </row>
    <row r="359" spans="1:8" ht="40.5" hidden="1" customHeight="1">
      <c r="A359" s="32" t="s">
        <v>2018</v>
      </c>
      <c r="B359" s="185">
        <v>10</v>
      </c>
      <c r="C359" s="185" t="str">
        <f t="shared" si="30"/>
        <v>03</v>
      </c>
      <c r="D359" s="311" t="s">
        <v>813</v>
      </c>
      <c r="E359" s="311"/>
      <c r="F359" s="130">
        <f>F360</f>
        <v>0</v>
      </c>
    </row>
    <row r="360" spans="1:8" ht="21.75" hidden="1" customHeight="1">
      <c r="A360" s="19" t="s">
        <v>1999</v>
      </c>
      <c r="B360" s="185">
        <v>10</v>
      </c>
      <c r="C360" s="185" t="str">
        <f t="shared" si="30"/>
        <v>03</v>
      </c>
      <c r="D360" s="311" t="s">
        <v>813</v>
      </c>
      <c r="E360" s="311" t="str">
        <f>"300"</f>
        <v>300</v>
      </c>
      <c r="F360" s="130">
        <f>ведомственная!G102</f>
        <v>0</v>
      </c>
    </row>
    <row r="361" spans="1:8" ht="58.5" hidden="1" customHeight="1">
      <c r="A361" s="324" t="s">
        <v>1983</v>
      </c>
      <c r="B361" s="185">
        <v>10</v>
      </c>
      <c r="C361" s="185" t="str">
        <f t="shared" si="30"/>
        <v>03</v>
      </c>
      <c r="D361" s="311" t="s">
        <v>2056</v>
      </c>
      <c r="E361" s="311"/>
      <c r="F361" s="130">
        <f>F362</f>
        <v>0</v>
      </c>
    </row>
    <row r="362" spans="1:8" ht="26.25" hidden="1" customHeight="1">
      <c r="A362" s="19" t="s">
        <v>1999</v>
      </c>
      <c r="B362" s="185">
        <v>10</v>
      </c>
      <c r="C362" s="185" t="str">
        <f t="shared" si="30"/>
        <v>03</v>
      </c>
      <c r="D362" s="311" t="s">
        <v>2056</v>
      </c>
      <c r="E362" s="311" t="str">
        <f>"300"</f>
        <v>300</v>
      </c>
      <c r="F362" s="130">
        <f>ведомственная!G104</f>
        <v>0</v>
      </c>
    </row>
    <row r="363" spans="1:8" ht="19.5" hidden="1" customHeight="1">
      <c r="A363" s="32" t="s">
        <v>1114</v>
      </c>
      <c r="B363" s="185">
        <v>10</v>
      </c>
      <c r="C363" s="185" t="str">
        <f>"04"</f>
        <v>04</v>
      </c>
      <c r="D363" s="160"/>
      <c r="E363" s="311"/>
      <c r="F363" s="130">
        <f>F364</f>
        <v>0</v>
      </c>
    </row>
    <row r="364" spans="1:8" ht="95.25" hidden="1" customHeight="1">
      <c r="A364" s="32" t="s">
        <v>2020</v>
      </c>
      <c r="B364" s="185">
        <v>10</v>
      </c>
      <c r="C364" s="185" t="str">
        <f>"04"</f>
        <v>04</v>
      </c>
      <c r="D364" s="311" t="s">
        <v>1115</v>
      </c>
      <c r="E364" s="311"/>
      <c r="F364" s="130">
        <f>F365</f>
        <v>0</v>
      </c>
    </row>
    <row r="365" spans="1:8" ht="27.75" hidden="1" customHeight="1">
      <c r="A365" s="19" t="s">
        <v>1999</v>
      </c>
      <c r="B365" s="185">
        <v>10</v>
      </c>
      <c r="C365" s="185" t="str">
        <f>"04"</f>
        <v>04</v>
      </c>
      <c r="D365" s="311" t="s">
        <v>1115</v>
      </c>
      <c r="E365" s="311" t="str">
        <f>"300"</f>
        <v>300</v>
      </c>
      <c r="F365" s="130">
        <f>ведомственная!G320</f>
        <v>0</v>
      </c>
    </row>
    <row r="366" spans="1:8" s="168" customFormat="1" ht="24" hidden="1" customHeight="1">
      <c r="A366" s="199" t="s">
        <v>1116</v>
      </c>
      <c r="B366" s="193">
        <v>11</v>
      </c>
      <c r="C366" s="178"/>
      <c r="D366" s="169"/>
      <c r="E366" s="14"/>
      <c r="F366" s="241">
        <f>F367</f>
        <v>0</v>
      </c>
      <c r="H366" s="167"/>
    </row>
    <row r="367" spans="1:8" ht="23.25" hidden="1" customHeight="1">
      <c r="A367" s="32" t="s">
        <v>1117</v>
      </c>
      <c r="B367" s="185">
        <v>11</v>
      </c>
      <c r="C367" s="185" t="str">
        <f>"01"</f>
        <v>01</v>
      </c>
      <c r="D367" s="160"/>
      <c r="E367" s="311"/>
      <c r="F367" s="130">
        <f>F368+F370</f>
        <v>0</v>
      </c>
    </row>
    <row r="368" spans="1:8" ht="38.25" hidden="1" customHeight="1">
      <c r="A368" s="32" t="s">
        <v>1195</v>
      </c>
      <c r="B368" s="185">
        <v>11</v>
      </c>
      <c r="C368" s="185" t="str">
        <f t="shared" ref="C368:C381" si="32">"01"</f>
        <v>01</v>
      </c>
      <c r="D368" s="311" t="s">
        <v>1118</v>
      </c>
      <c r="E368" s="311"/>
      <c r="F368" s="130">
        <f>F369</f>
        <v>0</v>
      </c>
    </row>
    <row r="369" spans="1:8" ht="40.5" hidden="1" customHeight="1">
      <c r="A369" s="5" t="s">
        <v>1995</v>
      </c>
      <c r="B369" s="185">
        <v>11</v>
      </c>
      <c r="C369" s="185" t="str">
        <f t="shared" si="32"/>
        <v>01</v>
      </c>
      <c r="D369" s="311" t="s">
        <v>1118</v>
      </c>
      <c r="E369" s="311" t="str">
        <f>"200"</f>
        <v>200</v>
      </c>
      <c r="F369" s="130">
        <f>ведомственная!G387+ведомственная!G108</f>
        <v>0</v>
      </c>
    </row>
    <row r="370" spans="1:8" ht="42.75" hidden="1" customHeight="1">
      <c r="A370" s="180" t="s">
        <v>1063</v>
      </c>
      <c r="B370" s="185">
        <v>11</v>
      </c>
      <c r="C370" s="185" t="str">
        <f t="shared" si="32"/>
        <v>01</v>
      </c>
      <c r="D370" s="311" t="s">
        <v>2050</v>
      </c>
      <c r="E370" s="64"/>
      <c r="F370" s="130">
        <f>F371</f>
        <v>0</v>
      </c>
    </row>
    <row r="371" spans="1:8" ht="40.5" hidden="1" customHeight="1">
      <c r="A371" s="5" t="s">
        <v>1995</v>
      </c>
      <c r="B371" s="185">
        <v>11</v>
      </c>
      <c r="C371" s="185" t="str">
        <f t="shared" si="32"/>
        <v>01</v>
      </c>
      <c r="D371" s="375" t="s">
        <v>1118</v>
      </c>
      <c r="E371" s="64" t="s">
        <v>1998</v>
      </c>
      <c r="F371" s="130">
        <f>ведомственная!G389</f>
        <v>0</v>
      </c>
    </row>
    <row r="372" spans="1:8" ht="40.5" customHeight="1">
      <c r="A372" s="32" t="s">
        <v>2604</v>
      </c>
      <c r="B372" s="185">
        <v>11</v>
      </c>
      <c r="C372" s="185" t="str">
        <f>"01"</f>
        <v>01</v>
      </c>
      <c r="D372" s="539"/>
      <c r="E372" s="64"/>
      <c r="F372" s="241">
        <v>158.5</v>
      </c>
    </row>
    <row r="373" spans="1:8" ht="91.5" customHeight="1">
      <c r="A373" s="32" t="s">
        <v>2604</v>
      </c>
      <c r="B373" s="185">
        <v>11</v>
      </c>
      <c r="C373" s="185" t="str">
        <f>"01"</f>
        <v>01</v>
      </c>
      <c r="D373" s="169" t="s">
        <v>2605</v>
      </c>
      <c r="E373" s="64" t="s">
        <v>1998</v>
      </c>
      <c r="F373" s="130">
        <v>158.5</v>
      </c>
    </row>
    <row r="374" spans="1:8" s="168" customFormat="1" ht="42" customHeight="1">
      <c r="A374" s="199" t="s">
        <v>795</v>
      </c>
      <c r="B374" s="193">
        <v>13</v>
      </c>
      <c r="C374" s="185" t="str">
        <f t="shared" si="32"/>
        <v>01</v>
      </c>
      <c r="D374" s="169"/>
      <c r="E374" s="14"/>
      <c r="F374" s="241"/>
      <c r="H374" s="167"/>
    </row>
    <row r="375" spans="1:8" ht="34.5" hidden="1" customHeight="1">
      <c r="A375" s="32" t="s">
        <v>796</v>
      </c>
      <c r="B375" s="185">
        <v>13</v>
      </c>
      <c r="C375" s="185" t="str">
        <f t="shared" si="32"/>
        <v>01</v>
      </c>
      <c r="D375" s="160"/>
      <c r="E375" s="311"/>
      <c r="F375" s="130">
        <f>F376</f>
        <v>0</v>
      </c>
    </row>
    <row r="376" spans="1:8" ht="26.25" hidden="1" customHeight="1">
      <c r="A376" s="2" t="s">
        <v>189</v>
      </c>
      <c r="B376" s="185">
        <v>13</v>
      </c>
      <c r="C376" s="185" t="str">
        <f t="shared" si="32"/>
        <v>01</v>
      </c>
      <c r="D376" s="380" t="s">
        <v>2252</v>
      </c>
      <c r="E376" s="311"/>
      <c r="F376" s="130">
        <f>F377</f>
        <v>0</v>
      </c>
    </row>
    <row r="377" spans="1:8" ht="148.5" customHeight="1">
      <c r="A377" s="324" t="s">
        <v>2610</v>
      </c>
      <c r="B377" s="185">
        <v>13</v>
      </c>
      <c r="C377" s="185" t="str">
        <f t="shared" si="32"/>
        <v>01</v>
      </c>
      <c r="D377" s="380" t="s">
        <v>2252</v>
      </c>
      <c r="E377" s="311" t="str">
        <f>"700"</f>
        <v>700</v>
      </c>
      <c r="F377" s="130"/>
    </row>
    <row r="378" spans="1:8" s="168" customFormat="1" ht="54" hidden="1" customHeight="1">
      <c r="A378" s="199" t="s">
        <v>366</v>
      </c>
      <c r="B378" s="193">
        <v>14</v>
      </c>
      <c r="C378" s="178"/>
      <c r="D378" s="169"/>
      <c r="E378" s="14"/>
      <c r="F378" s="241">
        <f>F379+F382+F385</f>
        <v>0</v>
      </c>
      <c r="H378" s="167"/>
    </row>
    <row r="379" spans="1:8" ht="40.5" hidden="1" customHeight="1">
      <c r="A379" s="32" t="s">
        <v>1272</v>
      </c>
      <c r="B379" s="185">
        <v>14</v>
      </c>
      <c r="C379" s="185" t="str">
        <f t="shared" si="32"/>
        <v>01</v>
      </c>
      <c r="D379" s="160"/>
      <c r="E379" s="311"/>
      <c r="F379" s="130">
        <f>F380</f>
        <v>0</v>
      </c>
    </row>
    <row r="380" spans="1:8" ht="40.5" hidden="1" customHeight="1">
      <c r="A380" s="32" t="s">
        <v>1273</v>
      </c>
      <c r="B380" s="185">
        <v>14</v>
      </c>
      <c r="C380" s="185" t="str">
        <f t="shared" si="32"/>
        <v>01</v>
      </c>
      <c r="D380" s="311" t="s">
        <v>2073</v>
      </c>
      <c r="E380" s="311"/>
      <c r="F380" s="130">
        <f>F381</f>
        <v>0</v>
      </c>
    </row>
    <row r="381" spans="1:8" ht="22.5" hidden="1" customHeight="1">
      <c r="A381" s="201" t="s">
        <v>2012</v>
      </c>
      <c r="B381" s="185">
        <v>14</v>
      </c>
      <c r="C381" s="185" t="str">
        <f t="shared" si="32"/>
        <v>01</v>
      </c>
      <c r="D381" s="311" t="s">
        <v>2073</v>
      </c>
      <c r="E381" s="311" t="str">
        <f>"500"</f>
        <v>500</v>
      </c>
      <c r="F381" s="130">
        <f>ведомственная!G435</f>
        <v>0</v>
      </c>
    </row>
    <row r="382" spans="1:8" ht="19.5" hidden="1" customHeight="1">
      <c r="A382" s="32" t="s">
        <v>1274</v>
      </c>
      <c r="B382" s="185">
        <v>14</v>
      </c>
      <c r="C382" s="185" t="str">
        <f>"02"</f>
        <v>02</v>
      </c>
      <c r="D382" s="160"/>
      <c r="E382" s="311"/>
      <c r="F382" s="130">
        <f>F383</f>
        <v>0</v>
      </c>
    </row>
    <row r="383" spans="1:8" ht="40.5" hidden="1" customHeight="1">
      <c r="A383" s="32" t="s">
        <v>866</v>
      </c>
      <c r="B383" s="185">
        <v>14</v>
      </c>
      <c r="C383" s="185" t="str">
        <f>"02"</f>
        <v>02</v>
      </c>
      <c r="D383" s="311" t="s">
        <v>867</v>
      </c>
      <c r="E383" s="311"/>
      <c r="F383" s="130">
        <f>F384</f>
        <v>0</v>
      </c>
    </row>
    <row r="384" spans="1:8" ht="21.75" hidden="1" customHeight="1">
      <c r="A384" s="201" t="s">
        <v>2012</v>
      </c>
      <c r="B384" s="185">
        <v>14</v>
      </c>
      <c r="C384" s="185" t="str">
        <f>"02"</f>
        <v>02</v>
      </c>
      <c r="D384" s="311" t="s">
        <v>867</v>
      </c>
      <c r="E384" s="311" t="str">
        <f>"500"</f>
        <v>500</v>
      </c>
      <c r="F384" s="130">
        <f>ведомственная!G438</f>
        <v>0</v>
      </c>
    </row>
    <row r="385" spans="1:6" ht="22.5" hidden="1" customHeight="1">
      <c r="A385" s="32" t="s">
        <v>868</v>
      </c>
      <c r="B385" s="185">
        <v>14</v>
      </c>
      <c r="C385" s="185" t="str">
        <f t="shared" ref="C385:C391" si="33">"03"</f>
        <v>03</v>
      </c>
      <c r="D385" s="160"/>
      <c r="E385" s="311"/>
      <c r="F385" s="130">
        <f>F388+F386+F390</f>
        <v>0</v>
      </c>
    </row>
    <row r="386" spans="1:6" ht="55.5" hidden="1" customHeight="1">
      <c r="A386" s="5" t="s">
        <v>1396</v>
      </c>
      <c r="B386" s="185">
        <v>14</v>
      </c>
      <c r="C386" s="185" t="str">
        <f t="shared" si="33"/>
        <v>03</v>
      </c>
      <c r="D386" s="61" t="s">
        <v>1400</v>
      </c>
      <c r="E386" s="311"/>
      <c r="F386" s="130">
        <f>F387</f>
        <v>0</v>
      </c>
    </row>
    <row r="387" spans="1:6" ht="26.25" hidden="1" customHeight="1">
      <c r="A387" s="32" t="s">
        <v>102</v>
      </c>
      <c r="B387" s="185">
        <v>14</v>
      </c>
      <c r="C387" s="185" t="str">
        <f t="shared" si="33"/>
        <v>03</v>
      </c>
      <c r="D387" s="61" t="s">
        <v>1400</v>
      </c>
      <c r="E387" s="61" t="s">
        <v>789</v>
      </c>
      <c r="F387" s="130">
        <f>ведомственная!G441</f>
        <v>0</v>
      </c>
    </row>
    <row r="388" spans="1:6" ht="111" hidden="1" customHeight="1">
      <c r="A388" s="5" t="s">
        <v>1401</v>
      </c>
      <c r="B388" s="185">
        <v>14</v>
      </c>
      <c r="C388" s="185" t="str">
        <f t="shared" si="33"/>
        <v>03</v>
      </c>
      <c r="D388" s="61" t="s">
        <v>788</v>
      </c>
      <c r="E388" s="61"/>
      <c r="F388" s="130">
        <f>F389</f>
        <v>0</v>
      </c>
    </row>
    <row r="389" spans="1:6" ht="21.75" hidden="1" customHeight="1">
      <c r="A389" s="201" t="s">
        <v>2012</v>
      </c>
      <c r="B389" s="185">
        <v>14</v>
      </c>
      <c r="C389" s="185" t="str">
        <f t="shared" si="33"/>
        <v>03</v>
      </c>
      <c r="D389" s="61" t="s">
        <v>788</v>
      </c>
      <c r="E389" s="311" t="str">
        <f>"500"</f>
        <v>500</v>
      </c>
      <c r="F389" s="130">
        <f>ведомственная!G443</f>
        <v>0</v>
      </c>
    </row>
    <row r="390" spans="1:6" ht="56.25" hidden="1" customHeight="1">
      <c r="A390" s="5" t="s">
        <v>895</v>
      </c>
      <c r="B390" s="185">
        <v>14</v>
      </c>
      <c r="C390" s="185" t="str">
        <f t="shared" si="33"/>
        <v>03</v>
      </c>
      <c r="D390" s="61" t="s">
        <v>1538</v>
      </c>
      <c r="E390" s="61"/>
      <c r="F390" s="224">
        <f>ведомственная!G444</f>
        <v>0</v>
      </c>
    </row>
    <row r="391" spans="1:6" ht="23.25" hidden="1" customHeight="1">
      <c r="A391" s="201" t="s">
        <v>2012</v>
      </c>
      <c r="B391" s="185">
        <v>14</v>
      </c>
      <c r="C391" s="185" t="str">
        <f t="shared" si="33"/>
        <v>03</v>
      </c>
      <c r="D391" s="61" t="s">
        <v>1538</v>
      </c>
      <c r="E391" s="311" t="str">
        <f>"500"</f>
        <v>500</v>
      </c>
      <c r="F391" s="224">
        <f>ведомственная!G445</f>
        <v>0</v>
      </c>
    </row>
    <row r="392" spans="1:6" ht="27.75" customHeight="1">
      <c r="A392" s="40" t="s">
        <v>1570</v>
      </c>
    </row>
    <row r="393" spans="1:6" ht="27.75" customHeight="1"/>
    <row r="394" spans="1:6" ht="27.75" customHeight="1"/>
    <row r="395" spans="1:6" ht="27.75" customHeight="1"/>
    <row r="396" spans="1:6" ht="27.75" customHeight="1"/>
    <row r="397" spans="1:6" ht="27.75" customHeight="1"/>
    <row r="398" spans="1:6" ht="27.75" customHeight="1"/>
    <row r="399" spans="1:6" ht="27.75" customHeight="1"/>
    <row r="400" spans="1:6" ht="27.75" customHeight="1"/>
    <row r="401" ht="27.75" customHeight="1"/>
    <row r="402" ht="27.75" customHeight="1"/>
    <row r="403" ht="27.75" customHeight="1"/>
    <row r="404" ht="27.75" customHeight="1"/>
    <row r="405" ht="27.75" customHeight="1"/>
    <row r="406" ht="27.75" customHeight="1"/>
    <row r="407" ht="27.75" customHeight="1"/>
    <row r="408" ht="27.75" customHeight="1"/>
    <row r="409" ht="27.75" customHeight="1"/>
    <row r="410" ht="27.75" customHeight="1"/>
    <row r="411" ht="27.75" customHeight="1"/>
    <row r="412" ht="27.75" customHeight="1"/>
    <row r="413" ht="27.75" customHeight="1"/>
    <row r="414" ht="27.75" customHeight="1"/>
    <row r="415" ht="27.75" customHeight="1"/>
    <row r="416" ht="27.75" customHeight="1"/>
    <row r="417" ht="27.75" customHeight="1"/>
    <row r="418" ht="27.75" customHeight="1"/>
    <row r="419" ht="27.75" customHeight="1"/>
    <row r="420" ht="27.75" customHeight="1"/>
    <row r="421" ht="27.75" customHeight="1"/>
    <row r="422" ht="27.75" customHeight="1"/>
    <row r="423" ht="27.75" customHeight="1"/>
    <row r="424" ht="27.75" customHeight="1"/>
    <row r="425" ht="27.75" customHeight="1"/>
    <row r="426" ht="27.75" customHeight="1"/>
    <row r="427" ht="27.75" customHeight="1"/>
    <row r="428" ht="27.75" customHeight="1"/>
    <row r="429" ht="27.75" customHeight="1"/>
    <row r="430" ht="27.75" customHeight="1"/>
    <row r="431" ht="27.75" customHeight="1"/>
    <row r="432" ht="27.75" customHeight="1"/>
    <row r="433" ht="27.75" customHeight="1"/>
    <row r="434" ht="27.75" customHeight="1"/>
    <row r="435" ht="27.75" customHeight="1"/>
    <row r="436" ht="27.75" customHeight="1"/>
    <row r="437" ht="27.75" customHeight="1"/>
    <row r="438" ht="27.75" customHeight="1"/>
    <row r="439" ht="27.75" customHeight="1"/>
    <row r="440" ht="27.75" customHeight="1"/>
    <row r="441" ht="27.75" customHeight="1"/>
    <row r="442" ht="27.75" customHeight="1"/>
    <row r="443" ht="27.75" customHeight="1"/>
    <row r="444" ht="27.75" customHeight="1"/>
    <row r="445" ht="27.75" customHeight="1"/>
    <row r="446" ht="27.75" customHeight="1"/>
    <row r="447" ht="27.75" customHeight="1"/>
    <row r="448" ht="27.75" customHeight="1"/>
    <row r="449" ht="27.75" customHeight="1"/>
    <row r="450" ht="27.75" customHeight="1"/>
    <row r="451" ht="27.75" customHeight="1"/>
    <row r="452" ht="27.75" customHeight="1"/>
    <row r="453" ht="27.75" customHeight="1"/>
    <row r="454" ht="27.75" customHeight="1"/>
    <row r="455" ht="27.75" customHeight="1"/>
    <row r="456" ht="27.75" customHeight="1"/>
    <row r="457" ht="27.75" customHeight="1"/>
    <row r="458" ht="27.75" customHeight="1"/>
    <row r="459" ht="27.75" customHeight="1"/>
    <row r="460" ht="27.75" customHeight="1"/>
    <row r="461" ht="27.75" customHeight="1"/>
    <row r="462" ht="27.75" customHeight="1"/>
    <row r="463" ht="27.75" customHeight="1"/>
    <row r="464" ht="27.75" customHeight="1"/>
    <row r="465" ht="27.75" customHeight="1"/>
    <row r="466" ht="27.75" customHeight="1"/>
    <row r="467" ht="27.75" customHeight="1"/>
    <row r="468" ht="27.75" customHeight="1"/>
    <row r="469" ht="27.75" customHeight="1"/>
    <row r="470" ht="27.75" customHeight="1"/>
    <row r="471" ht="27.75" customHeight="1"/>
    <row r="472" ht="27.75" customHeight="1"/>
    <row r="473" ht="27.75" customHeight="1"/>
    <row r="474" ht="27.75" customHeight="1"/>
    <row r="475" ht="27.75" customHeight="1"/>
    <row r="476" ht="27.75" customHeight="1"/>
    <row r="477" ht="27.75" customHeight="1"/>
    <row r="478" ht="27.75" customHeight="1"/>
    <row r="479" ht="27.75" customHeight="1"/>
    <row r="480" ht="27.75" customHeight="1"/>
    <row r="481" ht="27.75" customHeight="1"/>
    <row r="482" ht="27.75" customHeight="1"/>
    <row r="483" ht="27.75" customHeight="1"/>
    <row r="484" ht="27.75" customHeight="1"/>
    <row r="485" ht="27.75" customHeight="1"/>
    <row r="486" ht="27.75" customHeight="1"/>
    <row r="487" ht="27.75" customHeight="1"/>
    <row r="488" ht="27.75" customHeight="1"/>
    <row r="489" ht="27.75" customHeight="1"/>
    <row r="490" ht="27.75" customHeight="1"/>
    <row r="491" ht="27.75" customHeight="1"/>
    <row r="492" ht="27.75" customHeight="1"/>
    <row r="493" ht="27.75" customHeight="1"/>
    <row r="494" ht="27.75" customHeight="1"/>
    <row r="495" ht="27.75" customHeight="1"/>
    <row r="496" ht="27.75" customHeight="1"/>
    <row r="497" ht="27.75" customHeight="1"/>
    <row r="498" ht="27.75" customHeight="1"/>
    <row r="499" ht="27.75" customHeight="1"/>
    <row r="500" ht="27.75" customHeight="1"/>
    <row r="501" ht="27.75" customHeight="1"/>
    <row r="502" ht="27.75" customHeight="1"/>
    <row r="503" ht="27.75" customHeight="1"/>
    <row r="504" ht="27.75" customHeight="1"/>
    <row r="505" ht="27.75" customHeight="1"/>
    <row r="506" ht="27.75" customHeight="1"/>
    <row r="507" ht="27.75" customHeight="1"/>
    <row r="508" ht="27.75" customHeight="1"/>
    <row r="509" ht="27.75" customHeight="1"/>
    <row r="510" ht="27.75" customHeight="1"/>
    <row r="511" ht="27.75" customHeight="1"/>
    <row r="512" ht="27.75" customHeight="1"/>
    <row r="513" ht="27.75" customHeight="1"/>
    <row r="514" ht="27.75" customHeight="1"/>
    <row r="515" ht="27.75" customHeight="1"/>
    <row r="516" ht="27.75" customHeight="1"/>
    <row r="517" ht="27.75" customHeight="1"/>
    <row r="518" ht="27.75" customHeight="1"/>
    <row r="519" ht="27.75" customHeight="1"/>
    <row r="520" ht="27.75" customHeight="1"/>
    <row r="521" ht="27.75" customHeight="1"/>
    <row r="522" ht="27.75" customHeight="1"/>
    <row r="523" ht="27.75" customHeight="1"/>
    <row r="524" ht="27.75" customHeight="1"/>
    <row r="525" ht="27.75" customHeight="1"/>
    <row r="526" ht="27.75" customHeight="1"/>
    <row r="527" ht="27.75" customHeight="1"/>
    <row r="528" ht="27.75" customHeight="1"/>
    <row r="529" ht="27.75" customHeight="1"/>
    <row r="530" ht="27.75" customHeight="1"/>
    <row r="531" ht="27.75" customHeight="1"/>
    <row r="532" ht="27.75" customHeight="1"/>
    <row r="533" ht="27.75" customHeight="1"/>
    <row r="534" ht="27.75" customHeight="1"/>
    <row r="535" ht="27.75" customHeight="1"/>
    <row r="536" ht="27.75" customHeight="1"/>
    <row r="537" ht="27.75" customHeight="1"/>
    <row r="538" ht="27.75" customHeight="1"/>
    <row r="539" ht="27.75" customHeight="1"/>
    <row r="540" ht="27.75" customHeight="1"/>
    <row r="541" ht="27.75" customHeight="1"/>
    <row r="542" ht="27.75" customHeight="1"/>
    <row r="543" ht="27.75" customHeight="1"/>
    <row r="544" ht="27.75" customHeight="1"/>
    <row r="545" ht="27.75" customHeight="1"/>
    <row r="546" ht="27.75" customHeight="1"/>
    <row r="547" ht="27.75" customHeight="1"/>
    <row r="548" ht="27.75" customHeight="1"/>
    <row r="549" ht="27.75" customHeight="1"/>
    <row r="550" ht="27.75" customHeight="1"/>
    <row r="551" ht="27.75" customHeight="1"/>
    <row r="552" ht="27.75" customHeight="1"/>
    <row r="553" ht="27.75" customHeight="1"/>
    <row r="554" ht="27.75" customHeight="1"/>
    <row r="555" ht="27.75" customHeight="1"/>
    <row r="556" ht="27.75" customHeight="1"/>
    <row r="557" ht="27.75" customHeight="1"/>
    <row r="558" ht="27.75" customHeight="1"/>
    <row r="559" ht="27.75" customHeight="1"/>
    <row r="560" ht="27.75" customHeight="1"/>
    <row r="561" ht="27.75" customHeight="1"/>
    <row r="562" ht="27.75" customHeight="1"/>
    <row r="563" ht="27.75" customHeight="1"/>
    <row r="564" ht="27.75" customHeight="1"/>
    <row r="565" ht="27.75" customHeight="1"/>
    <row r="566" ht="27.75" customHeight="1"/>
    <row r="567" ht="27.75" customHeight="1"/>
    <row r="568" ht="27.75" customHeight="1"/>
    <row r="569" ht="27.75" customHeight="1"/>
    <row r="570" ht="27.75" customHeight="1"/>
    <row r="571" ht="27.75" customHeight="1"/>
    <row r="572" ht="27.75" customHeight="1"/>
    <row r="573" ht="27.75" customHeight="1"/>
    <row r="574" ht="27.75" customHeight="1"/>
    <row r="575" ht="27.75" customHeight="1"/>
    <row r="576" ht="27.75" customHeight="1"/>
    <row r="577" ht="27.75" customHeight="1"/>
  </sheetData>
  <sheetProtection formatRows="0"/>
  <mergeCells count="4">
    <mergeCell ref="A6:F6"/>
    <mergeCell ref="D1:E1"/>
    <mergeCell ref="D2:F2"/>
    <mergeCell ref="D4:E4"/>
  </mergeCells>
  <phoneticPr fontId="5" type="noConversion"/>
  <pageMargins left="0.75" right="0.75" top="1" bottom="1" header="0.5" footer="0.5"/>
  <pageSetup paperSize="9" scale="65" fitToHeight="0" orientation="portrait" r:id="rId1"/>
  <headerFooter alignWithMargins="0"/>
  <rowBreaks count="2" manualBreakCount="2">
    <brk id="99" max="5" man="1"/>
    <brk id="125" max="5" man="1"/>
  </rowBreaks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3"/>
  <dimension ref="A1:C40"/>
  <sheetViews>
    <sheetView topLeftCell="A10" zoomScale="75" zoomScaleNormal="75" workbookViewId="0">
      <selection activeCell="C11" sqref="C11"/>
    </sheetView>
  </sheetViews>
  <sheetFormatPr defaultColWidth="9.140625" defaultRowHeight="27" customHeight="1"/>
  <cols>
    <col min="1" max="1" width="8.140625" style="9" customWidth="1"/>
    <col min="2" max="2" width="35.28515625" style="9" customWidth="1"/>
    <col min="3" max="3" width="75.5703125" style="9" customWidth="1"/>
    <col min="4" max="16384" width="9.140625" style="9"/>
  </cols>
  <sheetData>
    <row r="1" spans="1:3" ht="27" customHeight="1">
      <c r="C1" s="81" t="s">
        <v>1913</v>
      </c>
    </row>
    <row r="2" spans="1:3" ht="15.75" customHeight="1">
      <c r="C2" s="516" t="s">
        <v>2545</v>
      </c>
    </row>
    <row r="3" spans="1:3" ht="18.75" customHeight="1">
      <c r="C3" s="538" t="s">
        <v>2596</v>
      </c>
    </row>
    <row r="4" spans="1:3" ht="18.75" customHeight="1">
      <c r="C4" s="60"/>
    </row>
    <row r="5" spans="1:3" ht="46.5" customHeight="1">
      <c r="A5" s="593" t="s">
        <v>2559</v>
      </c>
      <c r="B5" s="593"/>
      <c r="C5" s="593"/>
    </row>
    <row r="6" spans="1:3" ht="47.25" customHeight="1">
      <c r="A6" s="332" t="s">
        <v>556</v>
      </c>
      <c r="B6" s="332" t="s">
        <v>1743</v>
      </c>
      <c r="C6" s="332" t="s">
        <v>557</v>
      </c>
    </row>
    <row r="7" spans="1:3" ht="35.25" customHeight="1">
      <c r="A7" s="45" t="s">
        <v>2189</v>
      </c>
      <c r="B7" s="41"/>
      <c r="C7" s="4" t="s">
        <v>2560</v>
      </c>
    </row>
    <row r="8" spans="1:3" ht="30" customHeight="1">
      <c r="A8" s="45" t="s">
        <v>2189</v>
      </c>
      <c r="B8" s="41" t="s">
        <v>1586</v>
      </c>
      <c r="C8" s="4" t="s">
        <v>2088</v>
      </c>
    </row>
    <row r="9" spans="1:3" ht="33" customHeight="1">
      <c r="A9" s="45" t="s">
        <v>2189</v>
      </c>
      <c r="B9" s="47" t="s">
        <v>2087</v>
      </c>
      <c r="C9" s="4" t="s">
        <v>2074</v>
      </c>
    </row>
    <row r="10" spans="1:3" ht="39" customHeight="1">
      <c r="A10" s="45" t="s">
        <v>2189</v>
      </c>
      <c r="B10" s="47" t="s">
        <v>2089</v>
      </c>
      <c r="C10" s="4" t="s">
        <v>2090</v>
      </c>
    </row>
    <row r="11" spans="1:3" ht="36.75" customHeight="1">
      <c r="A11" s="45" t="s">
        <v>2189</v>
      </c>
      <c r="B11" s="47" t="s">
        <v>2213</v>
      </c>
      <c r="C11" s="41" t="s">
        <v>2212</v>
      </c>
    </row>
    <row r="12" spans="1:3" ht="36.75" hidden="1" customHeight="1">
      <c r="A12" s="45" t="s">
        <v>2189</v>
      </c>
      <c r="B12" s="47" t="s">
        <v>334</v>
      </c>
      <c r="C12" s="41" t="s">
        <v>2092</v>
      </c>
    </row>
    <row r="13" spans="1:3" ht="43.5" hidden="1" customHeight="1">
      <c r="A13" s="45" t="s">
        <v>2189</v>
      </c>
      <c r="B13" s="47" t="s">
        <v>2091</v>
      </c>
      <c r="C13" s="41" t="s">
        <v>2084</v>
      </c>
    </row>
    <row r="14" spans="1:3" ht="43.5" hidden="1" customHeight="1">
      <c r="A14" s="45" t="s">
        <v>2189</v>
      </c>
      <c r="B14" s="47" t="s">
        <v>2075</v>
      </c>
      <c r="C14" s="41" t="s">
        <v>2076</v>
      </c>
    </row>
    <row r="15" spans="1:3" ht="43.5" hidden="1" customHeight="1">
      <c r="A15" s="45" t="s">
        <v>2189</v>
      </c>
      <c r="B15" s="47" t="s">
        <v>2086</v>
      </c>
      <c r="C15" s="41" t="s">
        <v>1709</v>
      </c>
    </row>
    <row r="16" spans="1:3" ht="58.5" hidden="1" customHeight="1">
      <c r="A16" s="45" t="s">
        <v>2189</v>
      </c>
      <c r="B16" s="47" t="s">
        <v>2085</v>
      </c>
      <c r="C16" s="41" t="s">
        <v>2093</v>
      </c>
    </row>
    <row r="17" spans="1:3" ht="48" hidden="1" customHeight="1">
      <c r="A17" s="45" t="s">
        <v>2189</v>
      </c>
      <c r="B17" s="47" t="s">
        <v>12</v>
      </c>
      <c r="C17" s="41" t="s">
        <v>1709</v>
      </c>
    </row>
    <row r="18" spans="1:3" ht="58.5" hidden="1" customHeight="1">
      <c r="A18" s="45" t="s">
        <v>2189</v>
      </c>
      <c r="B18" s="47" t="s">
        <v>11</v>
      </c>
      <c r="C18" s="41" t="s">
        <v>2094</v>
      </c>
    </row>
    <row r="19" spans="1:3" ht="33" customHeight="1">
      <c r="A19" s="45" t="s">
        <v>2189</v>
      </c>
      <c r="B19" s="47" t="s">
        <v>2077</v>
      </c>
      <c r="C19" s="41" t="s">
        <v>2082</v>
      </c>
    </row>
    <row r="20" spans="1:3" ht="26.25" customHeight="1">
      <c r="A20" s="45" t="s">
        <v>2189</v>
      </c>
      <c r="B20" s="47" t="s">
        <v>2078</v>
      </c>
      <c r="C20" s="41" t="s">
        <v>1237</v>
      </c>
    </row>
    <row r="21" spans="1:3" ht="32.25" customHeight="1">
      <c r="A21" s="45" t="s">
        <v>2189</v>
      </c>
      <c r="B21" s="47" t="s">
        <v>1238</v>
      </c>
      <c r="C21" s="41" t="s">
        <v>2081</v>
      </c>
    </row>
    <row r="22" spans="1:3" ht="32.25" customHeight="1">
      <c r="A22" s="45" t="s">
        <v>2189</v>
      </c>
      <c r="B22" s="47" t="s">
        <v>2095</v>
      </c>
      <c r="C22" s="41" t="s">
        <v>2096</v>
      </c>
    </row>
    <row r="23" spans="1:3" ht="38.25" customHeight="1">
      <c r="A23" s="45" t="s">
        <v>2189</v>
      </c>
      <c r="B23" s="47" t="s">
        <v>2214</v>
      </c>
      <c r="C23" s="41" t="s">
        <v>2206</v>
      </c>
    </row>
    <row r="24" spans="1:3" ht="27" customHeight="1">
      <c r="A24" s="45" t="s">
        <v>2189</v>
      </c>
      <c r="B24" s="49" t="s">
        <v>2097</v>
      </c>
      <c r="C24" s="41" t="s">
        <v>2098</v>
      </c>
    </row>
    <row r="25" spans="1:3" ht="27" customHeight="1">
      <c r="A25" s="45" t="s">
        <v>2189</v>
      </c>
      <c r="B25" s="49" t="s">
        <v>2099</v>
      </c>
      <c r="C25" s="41" t="s">
        <v>2079</v>
      </c>
    </row>
    <row r="26" spans="1:3" ht="39.6" customHeight="1">
      <c r="A26" s="45" t="s">
        <v>2189</v>
      </c>
      <c r="B26" s="49" t="s">
        <v>2215</v>
      </c>
      <c r="C26" s="41" t="s">
        <v>2080</v>
      </c>
    </row>
    <row r="27" spans="1:3" ht="46.15" hidden="1" customHeight="1">
      <c r="A27" s="45" t="s">
        <v>2189</v>
      </c>
      <c r="B27" s="70" t="s">
        <v>2100</v>
      </c>
      <c r="C27" s="41" t="s">
        <v>2101</v>
      </c>
    </row>
    <row r="28" spans="1:3" ht="36" hidden="1" customHeight="1">
      <c r="A28" s="53" t="s">
        <v>2189</v>
      </c>
      <c r="B28" s="70" t="s">
        <v>2102</v>
      </c>
      <c r="C28" s="41" t="s">
        <v>2103</v>
      </c>
    </row>
    <row r="29" spans="1:3" ht="113.25" hidden="1" customHeight="1">
      <c r="A29" s="53" t="s">
        <v>2189</v>
      </c>
      <c r="B29" s="70" t="s">
        <v>2105</v>
      </c>
      <c r="C29" s="41" t="s">
        <v>2106</v>
      </c>
    </row>
    <row r="30" spans="1:3" ht="120" hidden="1" customHeight="1">
      <c r="A30" s="53" t="s">
        <v>2189</v>
      </c>
      <c r="B30" s="70" t="s">
        <v>2104</v>
      </c>
      <c r="C30" s="52" t="s">
        <v>361</v>
      </c>
    </row>
    <row r="31" spans="1:3" ht="42" hidden="1" customHeight="1">
      <c r="A31" s="53" t="s">
        <v>2189</v>
      </c>
      <c r="B31" s="70" t="s">
        <v>2107</v>
      </c>
      <c r="C31" s="52" t="s">
        <v>2108</v>
      </c>
    </row>
    <row r="32" spans="1:3" ht="44.25" hidden="1" customHeight="1">
      <c r="A32" s="53" t="s">
        <v>2189</v>
      </c>
      <c r="B32" s="70" t="s">
        <v>2109</v>
      </c>
      <c r="C32" s="52" t="s">
        <v>2110</v>
      </c>
    </row>
    <row r="33" spans="1:3" ht="39" hidden="1" customHeight="1">
      <c r="A33" s="53" t="s">
        <v>2189</v>
      </c>
      <c r="B33" s="70" t="s">
        <v>1742</v>
      </c>
      <c r="C33" s="5" t="s">
        <v>2083</v>
      </c>
    </row>
    <row r="34" spans="1:3" ht="27" customHeight="1">
      <c r="A34" s="48"/>
      <c r="B34" s="48" t="s">
        <v>1570</v>
      </c>
      <c r="C34" s="39"/>
    </row>
    <row r="35" spans="1:3" ht="27" customHeight="1">
      <c r="A35" s="58"/>
      <c r="B35" s="58"/>
    </row>
    <row r="36" spans="1:3" ht="27" customHeight="1">
      <c r="A36" s="58"/>
      <c r="B36" s="58"/>
    </row>
    <row r="37" spans="1:3" ht="27" customHeight="1">
      <c r="A37" s="58"/>
      <c r="B37" s="58"/>
    </row>
    <row r="38" spans="1:3" ht="27" customHeight="1">
      <c r="A38" s="58"/>
      <c r="B38" s="58"/>
    </row>
    <row r="39" spans="1:3" ht="27" customHeight="1">
      <c r="A39" s="58"/>
      <c r="B39" s="58"/>
    </row>
    <row r="40" spans="1:3" ht="27" customHeight="1">
      <c r="A40" s="58"/>
      <c r="B40" s="58"/>
    </row>
  </sheetData>
  <mergeCells count="1">
    <mergeCell ref="A5:C5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4" enableFormatConditionsCalculation="0"/>
  <dimension ref="A1:K181"/>
  <sheetViews>
    <sheetView topLeftCell="A23" zoomScale="75" zoomScaleNormal="75" workbookViewId="0">
      <selection activeCell="C134" sqref="C134"/>
    </sheetView>
  </sheetViews>
  <sheetFormatPr defaultColWidth="9.140625" defaultRowHeight="18.75"/>
  <cols>
    <col min="1" max="1" width="11.28515625" style="19" customWidth="1"/>
    <col min="2" max="2" width="28.5703125" style="19" customWidth="1"/>
    <col min="3" max="3" width="75.28515625" style="19" customWidth="1"/>
    <col min="4" max="5" width="9.140625" style="19"/>
    <col min="6" max="6" width="46.28515625" style="19" customWidth="1"/>
    <col min="7" max="16384" width="9.140625" style="19"/>
  </cols>
  <sheetData>
    <row r="1" spans="1:4">
      <c r="C1" s="348" t="s">
        <v>555</v>
      </c>
    </row>
    <row r="2" spans="1:4">
      <c r="C2" s="517" t="s">
        <v>2545</v>
      </c>
    </row>
    <row r="3" spans="1:4">
      <c r="C3" s="567" t="s">
        <v>2590</v>
      </c>
      <c r="D3" s="567"/>
    </row>
    <row r="4" spans="1:4" ht="15.75" customHeight="1">
      <c r="A4" s="352"/>
    </row>
    <row r="5" spans="1:4" hidden="1">
      <c r="A5" s="352"/>
    </row>
    <row r="6" spans="1:4">
      <c r="A6" s="594" t="s">
        <v>2633</v>
      </c>
      <c r="B6" s="594"/>
      <c r="C6" s="594"/>
    </row>
    <row r="7" spans="1:4" ht="15" customHeight="1">
      <c r="A7" s="352"/>
    </row>
    <row r="8" spans="1:4" ht="17.25" customHeight="1">
      <c r="A8" s="582" t="s">
        <v>532</v>
      </c>
      <c r="B8" s="582"/>
      <c r="C8" s="582" t="s">
        <v>533</v>
      </c>
    </row>
    <row r="9" spans="1:4" ht="17.25" customHeight="1">
      <c r="A9" s="582" t="s">
        <v>534</v>
      </c>
      <c r="B9" s="582"/>
      <c r="C9" s="582"/>
    </row>
    <row r="10" spans="1:4" ht="18.75" customHeight="1">
      <c r="A10" s="582" t="s">
        <v>535</v>
      </c>
      <c r="B10" s="582" t="s">
        <v>536</v>
      </c>
      <c r="C10" s="582"/>
    </row>
    <row r="11" spans="1:4" ht="43.5" customHeight="1">
      <c r="A11" s="582"/>
      <c r="B11" s="582"/>
      <c r="C11" s="582"/>
    </row>
    <row r="12" spans="1:4" ht="42.75" customHeight="1">
      <c r="A12" s="14">
        <v>400</v>
      </c>
      <c r="B12" s="349"/>
      <c r="C12" s="13" t="s">
        <v>2561</v>
      </c>
    </row>
    <row r="13" spans="1:4" ht="42.75" hidden="1" customHeight="1">
      <c r="A13" s="14">
        <v>400</v>
      </c>
      <c r="B13" s="376"/>
      <c r="C13" s="13"/>
    </row>
    <row r="14" spans="1:4" ht="70.900000000000006" hidden="1" customHeight="1">
      <c r="A14" s="14">
        <v>400</v>
      </c>
      <c r="B14" s="121" t="s">
        <v>2194</v>
      </c>
      <c r="C14" s="111" t="s">
        <v>2195</v>
      </c>
    </row>
    <row r="15" spans="1:4" ht="70.900000000000006" hidden="1" customHeight="1">
      <c r="A15" s="14">
        <v>400</v>
      </c>
      <c r="B15" s="121" t="s">
        <v>2196</v>
      </c>
      <c r="C15" s="111" t="s">
        <v>2197</v>
      </c>
    </row>
    <row r="16" spans="1:4" ht="120" customHeight="1">
      <c r="A16" s="14">
        <v>400</v>
      </c>
      <c r="B16" s="121" t="s">
        <v>2591</v>
      </c>
      <c r="C16" s="111" t="s">
        <v>2592</v>
      </c>
    </row>
    <row r="17" spans="1:6" ht="44.25" customHeight="1">
      <c r="A17" s="349">
        <v>400</v>
      </c>
      <c r="B17" s="64" t="s">
        <v>2198</v>
      </c>
      <c r="C17" s="4" t="s">
        <v>2593</v>
      </c>
    </row>
    <row r="18" spans="1:6" ht="54.75" hidden="1" customHeight="1">
      <c r="A18" s="349">
        <v>300</v>
      </c>
      <c r="B18" s="61" t="s">
        <v>2192</v>
      </c>
      <c r="C18" s="5" t="s">
        <v>537</v>
      </c>
    </row>
    <row r="19" spans="1:6" ht="54.75" hidden="1" customHeight="1">
      <c r="A19" s="371">
        <v>400</v>
      </c>
      <c r="B19" s="9" t="s">
        <v>2199</v>
      </c>
      <c r="C19" s="372" t="s">
        <v>2200</v>
      </c>
    </row>
    <row r="20" spans="1:6" ht="44.25" hidden="1" customHeight="1">
      <c r="A20" s="349">
        <v>400</v>
      </c>
      <c r="B20" s="61" t="s">
        <v>2193</v>
      </c>
      <c r="C20" s="5" t="s">
        <v>1270</v>
      </c>
    </row>
    <row r="21" spans="1:6" ht="65.25" customHeight="1">
      <c r="A21" s="532">
        <v>400</v>
      </c>
      <c r="B21" s="61" t="s">
        <v>2583</v>
      </c>
      <c r="C21" s="5" t="s">
        <v>2582</v>
      </c>
    </row>
    <row r="22" spans="1:6" ht="61.5" customHeight="1">
      <c r="A22" s="518">
        <v>400</v>
      </c>
      <c r="B22" s="64" t="s">
        <v>2193</v>
      </c>
      <c r="C22" s="5" t="s">
        <v>2564</v>
      </c>
      <c r="F22" s="534"/>
    </row>
    <row r="23" spans="1:6" ht="36.75" customHeight="1">
      <c r="A23" s="349">
        <v>400</v>
      </c>
      <c r="B23" s="61" t="s">
        <v>2201</v>
      </c>
      <c r="C23" s="5" t="s">
        <v>751</v>
      </c>
    </row>
    <row r="24" spans="1:6" ht="36.75" hidden="1" customHeight="1">
      <c r="A24" s="371">
        <v>400</v>
      </c>
      <c r="B24" s="9" t="s">
        <v>2202</v>
      </c>
      <c r="C24" s="372" t="s">
        <v>2203</v>
      </c>
    </row>
    <row r="25" spans="1:6" ht="36.75" customHeight="1">
      <c r="A25" s="520">
        <v>400</v>
      </c>
      <c r="B25" s="527" t="s">
        <v>2570</v>
      </c>
      <c r="C25" s="372" t="s">
        <v>2571</v>
      </c>
    </row>
    <row r="26" spans="1:6" ht="36.75" hidden="1" customHeight="1">
      <c r="A26" s="532">
        <v>400</v>
      </c>
      <c r="B26" s="527"/>
      <c r="C26" s="372"/>
    </row>
    <row r="27" spans="1:6" ht="21" customHeight="1">
      <c r="A27" s="349">
        <v>400</v>
      </c>
      <c r="B27" s="62" t="s">
        <v>2574</v>
      </c>
      <c r="C27" s="5" t="s">
        <v>1125</v>
      </c>
    </row>
    <row r="28" spans="1:6" ht="39.75" hidden="1" customHeight="1">
      <c r="A28" s="349">
        <v>400</v>
      </c>
      <c r="B28" s="62" t="s">
        <v>2184</v>
      </c>
      <c r="C28" s="16" t="s">
        <v>1185</v>
      </c>
    </row>
    <row r="29" spans="1:6" ht="30" hidden="1" customHeight="1">
      <c r="A29" s="349">
        <v>300</v>
      </c>
      <c r="B29" s="61" t="s">
        <v>1006</v>
      </c>
      <c r="C29" s="5" t="s">
        <v>208</v>
      </c>
    </row>
    <row r="30" spans="1:6" ht="39.75" hidden="1" customHeight="1">
      <c r="A30" s="349">
        <v>300</v>
      </c>
      <c r="B30" s="61" t="s">
        <v>1026</v>
      </c>
      <c r="C30" s="5" t="s">
        <v>1732</v>
      </c>
    </row>
    <row r="31" spans="1:6" ht="39.75" hidden="1" customHeight="1">
      <c r="A31" s="349">
        <v>300</v>
      </c>
      <c r="B31" s="61" t="s">
        <v>1027</v>
      </c>
      <c r="C31" s="5" t="s">
        <v>1227</v>
      </c>
    </row>
    <row r="32" spans="1:6" ht="24" hidden="1" customHeight="1">
      <c r="A32" s="349">
        <v>300</v>
      </c>
      <c r="B32" s="61" t="s">
        <v>1028</v>
      </c>
      <c r="C32" s="5" t="s">
        <v>236</v>
      </c>
    </row>
    <row r="33" spans="1:3" ht="39.75" hidden="1" customHeight="1">
      <c r="A33" s="349">
        <v>300</v>
      </c>
      <c r="B33" s="61" t="s">
        <v>1029</v>
      </c>
      <c r="C33" s="5" t="s">
        <v>237</v>
      </c>
    </row>
    <row r="34" spans="1:3" ht="57.75" hidden="1" customHeight="1">
      <c r="A34" s="349">
        <v>300</v>
      </c>
      <c r="B34" s="61" t="s">
        <v>1030</v>
      </c>
      <c r="C34" s="5" t="s">
        <v>244</v>
      </c>
    </row>
    <row r="35" spans="1:3" ht="39.75" hidden="1" customHeight="1">
      <c r="A35" s="349">
        <v>300</v>
      </c>
      <c r="B35" s="61" t="s">
        <v>1007</v>
      </c>
      <c r="C35" s="33" t="s">
        <v>1228</v>
      </c>
    </row>
    <row r="36" spans="1:3" ht="58.5" hidden="1" customHeight="1">
      <c r="A36" s="349">
        <v>300</v>
      </c>
      <c r="B36" s="61" t="s">
        <v>1927</v>
      </c>
      <c r="C36" s="33" t="s">
        <v>1928</v>
      </c>
    </row>
    <row r="37" spans="1:3" ht="22.5" hidden="1" customHeight="1">
      <c r="A37" s="349">
        <v>300</v>
      </c>
      <c r="B37" s="61" t="s">
        <v>1502</v>
      </c>
      <c r="C37" s="5" t="s">
        <v>1741</v>
      </c>
    </row>
    <row r="38" spans="1:3" ht="35.25" hidden="1" customHeight="1">
      <c r="A38" s="349">
        <v>300</v>
      </c>
      <c r="B38" s="61" t="s">
        <v>1930</v>
      </c>
      <c r="C38" s="5" t="s">
        <v>1931</v>
      </c>
    </row>
    <row r="39" spans="1:3" ht="55.5" hidden="1" customHeight="1">
      <c r="A39" s="349">
        <v>300</v>
      </c>
      <c r="B39" s="61" t="s">
        <v>1008</v>
      </c>
      <c r="C39" s="5" t="s">
        <v>1527</v>
      </c>
    </row>
    <row r="40" spans="1:3" ht="39.75" hidden="1" customHeight="1">
      <c r="A40" s="349">
        <v>300</v>
      </c>
      <c r="B40" s="61" t="s">
        <v>1008</v>
      </c>
      <c r="C40" s="5" t="s">
        <v>238</v>
      </c>
    </row>
    <row r="41" spans="1:3" ht="39.75" hidden="1" customHeight="1">
      <c r="A41" s="349">
        <v>300</v>
      </c>
      <c r="B41" s="61" t="s">
        <v>1008</v>
      </c>
      <c r="C41" s="5" t="s">
        <v>239</v>
      </c>
    </row>
    <row r="42" spans="1:3" ht="39.75" hidden="1" customHeight="1">
      <c r="A42" s="349">
        <v>300</v>
      </c>
      <c r="B42" s="61" t="s">
        <v>1008</v>
      </c>
      <c r="C42" s="33" t="s">
        <v>240</v>
      </c>
    </row>
    <row r="43" spans="1:3" ht="23.25" hidden="1" customHeight="1">
      <c r="A43" s="349">
        <v>300</v>
      </c>
      <c r="B43" s="61" t="s">
        <v>1008</v>
      </c>
      <c r="C43" s="33" t="s">
        <v>241</v>
      </c>
    </row>
    <row r="44" spans="1:3" ht="41.25" customHeight="1">
      <c r="A44" s="519">
        <v>400</v>
      </c>
      <c r="B44" s="61" t="s">
        <v>2575</v>
      </c>
      <c r="C44" s="33" t="s">
        <v>2568</v>
      </c>
    </row>
    <row r="45" spans="1:3" ht="27.6" customHeight="1">
      <c r="A45" s="349">
        <v>400</v>
      </c>
      <c r="B45" s="61" t="s">
        <v>2576</v>
      </c>
      <c r="C45" s="5" t="s">
        <v>2239</v>
      </c>
    </row>
    <row r="46" spans="1:3" ht="58.5" hidden="1" customHeight="1">
      <c r="A46" s="253">
        <v>300</v>
      </c>
      <c r="B46" s="67" t="s">
        <v>1005</v>
      </c>
      <c r="C46" s="256" t="s">
        <v>1187</v>
      </c>
    </row>
    <row r="47" spans="1:3" ht="57.75" hidden="1" customHeight="1">
      <c r="A47" s="349">
        <v>300</v>
      </c>
      <c r="B47" s="61" t="s">
        <v>2185</v>
      </c>
      <c r="C47" s="5" t="s">
        <v>228</v>
      </c>
    </row>
    <row r="48" spans="1:3" ht="54.75" hidden="1" customHeight="1">
      <c r="A48" s="349">
        <v>300</v>
      </c>
      <c r="B48" s="64" t="s">
        <v>29</v>
      </c>
      <c r="C48" s="32" t="s">
        <v>483</v>
      </c>
    </row>
    <row r="49" spans="1:3" ht="21.75" hidden="1" customHeight="1">
      <c r="A49" s="349">
        <v>300</v>
      </c>
      <c r="B49" s="61" t="s">
        <v>1710</v>
      </c>
      <c r="C49" s="30" t="s">
        <v>229</v>
      </c>
    </row>
    <row r="50" spans="1:3" ht="81.75" hidden="1" customHeight="1">
      <c r="A50" s="349">
        <v>300</v>
      </c>
      <c r="B50" s="61" t="s">
        <v>1023</v>
      </c>
      <c r="C50" s="5" t="s">
        <v>230</v>
      </c>
    </row>
    <row r="51" spans="1:3" ht="81" hidden="1" customHeight="1">
      <c r="A51" s="349">
        <v>300</v>
      </c>
      <c r="B51" s="61" t="s">
        <v>1024</v>
      </c>
      <c r="C51" s="362" t="s">
        <v>231</v>
      </c>
    </row>
    <row r="52" spans="1:3" ht="42" hidden="1" customHeight="1">
      <c r="A52" s="349">
        <v>300</v>
      </c>
      <c r="B52" s="61" t="s">
        <v>1521</v>
      </c>
      <c r="C52" s="63" t="s">
        <v>221</v>
      </c>
    </row>
    <row r="53" spans="1:3" ht="133.5" hidden="1" customHeight="1">
      <c r="A53" s="349">
        <v>300</v>
      </c>
      <c r="B53" s="61" t="s">
        <v>426</v>
      </c>
      <c r="C53" s="345" t="s">
        <v>2175</v>
      </c>
    </row>
    <row r="54" spans="1:3" ht="139.5" hidden="1" customHeight="1">
      <c r="A54" s="349">
        <v>300</v>
      </c>
      <c r="B54" s="61" t="s">
        <v>496</v>
      </c>
      <c r="C54" s="345" t="s">
        <v>2160</v>
      </c>
    </row>
    <row r="55" spans="1:3" ht="153" hidden="1" customHeight="1">
      <c r="A55" s="349">
        <v>300</v>
      </c>
      <c r="B55" s="346" t="s">
        <v>497</v>
      </c>
      <c r="C55" s="345" t="s">
        <v>2174</v>
      </c>
    </row>
    <row r="56" spans="1:3" ht="158.25" hidden="1" customHeight="1">
      <c r="A56" s="349">
        <v>300</v>
      </c>
      <c r="B56" s="61" t="s">
        <v>502</v>
      </c>
      <c r="C56" s="345" t="s">
        <v>2165</v>
      </c>
    </row>
    <row r="57" spans="1:3" ht="145.5" hidden="1" customHeight="1">
      <c r="A57" s="349">
        <v>300</v>
      </c>
      <c r="B57" s="61" t="s">
        <v>1359</v>
      </c>
      <c r="C57" s="345" t="s">
        <v>2161</v>
      </c>
    </row>
    <row r="58" spans="1:3" ht="115.5" hidden="1" customHeight="1">
      <c r="A58" s="349">
        <v>300</v>
      </c>
      <c r="B58" s="61" t="s">
        <v>495</v>
      </c>
      <c r="C58" s="345" t="s">
        <v>2162</v>
      </c>
    </row>
    <row r="59" spans="1:3" ht="116.25" hidden="1" customHeight="1">
      <c r="A59" s="349">
        <v>300</v>
      </c>
      <c r="B59" s="61" t="s">
        <v>1358</v>
      </c>
      <c r="C59" s="345" t="s">
        <v>2163</v>
      </c>
    </row>
    <row r="60" spans="1:3" ht="123" hidden="1" customHeight="1">
      <c r="A60" s="349">
        <v>300</v>
      </c>
      <c r="B60" s="61" t="s">
        <v>425</v>
      </c>
      <c r="C60" s="347" t="s">
        <v>2164</v>
      </c>
    </row>
    <row r="61" spans="1:3" ht="135" hidden="1" customHeight="1">
      <c r="A61" s="349">
        <v>300</v>
      </c>
      <c r="B61" s="61" t="s">
        <v>498</v>
      </c>
      <c r="C61" s="345" t="s">
        <v>2166</v>
      </c>
    </row>
    <row r="62" spans="1:3" ht="149.25" hidden="1" customHeight="1">
      <c r="A62" s="349">
        <v>300</v>
      </c>
      <c r="B62" s="61" t="s">
        <v>1360</v>
      </c>
      <c r="C62" s="347" t="s">
        <v>2167</v>
      </c>
    </row>
    <row r="63" spans="1:3" ht="157.5" hidden="1" customHeight="1">
      <c r="A63" s="349">
        <v>300</v>
      </c>
      <c r="B63" s="61" t="s">
        <v>500</v>
      </c>
      <c r="C63" s="345" t="s">
        <v>2168</v>
      </c>
    </row>
    <row r="64" spans="1:3" ht="159" hidden="1" customHeight="1">
      <c r="A64" s="349">
        <v>300</v>
      </c>
      <c r="B64" s="61" t="s">
        <v>501</v>
      </c>
      <c r="C64" s="5" t="s">
        <v>2169</v>
      </c>
    </row>
    <row r="65" spans="1:3" ht="94.5" hidden="1" customHeight="1">
      <c r="A65" s="349">
        <v>300</v>
      </c>
      <c r="B65" s="61" t="s">
        <v>1357</v>
      </c>
      <c r="C65" s="347" t="s">
        <v>2170</v>
      </c>
    </row>
    <row r="66" spans="1:3" ht="126" hidden="1" customHeight="1">
      <c r="A66" s="349">
        <v>300</v>
      </c>
      <c r="B66" s="61" t="s">
        <v>1809</v>
      </c>
      <c r="C66" s="345" t="s">
        <v>2171</v>
      </c>
    </row>
    <row r="67" spans="1:3" ht="117.75" hidden="1" customHeight="1">
      <c r="A67" s="349">
        <v>300</v>
      </c>
      <c r="B67" s="61" t="s">
        <v>499</v>
      </c>
      <c r="C67" s="345" t="s">
        <v>2172</v>
      </c>
    </row>
    <row r="68" spans="1:3" ht="140.25" hidden="1" customHeight="1">
      <c r="A68" s="349">
        <v>300</v>
      </c>
      <c r="B68" s="61" t="s">
        <v>1361</v>
      </c>
      <c r="C68" s="347" t="s">
        <v>2173</v>
      </c>
    </row>
    <row r="69" spans="1:3" ht="60" hidden="1" customHeight="1">
      <c r="A69" s="349">
        <v>300</v>
      </c>
      <c r="B69" s="61" t="s">
        <v>1025</v>
      </c>
      <c r="C69" s="5" t="s">
        <v>234</v>
      </c>
    </row>
    <row r="70" spans="1:3" ht="78" hidden="1" customHeight="1">
      <c r="A70" s="349">
        <v>300</v>
      </c>
      <c r="B70" s="61" t="s">
        <v>1025</v>
      </c>
      <c r="C70" s="31" t="s">
        <v>235</v>
      </c>
    </row>
    <row r="71" spans="1:3" ht="27.75" hidden="1" customHeight="1">
      <c r="A71" s="349">
        <v>300</v>
      </c>
      <c r="B71" s="61" t="s">
        <v>1025</v>
      </c>
      <c r="C71" s="30" t="s">
        <v>232</v>
      </c>
    </row>
    <row r="72" spans="1:3" ht="30" hidden="1" customHeight="1">
      <c r="A72" s="349">
        <v>300</v>
      </c>
      <c r="B72" s="61" t="s">
        <v>1025</v>
      </c>
      <c r="C72" s="30" t="s">
        <v>233</v>
      </c>
    </row>
    <row r="73" spans="1:3" ht="57.75" hidden="1" customHeight="1">
      <c r="A73" s="349">
        <v>300</v>
      </c>
      <c r="B73" s="65" t="s">
        <v>1009</v>
      </c>
      <c r="C73" s="5" t="s">
        <v>1353</v>
      </c>
    </row>
    <row r="74" spans="1:3" ht="75.75" hidden="1" customHeight="1">
      <c r="A74" s="349">
        <v>300</v>
      </c>
      <c r="B74" s="61" t="s">
        <v>1010</v>
      </c>
      <c r="C74" s="5" t="s">
        <v>833</v>
      </c>
    </row>
    <row r="75" spans="1:3" ht="38.25" hidden="1" customHeight="1">
      <c r="A75" s="349">
        <v>300</v>
      </c>
      <c r="B75" s="61" t="s">
        <v>1031</v>
      </c>
      <c r="C75" s="5" t="s">
        <v>1034</v>
      </c>
    </row>
    <row r="76" spans="1:3" ht="57.75" hidden="1" customHeight="1">
      <c r="A76" s="349">
        <v>300</v>
      </c>
      <c r="B76" s="61" t="s">
        <v>1032</v>
      </c>
      <c r="C76" s="5" t="s">
        <v>196</v>
      </c>
    </row>
    <row r="77" spans="1:3" ht="36" hidden="1" customHeight="1">
      <c r="A77" s="349">
        <v>300</v>
      </c>
      <c r="B77" s="61" t="s">
        <v>1011</v>
      </c>
      <c r="C77" s="5" t="s">
        <v>1033</v>
      </c>
    </row>
    <row r="78" spans="1:3" ht="61.9" hidden="1" customHeight="1">
      <c r="A78" s="377">
        <v>400</v>
      </c>
      <c r="B78" s="61" t="s">
        <v>2185</v>
      </c>
      <c r="C78" s="16" t="s">
        <v>2238</v>
      </c>
    </row>
    <row r="79" spans="1:3" ht="36" customHeight="1">
      <c r="A79" s="349">
        <v>400</v>
      </c>
      <c r="B79" s="61" t="s">
        <v>2577</v>
      </c>
      <c r="C79" s="5" t="s">
        <v>2204</v>
      </c>
    </row>
    <row r="80" spans="1:3" ht="22.5" hidden="1" customHeight="1">
      <c r="A80" s="349">
        <v>300</v>
      </c>
      <c r="B80" s="61" t="s">
        <v>1012</v>
      </c>
      <c r="C80" s="33" t="s">
        <v>1380</v>
      </c>
    </row>
    <row r="81" spans="1:3" ht="22.5" hidden="1" customHeight="1">
      <c r="A81" s="349">
        <v>300</v>
      </c>
      <c r="B81" s="65" t="s">
        <v>1929</v>
      </c>
      <c r="C81" s="5" t="s">
        <v>1380</v>
      </c>
    </row>
    <row r="82" spans="1:3" ht="120" hidden="1" customHeight="1">
      <c r="A82" s="349">
        <v>300</v>
      </c>
      <c r="B82" s="61" t="s">
        <v>1014</v>
      </c>
      <c r="C82" s="5" t="s">
        <v>834</v>
      </c>
    </row>
    <row r="83" spans="1:3" ht="61.5" hidden="1" customHeight="1">
      <c r="A83" s="349">
        <v>300</v>
      </c>
      <c r="B83" s="61" t="s">
        <v>1015</v>
      </c>
      <c r="C83" s="5" t="s">
        <v>564</v>
      </c>
    </row>
    <row r="84" spans="1:3" ht="56.25" hidden="1">
      <c r="A84" s="349">
        <v>300</v>
      </c>
      <c r="B84" s="61" t="s">
        <v>1016</v>
      </c>
      <c r="C84" s="5" t="s">
        <v>1621</v>
      </c>
    </row>
    <row r="85" spans="1:3" ht="40.5" hidden="1" customHeight="1">
      <c r="A85" s="150">
        <v>200</v>
      </c>
      <c r="B85" s="61"/>
      <c r="C85" s="13" t="s">
        <v>504</v>
      </c>
    </row>
    <row r="86" spans="1:3" ht="46.5" hidden="1" customHeight="1">
      <c r="A86" s="7">
        <v>200</v>
      </c>
      <c r="B86" s="61" t="s">
        <v>1082</v>
      </c>
      <c r="C86" s="4" t="s">
        <v>1083</v>
      </c>
    </row>
    <row r="87" spans="1:3" ht="74.25" hidden="1" customHeight="1">
      <c r="A87" s="7">
        <v>200</v>
      </c>
      <c r="B87" s="61" t="s">
        <v>1084</v>
      </c>
      <c r="C87" s="5" t="s">
        <v>1085</v>
      </c>
    </row>
    <row r="88" spans="1:3" ht="58.5" hidden="1" customHeight="1">
      <c r="A88" s="7">
        <v>200</v>
      </c>
      <c r="B88" s="61" t="s">
        <v>1086</v>
      </c>
      <c r="C88" s="5" t="s">
        <v>1087</v>
      </c>
    </row>
    <row r="89" spans="1:3" ht="27.75" hidden="1" customHeight="1">
      <c r="A89" s="7">
        <v>200</v>
      </c>
      <c r="B89" s="61" t="s">
        <v>1088</v>
      </c>
      <c r="C89" s="5" t="s">
        <v>1366</v>
      </c>
    </row>
    <row r="90" spans="1:3" ht="42" hidden="1" customHeight="1">
      <c r="A90" s="7">
        <v>200</v>
      </c>
      <c r="B90" s="61" t="s">
        <v>1932</v>
      </c>
      <c r="C90" s="5" t="s">
        <v>1933</v>
      </c>
    </row>
    <row r="91" spans="1:3" ht="48.75" hidden="1" customHeight="1">
      <c r="A91" s="7">
        <v>200</v>
      </c>
      <c r="B91" s="61" t="s">
        <v>371</v>
      </c>
      <c r="C91" s="5" t="s">
        <v>1270</v>
      </c>
    </row>
    <row r="92" spans="1:3" ht="34.5" hidden="1" customHeight="1">
      <c r="A92" s="7">
        <v>200</v>
      </c>
      <c r="B92" s="61" t="s">
        <v>1017</v>
      </c>
      <c r="C92" s="5" t="s">
        <v>749</v>
      </c>
    </row>
    <row r="93" spans="1:3" ht="22.5" hidden="1" customHeight="1">
      <c r="A93" s="7">
        <v>200</v>
      </c>
      <c r="B93" s="61" t="s">
        <v>1013</v>
      </c>
      <c r="C93" s="5" t="s">
        <v>1813</v>
      </c>
    </row>
    <row r="94" spans="1:3" ht="39.75" hidden="1" customHeight="1">
      <c r="A94" s="7">
        <v>200</v>
      </c>
      <c r="B94" s="61" t="s">
        <v>1814</v>
      </c>
      <c r="C94" s="5" t="s">
        <v>1815</v>
      </c>
    </row>
    <row r="95" spans="1:3" ht="75" hidden="1">
      <c r="A95" s="7">
        <v>200</v>
      </c>
      <c r="B95" s="61" t="s">
        <v>1018</v>
      </c>
      <c r="C95" s="5" t="s">
        <v>1816</v>
      </c>
    </row>
    <row r="96" spans="1:3" ht="56.25" hidden="1">
      <c r="A96" s="7">
        <v>200</v>
      </c>
      <c r="B96" s="61" t="s">
        <v>1817</v>
      </c>
      <c r="C96" s="5" t="s">
        <v>1389</v>
      </c>
    </row>
    <row r="97" spans="1:3" ht="56.25" hidden="1">
      <c r="A97" s="7">
        <v>200</v>
      </c>
      <c r="B97" s="61" t="s">
        <v>1390</v>
      </c>
      <c r="C97" s="5" t="s">
        <v>1087</v>
      </c>
    </row>
    <row r="98" spans="1:3" ht="56.25" hidden="1">
      <c r="A98" s="151">
        <v>203</v>
      </c>
      <c r="B98" s="61"/>
      <c r="C98" s="16" t="s">
        <v>146</v>
      </c>
    </row>
    <row r="99" spans="1:3" ht="37.5" hidden="1">
      <c r="A99" s="350">
        <v>203</v>
      </c>
      <c r="B99" s="61" t="s">
        <v>1019</v>
      </c>
      <c r="C99" s="5" t="s">
        <v>1083</v>
      </c>
    </row>
    <row r="100" spans="1:3" ht="72" hidden="1" customHeight="1">
      <c r="A100" s="350">
        <v>203</v>
      </c>
      <c r="B100" s="61" t="s">
        <v>880</v>
      </c>
      <c r="C100" s="5" t="s">
        <v>1354</v>
      </c>
    </row>
    <row r="101" spans="1:3" ht="79.5" hidden="1" customHeight="1">
      <c r="A101" s="350">
        <v>203</v>
      </c>
      <c r="B101" s="61" t="s">
        <v>1263</v>
      </c>
      <c r="C101" s="5" t="s">
        <v>1354</v>
      </c>
    </row>
    <row r="102" spans="1:3" ht="93.75" hidden="1">
      <c r="A102" s="350">
        <v>203</v>
      </c>
      <c r="B102" s="61" t="s">
        <v>1097</v>
      </c>
      <c r="C102" s="5" t="s">
        <v>552</v>
      </c>
    </row>
    <row r="103" spans="1:3" ht="93.75" hidden="1">
      <c r="A103" s="350">
        <v>203</v>
      </c>
      <c r="B103" s="61" t="s">
        <v>1020</v>
      </c>
      <c r="C103" s="5" t="s">
        <v>552</v>
      </c>
    </row>
    <row r="104" spans="1:3" ht="112.5" hidden="1">
      <c r="A104" s="350">
        <v>203</v>
      </c>
      <c r="B104" s="61" t="s">
        <v>129</v>
      </c>
      <c r="C104" s="5" t="s">
        <v>553</v>
      </c>
    </row>
    <row r="105" spans="1:3" ht="94.5" hidden="1" customHeight="1">
      <c r="A105" s="350">
        <v>203</v>
      </c>
      <c r="B105" s="61" t="s">
        <v>1088</v>
      </c>
      <c r="C105" s="5" t="s">
        <v>553</v>
      </c>
    </row>
    <row r="106" spans="1:3" ht="40.5" hidden="1" customHeight="1">
      <c r="A106" s="350">
        <v>203</v>
      </c>
      <c r="B106" s="61" t="s">
        <v>1021</v>
      </c>
      <c r="C106" s="5" t="s">
        <v>554</v>
      </c>
    </row>
    <row r="107" spans="1:3" ht="40.5" hidden="1" customHeight="1">
      <c r="A107" s="7">
        <v>203</v>
      </c>
      <c r="B107" s="61" t="s">
        <v>1017</v>
      </c>
      <c r="C107" s="5" t="s">
        <v>749</v>
      </c>
    </row>
    <row r="108" spans="1:3" ht="43.5" hidden="1" customHeight="1">
      <c r="A108" s="150">
        <v>207</v>
      </c>
      <c r="B108" s="61"/>
      <c r="C108" s="13" t="s">
        <v>505</v>
      </c>
    </row>
    <row r="109" spans="1:3" ht="80.25" hidden="1" customHeight="1">
      <c r="A109" s="7">
        <v>207</v>
      </c>
      <c r="B109" s="61" t="s">
        <v>1391</v>
      </c>
      <c r="C109" s="4" t="s">
        <v>1087</v>
      </c>
    </row>
    <row r="110" spans="1:3" ht="32.25" hidden="1" customHeight="1">
      <c r="A110" s="7">
        <v>207</v>
      </c>
      <c r="B110" s="61" t="s">
        <v>1392</v>
      </c>
      <c r="C110" s="4" t="s">
        <v>1378</v>
      </c>
    </row>
    <row r="111" spans="1:3" ht="21" hidden="1" customHeight="1">
      <c r="A111" s="7">
        <v>207</v>
      </c>
      <c r="B111" s="61" t="s">
        <v>1013</v>
      </c>
      <c r="C111" s="4" t="s">
        <v>1380</v>
      </c>
    </row>
    <row r="112" spans="1:3" ht="45" hidden="1" customHeight="1">
      <c r="A112" s="7">
        <v>207</v>
      </c>
      <c r="B112" s="61" t="s">
        <v>1814</v>
      </c>
      <c r="C112" s="5" t="s">
        <v>1815</v>
      </c>
    </row>
    <row r="113" spans="1:11" ht="33" hidden="1" customHeight="1">
      <c r="A113" s="7">
        <v>207</v>
      </c>
      <c r="B113" s="61" t="s">
        <v>1393</v>
      </c>
      <c r="C113" s="5" t="s">
        <v>1394</v>
      </c>
    </row>
    <row r="114" spans="1:11" ht="33" hidden="1" customHeight="1">
      <c r="A114" s="7">
        <v>207</v>
      </c>
      <c r="B114" s="61" t="s">
        <v>1395</v>
      </c>
      <c r="C114" s="5" t="s">
        <v>1581</v>
      </c>
    </row>
    <row r="115" spans="1:11" ht="57.75" hidden="1" customHeight="1">
      <c r="A115" s="7">
        <v>207</v>
      </c>
      <c r="B115" s="61" t="s">
        <v>1390</v>
      </c>
      <c r="C115" s="5" t="s">
        <v>1087</v>
      </c>
    </row>
    <row r="116" spans="1:11" ht="57.75" hidden="1" customHeight="1">
      <c r="A116" s="7">
        <v>207</v>
      </c>
      <c r="B116" s="61" t="s">
        <v>1582</v>
      </c>
      <c r="C116" s="5" t="s">
        <v>1087</v>
      </c>
    </row>
    <row r="117" spans="1:11" ht="57.75" hidden="1" customHeight="1">
      <c r="A117" s="7">
        <v>207</v>
      </c>
      <c r="B117" s="61" t="s">
        <v>1583</v>
      </c>
      <c r="C117" s="5" t="s">
        <v>1087</v>
      </c>
    </row>
    <row r="118" spans="1:11" ht="36.75" hidden="1" customHeight="1">
      <c r="A118" s="7">
        <v>207</v>
      </c>
      <c r="B118" s="61" t="s">
        <v>1017</v>
      </c>
      <c r="C118" s="5" t="s">
        <v>749</v>
      </c>
    </row>
    <row r="119" spans="1:11" ht="36.75" hidden="1" customHeight="1">
      <c r="A119" s="7">
        <v>207</v>
      </c>
      <c r="B119" s="61" t="s">
        <v>126</v>
      </c>
      <c r="C119" s="5" t="s">
        <v>563</v>
      </c>
    </row>
    <row r="120" spans="1:11" ht="57.75" hidden="1" customHeight="1">
      <c r="A120" s="150">
        <v>208</v>
      </c>
      <c r="B120" s="61"/>
      <c r="C120" s="16" t="s">
        <v>266</v>
      </c>
    </row>
    <row r="121" spans="1:11" ht="57.75" hidden="1" customHeight="1">
      <c r="A121" s="150"/>
      <c r="B121" s="61"/>
      <c r="C121" s="16"/>
    </row>
    <row r="122" spans="1:11" ht="57.75" customHeight="1">
      <c r="A122" s="7">
        <v>400</v>
      </c>
      <c r="B122" s="533" t="s">
        <v>2245</v>
      </c>
      <c r="C122" s="4" t="s">
        <v>2205</v>
      </c>
    </row>
    <row r="123" spans="1:11" ht="59.25" customHeight="1">
      <c r="A123" s="7">
        <v>400</v>
      </c>
      <c r="B123" s="535" t="s">
        <v>2578</v>
      </c>
      <c r="C123" s="5" t="s">
        <v>2579</v>
      </c>
      <c r="D123" s="40"/>
      <c r="E123" s="40"/>
      <c r="F123" s="40"/>
      <c r="G123" s="40"/>
      <c r="H123" s="40"/>
      <c r="I123" s="40"/>
      <c r="J123" s="40"/>
      <c r="K123" s="40"/>
    </row>
    <row r="124" spans="1:11" ht="41.25" hidden="1" customHeight="1">
      <c r="A124" s="7">
        <v>208</v>
      </c>
      <c r="B124" s="61" t="s">
        <v>1814</v>
      </c>
      <c r="C124" s="5" t="s">
        <v>1815</v>
      </c>
    </row>
    <row r="125" spans="1:11" ht="57.75" hidden="1" customHeight="1">
      <c r="A125" s="7">
        <v>208</v>
      </c>
      <c r="B125" s="61" t="s">
        <v>1393</v>
      </c>
      <c r="C125" s="5" t="s">
        <v>1394</v>
      </c>
    </row>
    <row r="126" spans="1:11" ht="42.75" hidden="1" customHeight="1">
      <c r="A126" s="7">
        <v>208</v>
      </c>
      <c r="B126" s="61" t="s">
        <v>1395</v>
      </c>
      <c r="C126" s="5" t="s">
        <v>1581</v>
      </c>
      <c r="K126" s="60"/>
    </row>
    <row r="127" spans="1:11" ht="57.75" hidden="1" customHeight="1">
      <c r="A127" s="7">
        <v>208</v>
      </c>
      <c r="B127" s="61" t="s">
        <v>1390</v>
      </c>
      <c r="C127" s="5" t="s">
        <v>1087</v>
      </c>
    </row>
    <row r="128" spans="1:11" ht="57.75" hidden="1" customHeight="1">
      <c r="A128" s="7">
        <v>208</v>
      </c>
      <c r="B128" s="61" t="s">
        <v>1582</v>
      </c>
      <c r="C128" s="5" t="s">
        <v>1087</v>
      </c>
    </row>
    <row r="129" spans="1:3" ht="38.25" hidden="1" customHeight="1">
      <c r="A129" s="7">
        <v>208</v>
      </c>
      <c r="B129" s="61" t="s">
        <v>1022</v>
      </c>
      <c r="C129" s="5" t="s">
        <v>563</v>
      </c>
    </row>
    <row r="130" spans="1:3" ht="36" hidden="1" customHeight="1">
      <c r="A130" s="7">
        <v>208</v>
      </c>
      <c r="B130" s="61" t="s">
        <v>1017</v>
      </c>
      <c r="C130" s="5" t="s">
        <v>749</v>
      </c>
    </row>
    <row r="131" spans="1:3" ht="44.25" hidden="1" customHeight="1">
      <c r="A131" s="7">
        <v>400</v>
      </c>
      <c r="B131" s="61" t="s">
        <v>2580</v>
      </c>
      <c r="C131" s="5" t="s">
        <v>2581</v>
      </c>
    </row>
    <row r="132" spans="1:3" ht="66.75" customHeight="1">
      <c r="A132" s="7">
        <v>400</v>
      </c>
      <c r="B132" s="533" t="s">
        <v>2595</v>
      </c>
      <c r="C132" s="5" t="s">
        <v>2594</v>
      </c>
    </row>
    <row r="133" spans="1:3" ht="72.75" customHeight="1">
      <c r="A133" s="7">
        <v>400</v>
      </c>
      <c r="B133" s="64" t="s">
        <v>2641</v>
      </c>
      <c r="C133" s="5" t="s">
        <v>2640</v>
      </c>
    </row>
    <row r="134" spans="1:3" ht="36" customHeight="1">
      <c r="A134" s="525"/>
      <c r="B134" s="526"/>
      <c r="C134" s="10"/>
    </row>
    <row r="135" spans="1:3" ht="36" customHeight="1">
      <c r="A135" s="525"/>
      <c r="B135" s="526"/>
      <c r="C135" s="10"/>
    </row>
    <row r="136" spans="1:3" ht="35.25" customHeight="1">
      <c r="B136" s="40" t="s">
        <v>1570</v>
      </c>
    </row>
    <row r="137" spans="1:3" ht="48" customHeight="1"/>
    <row r="138" spans="1:3" ht="48" customHeight="1"/>
    <row r="139" spans="1:3" ht="58.5" customHeight="1"/>
    <row r="140" spans="1:3" ht="27" customHeight="1"/>
    <row r="142" spans="1:3">
      <c r="C142" s="40"/>
    </row>
    <row r="143" spans="1:3">
      <c r="C143" s="40"/>
    </row>
    <row r="144" spans="1:3">
      <c r="C144" s="40"/>
    </row>
    <row r="145" spans="3:3">
      <c r="C145" s="40"/>
    </row>
    <row r="146" spans="3:3">
      <c r="C146" s="40"/>
    </row>
    <row r="147" spans="3:3">
      <c r="C147" s="40"/>
    </row>
    <row r="148" spans="3:3">
      <c r="C148" s="40"/>
    </row>
    <row r="149" spans="3:3">
      <c r="C149" s="40"/>
    </row>
    <row r="150" spans="3:3">
      <c r="C150" s="40"/>
    </row>
    <row r="151" spans="3:3">
      <c r="C151" s="40"/>
    </row>
    <row r="152" spans="3:3">
      <c r="C152" s="40"/>
    </row>
    <row r="153" spans="3:3">
      <c r="C153" s="40"/>
    </row>
    <row r="154" spans="3:3">
      <c r="C154" s="40"/>
    </row>
    <row r="155" spans="3:3">
      <c r="C155" s="40"/>
    </row>
    <row r="156" spans="3:3">
      <c r="C156" s="40"/>
    </row>
    <row r="157" spans="3:3">
      <c r="C157" s="40"/>
    </row>
    <row r="158" spans="3:3">
      <c r="C158" s="40"/>
    </row>
    <row r="159" spans="3:3">
      <c r="C159" s="40"/>
    </row>
    <row r="160" spans="3:3">
      <c r="C160" s="40"/>
    </row>
    <row r="161" spans="3:3">
      <c r="C161" s="40"/>
    </row>
    <row r="162" spans="3:3">
      <c r="C162" s="40"/>
    </row>
    <row r="163" spans="3:3">
      <c r="C163" s="40"/>
    </row>
    <row r="164" spans="3:3">
      <c r="C164" s="40"/>
    </row>
    <row r="165" spans="3:3">
      <c r="C165" s="40"/>
    </row>
    <row r="166" spans="3:3">
      <c r="C166" s="40"/>
    </row>
    <row r="167" spans="3:3">
      <c r="C167" s="40"/>
    </row>
    <row r="168" spans="3:3">
      <c r="C168" s="40"/>
    </row>
    <row r="169" spans="3:3">
      <c r="C169" s="40"/>
    </row>
    <row r="170" spans="3:3">
      <c r="C170" s="40"/>
    </row>
    <row r="171" spans="3:3">
      <c r="C171" s="40"/>
    </row>
    <row r="172" spans="3:3">
      <c r="C172" s="40"/>
    </row>
    <row r="173" spans="3:3">
      <c r="C173" s="40"/>
    </row>
    <row r="174" spans="3:3">
      <c r="C174" s="40"/>
    </row>
    <row r="175" spans="3:3">
      <c r="C175" s="40"/>
    </row>
    <row r="176" spans="3:3">
      <c r="C176" s="40"/>
    </row>
    <row r="177" spans="3:3">
      <c r="C177" s="40"/>
    </row>
    <row r="178" spans="3:3">
      <c r="C178" s="40"/>
    </row>
    <row r="179" spans="3:3">
      <c r="C179" s="40"/>
    </row>
    <row r="180" spans="3:3">
      <c r="C180" s="40"/>
    </row>
    <row r="181" spans="3:3">
      <c r="C181" s="40"/>
    </row>
  </sheetData>
  <mergeCells count="7">
    <mergeCell ref="C3:D3"/>
    <mergeCell ref="A6:C6"/>
    <mergeCell ref="A8:B8"/>
    <mergeCell ref="C8:C11"/>
    <mergeCell ref="A9:B9"/>
    <mergeCell ref="A10:A11"/>
    <mergeCell ref="B10:B11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15" enableFormatConditionsCalculation="0"/>
  <dimension ref="A1:G36"/>
  <sheetViews>
    <sheetView tabSelected="1" topLeftCell="A10" zoomScale="75" zoomScaleNormal="75" workbookViewId="0">
      <selection activeCell="C11" sqref="C11"/>
    </sheetView>
  </sheetViews>
  <sheetFormatPr defaultColWidth="9.140625" defaultRowHeight="27" customHeight="1"/>
  <cols>
    <col min="1" max="1" width="66.42578125" style="9" customWidth="1"/>
    <col min="2" max="2" width="34.42578125" style="9" customWidth="1"/>
    <col min="3" max="3" width="15.85546875" style="9" customWidth="1"/>
    <col min="4" max="4" width="10.28515625" style="9" customWidth="1"/>
    <col min="5" max="9" width="9.140625" style="9" customWidth="1"/>
    <col min="10" max="16384" width="9.140625" style="9"/>
  </cols>
  <sheetData>
    <row r="1" spans="1:4" ht="21" customHeight="1">
      <c r="B1" s="571" t="s">
        <v>531</v>
      </c>
      <c r="C1" s="571"/>
    </row>
    <row r="2" spans="1:4" ht="17.25" customHeight="1">
      <c r="B2" s="584" t="s">
        <v>2553</v>
      </c>
      <c r="C2" s="584"/>
    </row>
    <row r="3" spans="1:4" ht="18.75" customHeight="1">
      <c r="B3" s="567" t="s">
        <v>2589</v>
      </c>
      <c r="C3" s="567"/>
      <c r="D3" s="42"/>
    </row>
    <row r="4" spans="1:4" ht="19.5" customHeight="1"/>
    <row r="5" spans="1:4" ht="72.75" customHeight="1">
      <c r="A5" s="561" t="s">
        <v>2632</v>
      </c>
      <c r="B5" s="561"/>
      <c r="C5" s="561"/>
    </row>
    <row r="6" spans="1:4" ht="33" customHeight="1">
      <c r="A6" s="43"/>
      <c r="B6" s="43"/>
      <c r="C6" s="9" t="s">
        <v>1735</v>
      </c>
    </row>
    <row r="7" spans="1:4" ht="117.75" customHeight="1">
      <c r="A7" s="46" t="s">
        <v>1077</v>
      </c>
      <c r="B7" s="46" t="s">
        <v>530</v>
      </c>
      <c r="C7" s="46" t="s">
        <v>877</v>
      </c>
      <c r="D7" s="39"/>
    </row>
    <row r="8" spans="1:4" ht="41.25" customHeight="1">
      <c r="A8" s="41" t="s">
        <v>494</v>
      </c>
      <c r="B8" s="41"/>
      <c r="C8" s="131">
        <f>C9+C14+C19+C28</f>
        <v>2870</v>
      </c>
      <c r="D8" s="39"/>
    </row>
    <row r="9" spans="1:4" ht="41.25" customHeight="1">
      <c r="A9" s="137" t="s">
        <v>1704</v>
      </c>
      <c r="B9" s="143" t="s">
        <v>1705</v>
      </c>
      <c r="C9" s="142"/>
      <c r="D9" s="39"/>
    </row>
    <row r="10" spans="1:4" ht="41.25" customHeight="1">
      <c r="A10" s="41" t="s">
        <v>336</v>
      </c>
      <c r="B10" s="47" t="s">
        <v>1496</v>
      </c>
      <c r="C10" s="142"/>
      <c r="D10" s="39"/>
    </row>
    <row r="11" spans="1:4" ht="42.75" customHeight="1">
      <c r="A11" s="41" t="s">
        <v>2211</v>
      </c>
      <c r="B11" s="47" t="s">
        <v>2210</v>
      </c>
      <c r="C11" s="131"/>
      <c r="D11" s="39"/>
    </row>
    <row r="12" spans="1:4" s="19" customFormat="1" ht="39" hidden="1" customHeight="1">
      <c r="A12" s="149" t="s">
        <v>333</v>
      </c>
      <c r="B12" s="146" t="s">
        <v>334</v>
      </c>
      <c r="C12" s="130">
        <f>C13</f>
        <v>0</v>
      </c>
      <c r="D12" s="40"/>
    </row>
    <row r="13" spans="1:4" ht="60" hidden="1" customHeight="1">
      <c r="A13" s="39" t="s">
        <v>335</v>
      </c>
      <c r="B13" s="144" t="s">
        <v>1235</v>
      </c>
      <c r="C13" s="145">
        <v>0</v>
      </c>
      <c r="D13" s="39"/>
    </row>
    <row r="14" spans="1:4" ht="60" hidden="1" customHeight="1">
      <c r="A14" s="137" t="s">
        <v>1706</v>
      </c>
      <c r="B14" s="143" t="s">
        <v>1707</v>
      </c>
      <c r="C14" s="131">
        <f>C15+C17</f>
        <v>0</v>
      </c>
      <c r="D14" s="39"/>
    </row>
    <row r="15" spans="1:4" ht="59.25" hidden="1" customHeight="1">
      <c r="A15" s="41" t="s">
        <v>1709</v>
      </c>
      <c r="B15" s="47" t="s">
        <v>1708</v>
      </c>
      <c r="C15" s="131">
        <f>C16</f>
        <v>0</v>
      </c>
      <c r="D15" s="39"/>
    </row>
    <row r="16" spans="1:4" ht="63.75" hidden="1" customHeight="1">
      <c r="A16" s="41" t="s">
        <v>1212</v>
      </c>
      <c r="B16" s="47" t="s">
        <v>1587</v>
      </c>
      <c r="C16" s="131"/>
      <c r="D16" s="39"/>
    </row>
    <row r="17" spans="1:7" ht="59.25" hidden="1" customHeight="1">
      <c r="A17" s="137" t="s">
        <v>359</v>
      </c>
      <c r="B17" s="47" t="s">
        <v>12</v>
      </c>
      <c r="C17" s="131">
        <f>C18</f>
        <v>0</v>
      </c>
      <c r="D17" s="39"/>
    </row>
    <row r="18" spans="1:7" ht="60.75" hidden="1" customHeight="1">
      <c r="A18" s="137" t="s">
        <v>360</v>
      </c>
      <c r="B18" s="47" t="s">
        <v>11</v>
      </c>
      <c r="C18" s="130"/>
      <c r="D18" s="39"/>
    </row>
    <row r="19" spans="1:7" ht="30" customHeight="1">
      <c r="A19" s="141" t="s">
        <v>1236</v>
      </c>
      <c r="B19" s="147" t="s">
        <v>1586</v>
      </c>
      <c r="C19" s="148">
        <v>2870</v>
      </c>
      <c r="D19" s="39"/>
    </row>
    <row r="20" spans="1:7" ht="30" customHeight="1">
      <c r="A20" s="41" t="s">
        <v>1237</v>
      </c>
      <c r="B20" s="47" t="s">
        <v>1238</v>
      </c>
      <c r="C20" s="131">
        <v>-35281</v>
      </c>
      <c r="D20" s="39"/>
    </row>
    <row r="21" spans="1:7" ht="42" customHeight="1">
      <c r="A21" s="41" t="s">
        <v>1239</v>
      </c>
      <c r="B21" s="47" t="s">
        <v>1240</v>
      </c>
      <c r="C21" s="131">
        <v>-35281</v>
      </c>
      <c r="D21" s="39"/>
    </row>
    <row r="22" spans="1:7" ht="37.5" customHeight="1">
      <c r="A22" s="41" t="s">
        <v>2206</v>
      </c>
      <c r="B22" s="47" t="s">
        <v>2207</v>
      </c>
      <c r="C22" s="131">
        <v>-35281</v>
      </c>
      <c r="D22" s="39"/>
    </row>
    <row r="23" spans="1:7" ht="19.5" customHeight="1">
      <c r="A23" s="41" t="s">
        <v>1241</v>
      </c>
      <c r="B23" s="49" t="s">
        <v>1242</v>
      </c>
      <c r="C23" s="241">
        <v>38151</v>
      </c>
      <c r="D23" s="50"/>
    </row>
    <row r="24" spans="1:7" ht="37.5" customHeight="1">
      <c r="A24" s="41" t="s">
        <v>1243</v>
      </c>
      <c r="B24" s="49" t="s">
        <v>1244</v>
      </c>
      <c r="C24" s="241">
        <v>38151</v>
      </c>
      <c r="D24" s="39"/>
    </row>
    <row r="25" spans="1:7" ht="37.5" customHeight="1">
      <c r="A25" s="41" t="s">
        <v>2208</v>
      </c>
      <c r="B25" s="49" t="s">
        <v>2209</v>
      </c>
      <c r="C25" s="241">
        <v>38151</v>
      </c>
      <c r="D25" s="39"/>
    </row>
    <row r="26" spans="1:7" ht="39" hidden="1" customHeight="1">
      <c r="A26" s="11" t="s">
        <v>1245</v>
      </c>
      <c r="B26" s="49" t="s">
        <v>1246</v>
      </c>
      <c r="C26" s="51"/>
      <c r="D26" s="39"/>
    </row>
    <row r="27" spans="1:7" ht="127.5" hidden="1" customHeight="1">
      <c r="A27" s="52" t="s">
        <v>361</v>
      </c>
      <c r="B27" s="70" t="s">
        <v>362</v>
      </c>
      <c r="C27" s="44"/>
      <c r="D27" s="39"/>
    </row>
    <row r="28" spans="1:7" s="19" customFormat="1" ht="60.75" hidden="1" customHeight="1">
      <c r="A28" s="5" t="s">
        <v>363</v>
      </c>
      <c r="B28" s="70" t="s">
        <v>529</v>
      </c>
      <c r="C28" s="182">
        <v>0</v>
      </c>
      <c r="D28" s="40"/>
    </row>
    <row r="29" spans="1:7" ht="27" customHeight="1">
      <c r="A29" s="56" t="s">
        <v>1570</v>
      </c>
      <c r="B29" s="55"/>
      <c r="C29" s="55"/>
      <c r="D29" s="39"/>
    </row>
    <row r="30" spans="1:7" ht="27" customHeight="1">
      <c r="B30" s="57"/>
      <c r="C30" s="57"/>
      <c r="D30" s="57"/>
      <c r="E30" s="57"/>
      <c r="F30" s="57"/>
      <c r="G30" s="57"/>
    </row>
    <row r="31" spans="1:7" ht="27" customHeight="1">
      <c r="A31" s="58"/>
      <c r="B31" s="58"/>
      <c r="C31" s="58"/>
      <c r="D31" s="58"/>
      <c r="E31" s="58"/>
      <c r="F31" s="58"/>
      <c r="G31" s="58"/>
    </row>
    <row r="32" spans="1:7" ht="27" customHeight="1">
      <c r="B32" s="58"/>
      <c r="C32" s="58"/>
    </row>
    <row r="33" spans="2:3" ht="27" customHeight="1">
      <c r="B33" s="58"/>
      <c r="C33" s="58"/>
    </row>
    <row r="34" spans="2:3" ht="27" customHeight="1">
      <c r="B34" s="58"/>
      <c r="C34" s="58"/>
    </row>
    <row r="35" spans="2:3" ht="27" customHeight="1">
      <c r="B35" s="58"/>
      <c r="C35" s="58"/>
    </row>
    <row r="36" spans="2:3" ht="27" customHeight="1">
      <c r="B36" s="58"/>
      <c r="C36" s="58"/>
    </row>
  </sheetData>
  <mergeCells count="4">
    <mergeCell ref="B3:C3"/>
    <mergeCell ref="B2:C2"/>
    <mergeCell ref="B1:C1"/>
    <mergeCell ref="A5:C5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>
    <tabColor rgb="FFFF0000"/>
  </sheetPr>
  <dimension ref="A1:I829"/>
  <sheetViews>
    <sheetView view="pageBreakPreview" topLeftCell="A745" zoomScale="60" zoomScaleNormal="75" workbookViewId="0">
      <selection activeCell="C816" sqref="C816"/>
    </sheetView>
  </sheetViews>
  <sheetFormatPr defaultColWidth="9.140625" defaultRowHeight="18.75"/>
  <cols>
    <col min="1" max="1" width="69.42578125" style="17" customWidth="1"/>
    <col min="2" max="2" width="30.28515625" style="18" customWidth="1"/>
    <col min="3" max="3" width="21.42578125" style="18" customWidth="1"/>
    <col min="4" max="4" width="14.7109375" style="18" hidden="1" customWidth="1"/>
    <col min="5" max="5" width="11.5703125" style="18" customWidth="1"/>
    <col min="6" max="6" width="15.140625" style="18" hidden="1" customWidth="1"/>
    <col min="7" max="7" width="9.140625" style="18" customWidth="1"/>
    <col min="8" max="16384" width="9.140625" style="18"/>
  </cols>
  <sheetData>
    <row r="1" spans="1:3" ht="1.5" customHeight="1"/>
    <row r="2" spans="1:3">
      <c r="B2" s="567" t="s">
        <v>147</v>
      </c>
      <c r="C2" s="567"/>
    </row>
    <row r="3" spans="1:3" ht="37.5" customHeight="1">
      <c r="B3" s="569" t="s">
        <v>2545</v>
      </c>
      <c r="C3" s="569"/>
    </row>
    <row r="4" spans="1:3" ht="17.25" customHeight="1">
      <c r="B4" s="537" t="s">
        <v>2587</v>
      </c>
      <c r="C4" s="348"/>
    </row>
    <row r="5" spans="1:3" ht="22.5" customHeight="1"/>
    <row r="7" spans="1:3" ht="23.25" customHeight="1">
      <c r="A7" s="595" t="s">
        <v>2654</v>
      </c>
      <c r="B7" s="595"/>
    </row>
    <row r="8" spans="1:3" ht="31.5" customHeight="1">
      <c r="A8" s="23"/>
      <c r="B8" s="177"/>
      <c r="C8" s="177" t="s">
        <v>870</v>
      </c>
    </row>
    <row r="9" spans="1:3" ht="40.5" customHeight="1">
      <c r="A9" s="7" t="s">
        <v>1254</v>
      </c>
      <c r="B9" s="349" t="s">
        <v>1572</v>
      </c>
      <c r="C9" s="542" t="s">
        <v>2630</v>
      </c>
    </row>
    <row r="10" spans="1:3" ht="15" hidden="1" customHeight="1">
      <c r="A10" s="25" t="s">
        <v>652</v>
      </c>
      <c r="B10" s="24" t="s">
        <v>653</v>
      </c>
      <c r="C10" s="26">
        <f>C11+C748+C811</f>
        <v>38211.699999999997</v>
      </c>
    </row>
    <row r="11" spans="1:3" ht="24" customHeight="1">
      <c r="A11" s="19" t="s">
        <v>1912</v>
      </c>
      <c r="B11" s="24"/>
      <c r="C11" s="126">
        <f>C23+C94+C109+C448+C450+C745+C747</f>
        <v>10480.5</v>
      </c>
    </row>
    <row r="12" spans="1:3" ht="17.25" customHeight="1">
      <c r="A12" s="25" t="s">
        <v>654</v>
      </c>
      <c r="B12" s="24" t="s">
        <v>999</v>
      </c>
      <c r="C12" s="126">
        <f>C23</f>
        <v>5594.8</v>
      </c>
    </row>
    <row r="13" spans="1:3" hidden="1">
      <c r="A13" s="25" t="s">
        <v>655</v>
      </c>
      <c r="B13" s="24" t="s">
        <v>656</v>
      </c>
      <c r="C13" s="126">
        <f>C14+C17+C18+C19+C20+C21+C22</f>
        <v>0</v>
      </c>
    </row>
    <row r="14" spans="1:3" ht="56.25" hidden="1">
      <c r="A14" s="25" t="s">
        <v>657</v>
      </c>
      <c r="B14" s="24" t="s">
        <v>1823</v>
      </c>
      <c r="C14" s="126">
        <f>C15+C16+C17+C18+C19+C20+C21+C22</f>
        <v>0</v>
      </c>
    </row>
    <row r="15" spans="1:3" ht="37.5" hidden="1">
      <c r="A15" s="25" t="s">
        <v>1650</v>
      </c>
      <c r="B15" s="24" t="s">
        <v>1651</v>
      </c>
      <c r="C15" s="127"/>
    </row>
    <row r="16" spans="1:3" ht="37.5" hidden="1">
      <c r="A16" s="25" t="s">
        <v>1652</v>
      </c>
      <c r="B16" s="24" t="s">
        <v>1653</v>
      </c>
      <c r="C16" s="127"/>
    </row>
    <row r="17" spans="1:4" ht="112.5" hidden="1">
      <c r="A17" s="25" t="s">
        <v>0</v>
      </c>
      <c r="B17" s="24" t="s">
        <v>1</v>
      </c>
      <c r="C17" s="127"/>
    </row>
    <row r="18" spans="1:4" ht="112.5" hidden="1">
      <c r="A18" s="25" t="s">
        <v>792</v>
      </c>
      <c r="B18" s="24" t="s">
        <v>793</v>
      </c>
      <c r="C18" s="127"/>
    </row>
    <row r="19" spans="1:4" ht="56.25" hidden="1">
      <c r="A19" s="25" t="s">
        <v>492</v>
      </c>
      <c r="B19" s="24" t="s">
        <v>493</v>
      </c>
      <c r="C19" s="127"/>
    </row>
    <row r="20" spans="1:4" ht="56.25" hidden="1">
      <c r="A20" s="25" t="s">
        <v>1068</v>
      </c>
      <c r="B20" s="24" t="s">
        <v>525</v>
      </c>
      <c r="C20" s="127"/>
    </row>
    <row r="21" spans="1:4" ht="56.25" hidden="1">
      <c r="A21" s="25" t="s">
        <v>1718</v>
      </c>
      <c r="B21" s="24" t="s">
        <v>43</v>
      </c>
      <c r="C21" s="127"/>
    </row>
    <row r="22" spans="1:4" ht="56.25" hidden="1">
      <c r="A22" s="25" t="s">
        <v>44</v>
      </c>
      <c r="B22" s="24" t="s">
        <v>45</v>
      </c>
      <c r="C22" s="127"/>
    </row>
    <row r="23" spans="1:4" ht="21" customHeight="1">
      <c r="A23" s="25" t="s">
        <v>46</v>
      </c>
      <c r="B23" s="24" t="s">
        <v>1000</v>
      </c>
      <c r="C23" s="128">
        <v>5594.8</v>
      </c>
    </row>
    <row r="24" spans="1:4" ht="76.5" customHeight="1">
      <c r="A24" s="25" t="s">
        <v>677</v>
      </c>
      <c r="B24" s="24" t="s">
        <v>1234</v>
      </c>
      <c r="C24" s="550">
        <v>5579.8</v>
      </c>
      <c r="D24" s="18">
        <v>83073</v>
      </c>
    </row>
    <row r="25" spans="1:4" ht="99.75" hidden="1" customHeight="1">
      <c r="A25" s="25" t="s">
        <v>951</v>
      </c>
      <c r="B25" s="24" t="s">
        <v>1001</v>
      </c>
      <c r="C25" s="127"/>
    </row>
    <row r="26" spans="1:4" ht="99.75" customHeight="1">
      <c r="A26" s="25" t="s">
        <v>677</v>
      </c>
      <c r="B26" s="24" t="s">
        <v>1001</v>
      </c>
      <c r="C26" s="127">
        <v>6.7</v>
      </c>
    </row>
    <row r="27" spans="1:4" ht="70.5" customHeight="1">
      <c r="A27" s="25" t="s">
        <v>1206</v>
      </c>
      <c r="B27" s="24" t="s">
        <v>1002</v>
      </c>
      <c r="C27" s="127">
        <v>8.3000000000000007</v>
      </c>
    </row>
    <row r="28" spans="1:4" ht="65.25" hidden="1" customHeight="1">
      <c r="A28" s="25" t="s">
        <v>1207</v>
      </c>
      <c r="B28" s="24" t="s">
        <v>1208</v>
      </c>
      <c r="C28" s="127"/>
    </row>
    <row r="29" spans="1:4" ht="81.75" hidden="1" customHeight="1">
      <c r="A29" s="25" t="s">
        <v>518</v>
      </c>
      <c r="B29" s="24" t="s">
        <v>519</v>
      </c>
      <c r="C29" s="127"/>
    </row>
    <row r="30" spans="1:4" hidden="1">
      <c r="A30" s="25" t="s">
        <v>520</v>
      </c>
      <c r="B30" s="24" t="s">
        <v>521</v>
      </c>
      <c r="C30" s="126">
        <f>C31+C36</f>
        <v>0</v>
      </c>
    </row>
    <row r="31" spans="1:4" hidden="1">
      <c r="A31" s="25" t="s">
        <v>522</v>
      </c>
      <c r="B31" s="24" t="s">
        <v>523</v>
      </c>
      <c r="C31" s="126">
        <f>C32+C33+C34+C35</f>
        <v>0</v>
      </c>
    </row>
    <row r="32" spans="1:4" ht="37.5" hidden="1">
      <c r="A32" s="25" t="s">
        <v>524</v>
      </c>
      <c r="B32" s="24" t="s">
        <v>165</v>
      </c>
      <c r="C32" s="127"/>
    </row>
    <row r="33" spans="1:3" ht="37.5" hidden="1">
      <c r="A33" s="25" t="s">
        <v>166</v>
      </c>
      <c r="B33" s="24" t="s">
        <v>167</v>
      </c>
      <c r="C33" s="127"/>
    </row>
    <row r="34" spans="1:3" ht="37.5" hidden="1">
      <c r="A34" s="25" t="s">
        <v>168</v>
      </c>
      <c r="B34" s="24" t="s">
        <v>169</v>
      </c>
      <c r="C34" s="127"/>
    </row>
    <row r="35" spans="1:3" ht="56.25" hidden="1">
      <c r="A35" s="25" t="s">
        <v>170</v>
      </c>
      <c r="B35" s="24" t="s">
        <v>171</v>
      </c>
      <c r="C35" s="127"/>
    </row>
    <row r="36" spans="1:3" hidden="1">
      <c r="A36" s="25" t="s">
        <v>172</v>
      </c>
      <c r="B36" s="24" t="s">
        <v>173</v>
      </c>
      <c r="C36" s="126">
        <f>C37+C38+C39+C40+C41+C42+C43+C44</f>
        <v>0</v>
      </c>
    </row>
    <row r="37" spans="1:3" ht="75" hidden="1">
      <c r="A37" s="25" t="s">
        <v>174</v>
      </c>
      <c r="B37" s="24" t="s">
        <v>175</v>
      </c>
      <c r="C37" s="127"/>
    </row>
    <row r="38" spans="1:3" ht="75" hidden="1">
      <c r="A38" s="25" t="s">
        <v>1308</v>
      </c>
      <c r="B38" s="24" t="s">
        <v>1309</v>
      </c>
      <c r="C38" s="127"/>
    </row>
    <row r="39" spans="1:3" ht="56.25" hidden="1">
      <c r="A39" s="25" t="s">
        <v>1776</v>
      </c>
      <c r="B39" s="24" t="s">
        <v>1777</v>
      </c>
      <c r="C39" s="127"/>
    </row>
    <row r="40" spans="1:3" ht="75" hidden="1">
      <c r="A40" s="25" t="s">
        <v>421</v>
      </c>
      <c r="B40" s="24" t="s">
        <v>422</v>
      </c>
      <c r="C40" s="127"/>
    </row>
    <row r="41" spans="1:3" ht="56.25" hidden="1">
      <c r="A41" s="25" t="s">
        <v>423</v>
      </c>
      <c r="B41" s="24" t="s">
        <v>424</v>
      </c>
      <c r="C41" s="127"/>
    </row>
    <row r="42" spans="1:3" ht="93.75" hidden="1">
      <c r="A42" s="25" t="s">
        <v>1811</v>
      </c>
      <c r="B42" s="24" t="s">
        <v>1812</v>
      </c>
      <c r="C42" s="127"/>
    </row>
    <row r="43" spans="1:3" ht="56.25" hidden="1">
      <c r="A43" s="25" t="s">
        <v>449</v>
      </c>
      <c r="B43" s="24" t="s">
        <v>450</v>
      </c>
      <c r="C43" s="127"/>
    </row>
    <row r="44" spans="1:3" ht="75" hidden="1">
      <c r="A44" s="25" t="s">
        <v>451</v>
      </c>
      <c r="B44" s="24" t="s">
        <v>452</v>
      </c>
      <c r="C44" s="127"/>
    </row>
    <row r="45" spans="1:3" ht="56.25" hidden="1">
      <c r="A45" s="25" t="s">
        <v>986</v>
      </c>
      <c r="B45" s="24" t="s">
        <v>2221</v>
      </c>
      <c r="C45" s="126">
        <f>C46+C47+C53+C65</f>
        <v>0</v>
      </c>
    </row>
    <row r="46" spans="1:3" ht="56.25" hidden="1">
      <c r="A46" s="25" t="s">
        <v>987</v>
      </c>
      <c r="B46" s="24" t="s">
        <v>988</v>
      </c>
      <c r="C46" s="127"/>
    </row>
    <row r="47" spans="1:3" ht="37.5" hidden="1">
      <c r="A47" s="25" t="s">
        <v>989</v>
      </c>
      <c r="B47" s="24" t="s">
        <v>2222</v>
      </c>
      <c r="C47" s="126">
        <f>C48</f>
        <v>0</v>
      </c>
    </row>
    <row r="48" spans="1:3" ht="56.25" hidden="1">
      <c r="A48" s="25" t="s">
        <v>650</v>
      </c>
      <c r="B48" s="24" t="s">
        <v>2223</v>
      </c>
      <c r="C48" s="126">
        <f>C49+C50+C51+C52</f>
        <v>0</v>
      </c>
    </row>
    <row r="49" spans="1:4" ht="93.75" hidden="1">
      <c r="A49" s="25" t="s">
        <v>2176</v>
      </c>
      <c r="B49" s="24" t="s">
        <v>2224</v>
      </c>
      <c r="C49" s="127"/>
    </row>
    <row r="50" spans="1:4" ht="112.5" hidden="1">
      <c r="A50" s="25" t="s">
        <v>2177</v>
      </c>
      <c r="B50" s="24" t="s">
        <v>2225</v>
      </c>
      <c r="C50" s="127"/>
      <c r="D50" s="367">
        <v>1</v>
      </c>
    </row>
    <row r="51" spans="1:4" ht="93.75" hidden="1">
      <c r="A51" s="25" t="s">
        <v>2178</v>
      </c>
      <c r="B51" s="24" t="s">
        <v>2226</v>
      </c>
      <c r="C51" s="127"/>
    </row>
    <row r="52" spans="1:4" ht="93.75" hidden="1">
      <c r="A52" s="25" t="s">
        <v>2179</v>
      </c>
      <c r="B52" s="24" t="s">
        <v>2227</v>
      </c>
      <c r="C52" s="127"/>
    </row>
    <row r="53" spans="1:4" ht="37.5" hidden="1">
      <c r="A53" s="25" t="s">
        <v>247</v>
      </c>
      <c r="B53" s="24" t="s">
        <v>248</v>
      </c>
      <c r="C53" s="126">
        <f>C54+C55+C56+C57+C58+C59+C60+C61+C62+C63+C64</f>
        <v>0</v>
      </c>
    </row>
    <row r="54" spans="1:4" ht="37.5" hidden="1">
      <c r="A54" s="25" t="s">
        <v>249</v>
      </c>
      <c r="B54" s="24" t="s">
        <v>250</v>
      </c>
      <c r="C54" s="127"/>
    </row>
    <row r="55" spans="1:4" ht="37.5" hidden="1">
      <c r="A55" s="25" t="s">
        <v>251</v>
      </c>
      <c r="B55" s="24" t="s">
        <v>252</v>
      </c>
      <c r="C55" s="127"/>
    </row>
    <row r="56" spans="1:4" ht="112.5" hidden="1">
      <c r="A56" s="25" t="s">
        <v>137</v>
      </c>
      <c r="B56" s="24" t="s">
        <v>1546</v>
      </c>
      <c r="C56" s="127"/>
    </row>
    <row r="57" spans="1:4" ht="37.5" hidden="1">
      <c r="A57" s="25" t="s">
        <v>1047</v>
      </c>
      <c r="B57" s="24" t="s">
        <v>1048</v>
      </c>
      <c r="C57" s="127"/>
    </row>
    <row r="58" spans="1:4" ht="37.5" hidden="1">
      <c r="A58" s="25" t="s">
        <v>526</v>
      </c>
      <c r="B58" s="24" t="s">
        <v>527</v>
      </c>
      <c r="C58" s="127"/>
    </row>
    <row r="59" spans="1:4" ht="56.25" hidden="1">
      <c r="A59" s="25" t="s">
        <v>81</v>
      </c>
      <c r="B59" s="24" t="s">
        <v>82</v>
      </c>
      <c r="C59" s="127"/>
    </row>
    <row r="60" spans="1:4" ht="37.5" hidden="1">
      <c r="A60" s="25" t="s">
        <v>83</v>
      </c>
      <c r="B60" s="24" t="s">
        <v>84</v>
      </c>
      <c r="C60" s="127"/>
    </row>
    <row r="61" spans="1:4" ht="37.5" hidden="1">
      <c r="A61" s="25" t="s">
        <v>1146</v>
      </c>
      <c r="B61" s="24" t="s">
        <v>1147</v>
      </c>
      <c r="C61" s="127"/>
    </row>
    <row r="62" spans="1:4" ht="75" hidden="1">
      <c r="A62" s="25" t="s">
        <v>1314</v>
      </c>
      <c r="B62" s="24" t="s">
        <v>1315</v>
      </c>
      <c r="C62" s="127"/>
    </row>
    <row r="63" spans="1:4" ht="75" hidden="1">
      <c r="A63" s="25" t="s">
        <v>1316</v>
      </c>
      <c r="B63" s="24" t="s">
        <v>1317</v>
      </c>
      <c r="C63" s="127"/>
    </row>
    <row r="64" spans="1:4" ht="75" hidden="1">
      <c r="A64" s="25" t="s">
        <v>1318</v>
      </c>
      <c r="B64" s="24" t="s">
        <v>1319</v>
      </c>
      <c r="C64" s="127"/>
    </row>
    <row r="65" spans="1:3" ht="75" hidden="1">
      <c r="A65" s="25" t="s">
        <v>1320</v>
      </c>
      <c r="B65" s="24" t="s">
        <v>1321</v>
      </c>
      <c r="C65" s="126">
        <f>C66+C67+C68+C69+C70+C71+C72+C73+C74</f>
        <v>0</v>
      </c>
    </row>
    <row r="66" spans="1:3" ht="93.75" hidden="1">
      <c r="A66" s="25" t="s">
        <v>1476</v>
      </c>
      <c r="B66" s="24" t="s">
        <v>1477</v>
      </c>
      <c r="C66" s="127"/>
    </row>
    <row r="67" spans="1:3" ht="75" hidden="1">
      <c r="A67" s="25" t="s">
        <v>1478</v>
      </c>
      <c r="B67" s="24" t="s">
        <v>1479</v>
      </c>
      <c r="C67" s="127"/>
    </row>
    <row r="68" spans="1:3" ht="75" hidden="1">
      <c r="A68" s="25" t="s">
        <v>682</v>
      </c>
      <c r="B68" s="24" t="s">
        <v>683</v>
      </c>
      <c r="C68" s="127"/>
    </row>
    <row r="69" spans="1:3" ht="56.25" hidden="1">
      <c r="A69" s="25" t="s">
        <v>684</v>
      </c>
      <c r="B69" s="24" t="s">
        <v>685</v>
      </c>
      <c r="C69" s="127"/>
    </row>
    <row r="70" spans="1:3" ht="93.75" hidden="1">
      <c r="A70" s="25" t="s">
        <v>711</v>
      </c>
      <c r="B70" s="24" t="s">
        <v>712</v>
      </c>
      <c r="C70" s="127"/>
    </row>
    <row r="71" spans="1:3" ht="75" hidden="1">
      <c r="A71" s="25" t="s">
        <v>713</v>
      </c>
      <c r="B71" s="24" t="s">
        <v>714</v>
      </c>
      <c r="C71" s="127"/>
    </row>
    <row r="72" spans="1:3" ht="75" hidden="1">
      <c r="A72" s="25" t="s">
        <v>715</v>
      </c>
      <c r="B72" s="24" t="s">
        <v>716</v>
      </c>
      <c r="C72" s="127"/>
    </row>
    <row r="73" spans="1:3" ht="93.75" hidden="1">
      <c r="A73" s="25" t="s">
        <v>717</v>
      </c>
      <c r="B73" s="24" t="s">
        <v>718</v>
      </c>
      <c r="C73" s="127"/>
    </row>
    <row r="74" spans="1:3" ht="93.75" hidden="1">
      <c r="A74" s="25" t="s">
        <v>719</v>
      </c>
      <c r="B74" s="24" t="s">
        <v>720</v>
      </c>
      <c r="C74" s="127"/>
    </row>
    <row r="75" spans="1:3" ht="37.5" hidden="1">
      <c r="A75" s="25" t="s">
        <v>721</v>
      </c>
      <c r="B75" s="24" t="s">
        <v>1536</v>
      </c>
      <c r="C75" s="126">
        <f>C76+C77</f>
        <v>0</v>
      </c>
    </row>
    <row r="76" spans="1:3" ht="37.5" hidden="1">
      <c r="A76" s="25" t="s">
        <v>1688</v>
      </c>
      <c r="B76" s="24" t="s">
        <v>1689</v>
      </c>
      <c r="C76" s="127"/>
    </row>
    <row r="77" spans="1:3" ht="37.5" hidden="1">
      <c r="A77" s="25" t="s">
        <v>1690</v>
      </c>
      <c r="B77" s="24" t="s">
        <v>1691</v>
      </c>
      <c r="C77" s="126">
        <f>C78+C79+C80+C81+C82+C83+C84+C85+C86+C87+C88+C89</f>
        <v>0</v>
      </c>
    </row>
    <row r="78" spans="1:3" ht="37.5" hidden="1">
      <c r="A78" s="25" t="s">
        <v>1692</v>
      </c>
      <c r="B78" s="24" t="s">
        <v>1693</v>
      </c>
      <c r="C78" s="127"/>
    </row>
    <row r="79" spans="1:3" ht="37.5" hidden="1">
      <c r="A79" s="25" t="s">
        <v>1694</v>
      </c>
      <c r="B79" s="24" t="s">
        <v>115</v>
      </c>
      <c r="C79" s="127"/>
    </row>
    <row r="80" spans="1:3" ht="37.5" hidden="1">
      <c r="A80" s="25" t="s">
        <v>116</v>
      </c>
      <c r="B80" s="24" t="s">
        <v>117</v>
      </c>
      <c r="C80" s="127"/>
    </row>
    <row r="81" spans="1:3" ht="37.5" hidden="1">
      <c r="A81" s="25" t="s">
        <v>118</v>
      </c>
      <c r="B81" s="24" t="s">
        <v>119</v>
      </c>
      <c r="C81" s="127"/>
    </row>
    <row r="82" spans="1:3" ht="37.5" hidden="1">
      <c r="A82" s="25" t="s">
        <v>120</v>
      </c>
      <c r="B82" s="24" t="s">
        <v>121</v>
      </c>
      <c r="C82" s="127"/>
    </row>
    <row r="83" spans="1:3" ht="37.5" hidden="1">
      <c r="A83" s="25" t="s">
        <v>122</v>
      </c>
      <c r="B83" s="24" t="s">
        <v>123</v>
      </c>
      <c r="C83" s="127"/>
    </row>
    <row r="84" spans="1:3" ht="56.25" hidden="1">
      <c r="A84" s="25" t="s">
        <v>1539</v>
      </c>
      <c r="B84" s="24" t="s">
        <v>1427</v>
      </c>
      <c r="C84" s="127"/>
    </row>
    <row r="85" spans="1:3" ht="37.5" hidden="1">
      <c r="A85" s="25" t="s">
        <v>1428</v>
      </c>
      <c r="B85" s="24" t="s">
        <v>1429</v>
      </c>
      <c r="C85" s="127"/>
    </row>
    <row r="86" spans="1:3" ht="37.5" hidden="1">
      <c r="A86" s="25" t="s">
        <v>1430</v>
      </c>
      <c r="B86" s="24" t="s">
        <v>1431</v>
      </c>
      <c r="C86" s="127"/>
    </row>
    <row r="87" spans="1:3" ht="56.25" hidden="1">
      <c r="A87" s="25" t="s">
        <v>270</v>
      </c>
      <c r="B87" s="24" t="s">
        <v>271</v>
      </c>
      <c r="C87" s="127"/>
    </row>
    <row r="88" spans="1:3" ht="75" hidden="1">
      <c r="A88" s="25" t="s">
        <v>272</v>
      </c>
      <c r="B88" s="24" t="s">
        <v>273</v>
      </c>
      <c r="C88" s="127"/>
    </row>
    <row r="89" spans="1:3" ht="40.5" hidden="1" customHeight="1">
      <c r="A89" s="25" t="s">
        <v>515</v>
      </c>
      <c r="B89" s="24" t="s">
        <v>310</v>
      </c>
      <c r="C89" s="127"/>
    </row>
    <row r="90" spans="1:3" ht="55.5" hidden="1" customHeight="1">
      <c r="A90" s="25" t="s">
        <v>311</v>
      </c>
      <c r="B90" s="24" t="s">
        <v>1002</v>
      </c>
      <c r="C90" s="127"/>
    </row>
    <row r="91" spans="1:3" ht="71.25" hidden="1" customHeight="1">
      <c r="A91" s="25" t="s">
        <v>312</v>
      </c>
      <c r="B91" s="24" t="s">
        <v>1208</v>
      </c>
      <c r="C91" s="127"/>
    </row>
    <row r="92" spans="1:3" ht="116.25" hidden="1" customHeight="1">
      <c r="A92" s="25" t="s">
        <v>296</v>
      </c>
      <c r="B92" s="24" t="s">
        <v>297</v>
      </c>
      <c r="C92" s="127"/>
    </row>
    <row r="93" spans="1:3" ht="116.25" customHeight="1">
      <c r="A93" s="25" t="s">
        <v>1206</v>
      </c>
      <c r="B93" s="551" t="s">
        <v>2655</v>
      </c>
      <c r="C93" s="129">
        <v>0.1</v>
      </c>
    </row>
    <row r="94" spans="1:3">
      <c r="A94" s="25" t="s">
        <v>313</v>
      </c>
      <c r="B94" s="24" t="s">
        <v>1003</v>
      </c>
      <c r="C94" s="128">
        <f>C100+C103+C104+C107</f>
        <v>333.2</v>
      </c>
    </row>
    <row r="95" spans="1:3" ht="37.5" hidden="1">
      <c r="A95" s="25" t="s">
        <v>314</v>
      </c>
      <c r="B95" s="24" t="s">
        <v>315</v>
      </c>
      <c r="C95" s="126">
        <f>C96+C97+C98+C99</f>
        <v>0</v>
      </c>
    </row>
    <row r="96" spans="1:3" ht="56.25" hidden="1">
      <c r="A96" s="25" t="s">
        <v>316</v>
      </c>
      <c r="B96" s="24" t="s">
        <v>317</v>
      </c>
      <c r="C96" s="127"/>
    </row>
    <row r="97" spans="1:3" ht="56.25" hidden="1">
      <c r="A97" s="25" t="s">
        <v>469</v>
      </c>
      <c r="B97" s="24" t="s">
        <v>470</v>
      </c>
      <c r="C97" s="127"/>
    </row>
    <row r="98" spans="1:3" ht="37.5" hidden="1">
      <c r="A98" s="25" t="s">
        <v>471</v>
      </c>
      <c r="B98" s="24" t="s">
        <v>1540</v>
      </c>
      <c r="C98" s="127"/>
    </row>
    <row r="99" spans="1:3" ht="56.25" hidden="1">
      <c r="A99" s="25" t="s">
        <v>1541</v>
      </c>
      <c r="B99" s="24" t="s">
        <v>1542</v>
      </c>
      <c r="C99" s="127"/>
    </row>
    <row r="100" spans="1:3" ht="37.5" hidden="1">
      <c r="A100" s="25" t="s">
        <v>2033</v>
      </c>
      <c r="B100" s="24" t="s">
        <v>2043</v>
      </c>
      <c r="C100" s="127">
        <f>C101+C102</f>
        <v>0</v>
      </c>
    </row>
    <row r="101" spans="1:3" ht="37.5" hidden="1">
      <c r="A101" s="25" t="s">
        <v>2034</v>
      </c>
      <c r="B101" s="24" t="s">
        <v>2035</v>
      </c>
      <c r="C101" s="127"/>
    </row>
    <row r="102" spans="1:3" ht="56.25" hidden="1">
      <c r="A102" s="25" t="s">
        <v>2036</v>
      </c>
      <c r="B102" s="24" t="s">
        <v>2037</v>
      </c>
      <c r="C102" s="127"/>
    </row>
    <row r="103" spans="1:3" ht="37.5" hidden="1">
      <c r="A103" s="25" t="s">
        <v>2038</v>
      </c>
      <c r="B103" s="24" t="s">
        <v>2039</v>
      </c>
      <c r="C103" s="127"/>
    </row>
    <row r="104" spans="1:3" ht="36" hidden="1" customHeight="1">
      <c r="A104" s="25" t="s">
        <v>393</v>
      </c>
      <c r="B104" s="24" t="s">
        <v>1485</v>
      </c>
      <c r="C104" s="127"/>
    </row>
    <row r="105" spans="1:3" ht="36" hidden="1" customHeight="1">
      <c r="A105" s="25" t="s">
        <v>298</v>
      </c>
      <c r="B105" s="24" t="s">
        <v>299</v>
      </c>
      <c r="C105" s="127"/>
    </row>
    <row r="106" spans="1:3" ht="36" hidden="1" customHeight="1">
      <c r="A106" s="25" t="s">
        <v>393</v>
      </c>
      <c r="B106" s="24" t="s">
        <v>300</v>
      </c>
      <c r="C106" s="127"/>
    </row>
    <row r="107" spans="1:3" ht="21" customHeight="1">
      <c r="A107" s="25" t="s">
        <v>394</v>
      </c>
      <c r="B107" s="24" t="s">
        <v>952</v>
      </c>
      <c r="C107" s="127">
        <v>333.2</v>
      </c>
    </row>
    <row r="108" spans="1:3" ht="21" hidden="1" customHeight="1">
      <c r="A108" s="25" t="s">
        <v>394</v>
      </c>
      <c r="B108" s="24" t="s">
        <v>952</v>
      </c>
      <c r="C108" s="127"/>
    </row>
    <row r="109" spans="1:3">
      <c r="A109" s="25" t="s">
        <v>395</v>
      </c>
      <c r="B109" s="24" t="s">
        <v>2228</v>
      </c>
      <c r="C109" s="128">
        <f>C114+C122</f>
        <v>4495.3</v>
      </c>
    </row>
    <row r="110" spans="1:3">
      <c r="A110" s="25" t="s">
        <v>396</v>
      </c>
      <c r="B110" s="24" t="s">
        <v>2229</v>
      </c>
      <c r="C110" s="126">
        <v>1036.2</v>
      </c>
    </row>
    <row r="111" spans="1:3" ht="37.5">
      <c r="A111" s="25" t="s">
        <v>397</v>
      </c>
      <c r="B111" s="24" t="s">
        <v>2230</v>
      </c>
      <c r="C111" s="127">
        <v>1036.2</v>
      </c>
    </row>
    <row r="112" spans="1:3" ht="37.5" hidden="1">
      <c r="A112" s="25" t="s">
        <v>398</v>
      </c>
      <c r="B112" s="24" t="s">
        <v>399</v>
      </c>
      <c r="C112" s="127"/>
    </row>
    <row r="113" spans="1:3" ht="37.5" hidden="1">
      <c r="A113" s="25" t="s">
        <v>400</v>
      </c>
      <c r="B113" s="24" t="s">
        <v>401</v>
      </c>
      <c r="C113" s="127"/>
    </row>
    <row r="114" spans="1:3" ht="37.5">
      <c r="A114" s="25" t="s">
        <v>402</v>
      </c>
      <c r="B114" s="24" t="s">
        <v>2231</v>
      </c>
      <c r="C114" s="127">
        <v>1036.2</v>
      </c>
    </row>
    <row r="115" spans="1:3" hidden="1">
      <c r="A115" s="25" t="s">
        <v>403</v>
      </c>
      <c r="B115" s="24" t="s">
        <v>404</v>
      </c>
      <c r="C115" s="126">
        <f>C116+C117</f>
        <v>0</v>
      </c>
    </row>
    <row r="116" spans="1:3" ht="37.5" hidden="1">
      <c r="A116" s="25" t="s">
        <v>405</v>
      </c>
      <c r="B116" s="24" t="s">
        <v>406</v>
      </c>
      <c r="C116" s="127"/>
    </row>
    <row r="117" spans="1:3" ht="37.5" hidden="1">
      <c r="A117" s="25" t="s">
        <v>1798</v>
      </c>
      <c r="B117" s="24" t="s">
        <v>1799</v>
      </c>
      <c r="C117" s="127"/>
    </row>
    <row r="118" spans="1:3" hidden="1">
      <c r="A118" s="25" t="s">
        <v>1800</v>
      </c>
      <c r="B118" s="24" t="s">
        <v>1801</v>
      </c>
      <c r="C118" s="126">
        <f>C119+C120+C121</f>
        <v>0</v>
      </c>
    </row>
    <row r="119" spans="1:3" hidden="1">
      <c r="A119" s="25" t="s">
        <v>1802</v>
      </c>
      <c r="B119" s="24" t="s">
        <v>1803</v>
      </c>
      <c r="C119" s="127"/>
    </row>
    <row r="120" spans="1:3" hidden="1">
      <c r="A120" s="25" t="s">
        <v>1804</v>
      </c>
      <c r="B120" s="24" t="s">
        <v>1805</v>
      </c>
      <c r="C120" s="127"/>
    </row>
    <row r="121" spans="1:3" hidden="1">
      <c r="A121" s="25" t="s">
        <v>1806</v>
      </c>
      <c r="B121" s="24" t="s">
        <v>1807</v>
      </c>
      <c r="C121" s="127"/>
    </row>
    <row r="122" spans="1:3">
      <c r="A122" s="25" t="s">
        <v>1808</v>
      </c>
      <c r="B122" s="24" t="s">
        <v>2232</v>
      </c>
      <c r="C122" s="126">
        <f>C123+C128</f>
        <v>3459.1000000000004</v>
      </c>
    </row>
    <row r="123" spans="1:3" ht="56.25">
      <c r="A123" s="25" t="s">
        <v>34</v>
      </c>
      <c r="B123" s="24" t="s">
        <v>2233</v>
      </c>
      <c r="C123" s="126">
        <f>C124+C125+C126+C127</f>
        <v>1057.2</v>
      </c>
    </row>
    <row r="124" spans="1:3" ht="75" hidden="1">
      <c r="A124" s="25" t="s">
        <v>35</v>
      </c>
      <c r="B124" s="24" t="s">
        <v>36</v>
      </c>
      <c r="C124" s="127"/>
    </row>
    <row r="125" spans="1:3" ht="75" hidden="1">
      <c r="A125" s="25" t="s">
        <v>260</v>
      </c>
      <c r="B125" s="24" t="s">
        <v>261</v>
      </c>
      <c r="C125" s="127"/>
    </row>
    <row r="126" spans="1:3" ht="75" hidden="1">
      <c r="A126" s="25" t="s">
        <v>162</v>
      </c>
      <c r="B126" s="24" t="s">
        <v>163</v>
      </c>
      <c r="C126" s="127"/>
    </row>
    <row r="127" spans="1:3" ht="75">
      <c r="A127" s="25" t="s">
        <v>164</v>
      </c>
      <c r="B127" s="24" t="s">
        <v>2246</v>
      </c>
      <c r="C127" s="127">
        <v>1057.2</v>
      </c>
    </row>
    <row r="128" spans="1:3" ht="56.25">
      <c r="A128" s="25" t="s">
        <v>1797</v>
      </c>
      <c r="B128" s="24" t="s">
        <v>2234</v>
      </c>
      <c r="C128" s="126">
        <f>C129+C130+C131+C132</f>
        <v>2401.9</v>
      </c>
    </row>
    <row r="129" spans="1:3" ht="75" hidden="1">
      <c r="A129" s="25" t="s">
        <v>55</v>
      </c>
      <c r="B129" s="24" t="s">
        <v>56</v>
      </c>
      <c r="C129" s="127"/>
    </row>
    <row r="130" spans="1:3" ht="75" hidden="1">
      <c r="A130" s="25" t="s">
        <v>57</v>
      </c>
      <c r="B130" s="24" t="s">
        <v>58</v>
      </c>
      <c r="C130" s="127"/>
    </row>
    <row r="131" spans="1:3" ht="75" hidden="1">
      <c r="A131" s="25" t="s">
        <v>59</v>
      </c>
      <c r="B131" s="24" t="s">
        <v>60</v>
      </c>
      <c r="C131" s="127"/>
    </row>
    <row r="132" spans="1:3" ht="75">
      <c r="A132" s="25" t="s">
        <v>571</v>
      </c>
      <c r="B132" s="24" t="s">
        <v>2247</v>
      </c>
      <c r="C132" s="127">
        <v>2401.9</v>
      </c>
    </row>
    <row r="133" spans="1:3" ht="37.5" hidden="1">
      <c r="A133" s="25" t="s">
        <v>618</v>
      </c>
      <c r="B133" s="24" t="s">
        <v>619</v>
      </c>
      <c r="C133" s="126">
        <f>C134+C135</f>
        <v>0</v>
      </c>
    </row>
    <row r="134" spans="1:3" ht="37.5" hidden="1">
      <c r="A134" s="25" t="s">
        <v>620</v>
      </c>
      <c r="B134" s="24" t="s">
        <v>621</v>
      </c>
      <c r="C134" s="127"/>
    </row>
    <row r="135" spans="1:3" ht="37.5" hidden="1">
      <c r="A135" s="25" t="s">
        <v>622</v>
      </c>
      <c r="B135" s="24" t="s">
        <v>623</v>
      </c>
      <c r="C135" s="127"/>
    </row>
    <row r="136" spans="1:3" ht="37.5" hidden="1">
      <c r="A136" s="25" t="s">
        <v>1192</v>
      </c>
      <c r="B136" s="24" t="s">
        <v>1193</v>
      </c>
      <c r="C136" s="126">
        <f>C137+C145+C149+C150</f>
        <v>0</v>
      </c>
    </row>
    <row r="137" spans="1:3" hidden="1">
      <c r="A137" s="25" t="s">
        <v>1547</v>
      </c>
      <c r="B137" s="24" t="s">
        <v>1548</v>
      </c>
      <c r="C137" s="126">
        <f>C138</f>
        <v>0</v>
      </c>
    </row>
    <row r="138" spans="1:3" ht="37.5" hidden="1">
      <c r="A138" s="25" t="s">
        <v>678</v>
      </c>
      <c r="B138" s="24" t="s">
        <v>679</v>
      </c>
      <c r="C138" s="126">
        <f>C139+C140+C141+C142+C143+C144</f>
        <v>0</v>
      </c>
    </row>
    <row r="139" spans="1:3" hidden="1">
      <c r="A139" s="25" t="s">
        <v>680</v>
      </c>
      <c r="B139" s="24" t="s">
        <v>681</v>
      </c>
      <c r="C139" s="127"/>
    </row>
    <row r="140" spans="1:3" ht="37.5" hidden="1">
      <c r="A140" s="25" t="s">
        <v>16</v>
      </c>
      <c r="B140" s="24" t="s">
        <v>17</v>
      </c>
      <c r="C140" s="127"/>
    </row>
    <row r="141" spans="1:3" ht="37.5" hidden="1">
      <c r="A141" s="25" t="s">
        <v>18</v>
      </c>
      <c r="B141" s="24" t="s">
        <v>19</v>
      </c>
      <c r="C141" s="127"/>
    </row>
    <row r="142" spans="1:3" ht="37.5" hidden="1">
      <c r="A142" s="25" t="s">
        <v>20</v>
      </c>
      <c r="B142" s="24" t="s">
        <v>21</v>
      </c>
      <c r="C142" s="127"/>
    </row>
    <row r="143" spans="1:3" hidden="1">
      <c r="A143" s="25" t="s">
        <v>22</v>
      </c>
      <c r="B143" s="24" t="s">
        <v>23</v>
      </c>
      <c r="C143" s="127"/>
    </row>
    <row r="144" spans="1:3" ht="93.75" hidden="1">
      <c r="A144" s="25" t="s">
        <v>1697</v>
      </c>
      <c r="B144" s="24" t="s">
        <v>1698</v>
      </c>
      <c r="C144" s="127"/>
    </row>
    <row r="145" spans="1:3" ht="56.25" hidden="1">
      <c r="A145" s="25" t="s">
        <v>724</v>
      </c>
      <c r="B145" s="24" t="s">
        <v>725</v>
      </c>
      <c r="C145" s="126">
        <f>C146+C147+C148</f>
        <v>0</v>
      </c>
    </row>
    <row r="146" spans="1:3" ht="75" hidden="1">
      <c r="A146" s="25" t="s">
        <v>1148</v>
      </c>
      <c r="B146" s="24" t="s">
        <v>1149</v>
      </c>
      <c r="C146" s="127"/>
    </row>
    <row r="147" spans="1:3" ht="75" hidden="1">
      <c r="A147" s="25" t="s">
        <v>937</v>
      </c>
      <c r="B147" s="24" t="s">
        <v>938</v>
      </c>
      <c r="C147" s="127"/>
    </row>
    <row r="148" spans="1:3" ht="112.5" hidden="1">
      <c r="A148" s="25" t="s">
        <v>939</v>
      </c>
      <c r="B148" s="24" t="s">
        <v>940</v>
      </c>
      <c r="C148" s="127"/>
    </row>
    <row r="149" spans="1:3" hidden="1">
      <c r="A149" s="25" t="s">
        <v>941</v>
      </c>
      <c r="B149" s="24" t="s">
        <v>942</v>
      </c>
      <c r="C149" s="127"/>
    </row>
    <row r="150" spans="1:3" ht="37.5" hidden="1">
      <c r="A150" s="25" t="s">
        <v>943</v>
      </c>
      <c r="B150" s="24" t="s">
        <v>944</v>
      </c>
      <c r="C150" s="126">
        <f>C151+C152+C153</f>
        <v>0</v>
      </c>
    </row>
    <row r="151" spans="1:3" hidden="1">
      <c r="A151" s="25" t="s">
        <v>945</v>
      </c>
      <c r="B151" s="24" t="s">
        <v>946</v>
      </c>
      <c r="C151" s="127"/>
    </row>
    <row r="152" spans="1:3" ht="37.5" hidden="1">
      <c r="A152" s="25" t="s">
        <v>1310</v>
      </c>
      <c r="B152" s="24" t="s">
        <v>1311</v>
      </c>
      <c r="C152" s="127"/>
    </row>
    <row r="153" spans="1:3" ht="37.5" hidden="1">
      <c r="A153" s="25" t="s">
        <v>1312</v>
      </c>
      <c r="B153" s="24" t="s">
        <v>2235</v>
      </c>
      <c r="C153" s="127"/>
    </row>
    <row r="154" spans="1:3" hidden="1">
      <c r="A154" s="25" t="s">
        <v>394</v>
      </c>
      <c r="B154" s="24" t="s">
        <v>952</v>
      </c>
      <c r="C154" s="127">
        <v>330</v>
      </c>
    </row>
    <row r="155" spans="1:3" ht="37.5" hidden="1">
      <c r="A155" s="25" t="s">
        <v>953</v>
      </c>
      <c r="B155" s="24" t="s">
        <v>954</v>
      </c>
      <c r="C155" s="127"/>
    </row>
    <row r="156" spans="1:3" hidden="1">
      <c r="A156" s="25" t="s">
        <v>1313</v>
      </c>
      <c r="B156" s="24" t="s">
        <v>1486</v>
      </c>
      <c r="C156" s="126">
        <f>C157+C159+C158</f>
        <v>50</v>
      </c>
    </row>
    <row r="157" spans="1:3" ht="46.5" hidden="1" customHeight="1">
      <c r="A157" s="25" t="s">
        <v>1425</v>
      </c>
      <c r="B157" s="24" t="s">
        <v>1487</v>
      </c>
      <c r="C157" s="126"/>
    </row>
    <row r="158" spans="1:3" ht="66" hidden="1" customHeight="1">
      <c r="A158" s="368" t="s">
        <v>2180</v>
      </c>
      <c r="B158" s="369" t="s">
        <v>2236</v>
      </c>
      <c r="C158" s="127">
        <v>50</v>
      </c>
    </row>
    <row r="159" spans="1:3" ht="60" hidden="1" customHeight="1">
      <c r="A159" s="25" t="s">
        <v>1067</v>
      </c>
      <c r="B159" s="24" t="s">
        <v>1488</v>
      </c>
      <c r="C159" s="126"/>
    </row>
    <row r="160" spans="1:3" ht="80.25" hidden="1" customHeight="1">
      <c r="A160" s="25" t="s">
        <v>262</v>
      </c>
      <c r="B160" s="24" t="s">
        <v>1919</v>
      </c>
      <c r="C160" s="127"/>
    </row>
    <row r="161" spans="1:3" ht="56.25" hidden="1">
      <c r="A161" s="25" t="s">
        <v>263</v>
      </c>
      <c r="B161" s="24" t="s">
        <v>264</v>
      </c>
      <c r="C161" s="126">
        <f>C162+C163+C167+C169+C178+C181+C184+C188+C194+C200+C204+C210</f>
        <v>0</v>
      </c>
    </row>
    <row r="162" spans="1:3" ht="37.5" hidden="1">
      <c r="A162" s="25" t="s">
        <v>265</v>
      </c>
      <c r="B162" s="24" t="s">
        <v>689</v>
      </c>
      <c r="C162" s="127"/>
    </row>
    <row r="163" spans="1:3" hidden="1">
      <c r="A163" s="25" t="s">
        <v>690</v>
      </c>
      <c r="B163" s="24" t="s">
        <v>429</v>
      </c>
      <c r="C163" s="126">
        <f>C164+C165+C166</f>
        <v>0</v>
      </c>
    </row>
    <row r="164" spans="1:3" hidden="1">
      <c r="A164" s="25" t="s">
        <v>430</v>
      </c>
      <c r="B164" s="24" t="s">
        <v>431</v>
      </c>
      <c r="C164" s="127"/>
    </row>
    <row r="165" spans="1:3" hidden="1">
      <c r="A165" s="25" t="s">
        <v>432</v>
      </c>
      <c r="B165" s="24" t="s">
        <v>433</v>
      </c>
      <c r="C165" s="127"/>
    </row>
    <row r="166" spans="1:3" hidden="1">
      <c r="A166" s="25" t="s">
        <v>434</v>
      </c>
      <c r="B166" s="24" t="s">
        <v>435</v>
      </c>
      <c r="C166" s="127"/>
    </row>
    <row r="167" spans="1:3" hidden="1">
      <c r="A167" s="25" t="s">
        <v>436</v>
      </c>
      <c r="B167" s="24" t="s">
        <v>437</v>
      </c>
      <c r="C167" s="126">
        <f>C168</f>
        <v>0</v>
      </c>
    </row>
    <row r="168" spans="1:3" hidden="1">
      <c r="A168" s="25" t="s">
        <v>438</v>
      </c>
      <c r="B168" s="24" t="s">
        <v>439</v>
      </c>
      <c r="C168" s="127"/>
    </row>
    <row r="169" spans="1:3" hidden="1">
      <c r="A169" s="25" t="s">
        <v>440</v>
      </c>
      <c r="B169" s="24" t="s">
        <v>441</v>
      </c>
      <c r="C169" s="126">
        <f>C170+C171+C172+C173+C174+C175+C176+C177</f>
        <v>0</v>
      </c>
    </row>
    <row r="170" spans="1:3" ht="37.5" hidden="1">
      <c r="A170" s="25" t="s">
        <v>1844</v>
      </c>
      <c r="B170" s="24" t="s">
        <v>1845</v>
      </c>
      <c r="C170" s="127"/>
    </row>
    <row r="171" spans="1:3" hidden="1">
      <c r="A171" s="25" t="s">
        <v>1846</v>
      </c>
      <c r="B171" s="24" t="s">
        <v>1847</v>
      </c>
      <c r="C171" s="127"/>
    </row>
    <row r="172" spans="1:3" hidden="1">
      <c r="A172" s="25" t="s">
        <v>1848</v>
      </c>
      <c r="B172" s="24" t="s">
        <v>1849</v>
      </c>
      <c r="C172" s="127"/>
    </row>
    <row r="173" spans="1:3" ht="56.25" hidden="1">
      <c r="A173" s="25" t="s">
        <v>1850</v>
      </c>
      <c r="B173" s="24" t="s">
        <v>1851</v>
      </c>
      <c r="C173" s="127"/>
    </row>
    <row r="174" spans="1:3" hidden="1">
      <c r="A174" s="25" t="s">
        <v>1523</v>
      </c>
      <c r="B174" s="24" t="s">
        <v>1524</v>
      </c>
      <c r="C174" s="127"/>
    </row>
    <row r="175" spans="1:3" ht="37.5" hidden="1">
      <c r="A175" s="25" t="s">
        <v>1525</v>
      </c>
      <c r="B175" s="24" t="s">
        <v>686</v>
      </c>
      <c r="C175" s="127"/>
    </row>
    <row r="176" spans="1:3" ht="37.5" hidden="1">
      <c r="A176" s="25" t="s">
        <v>687</v>
      </c>
      <c r="B176" s="24" t="s">
        <v>688</v>
      </c>
      <c r="C176" s="127"/>
    </row>
    <row r="177" spans="1:3" ht="37.5" hidden="1">
      <c r="A177" s="25" t="s">
        <v>1914</v>
      </c>
      <c r="B177" s="24" t="s">
        <v>1915</v>
      </c>
      <c r="C177" s="127"/>
    </row>
    <row r="178" spans="1:3" ht="37.5" hidden="1">
      <c r="A178" s="25" t="s">
        <v>1916</v>
      </c>
      <c r="B178" s="24" t="s">
        <v>1917</v>
      </c>
      <c r="C178" s="126">
        <f>C179+C180</f>
        <v>0</v>
      </c>
    </row>
    <row r="179" spans="1:3" ht="37.5" hidden="1">
      <c r="A179" s="25" t="s">
        <v>1918</v>
      </c>
      <c r="B179" s="24" t="s">
        <v>739</v>
      </c>
      <c r="C179" s="127"/>
    </row>
    <row r="180" spans="1:3" ht="37.5" hidden="1">
      <c r="A180" s="25" t="s">
        <v>740</v>
      </c>
      <c r="B180" s="24" t="s">
        <v>741</v>
      </c>
      <c r="C180" s="127"/>
    </row>
    <row r="181" spans="1:3" ht="37.5" hidden="1">
      <c r="A181" s="25" t="s">
        <v>742</v>
      </c>
      <c r="B181" s="24" t="s">
        <v>743</v>
      </c>
      <c r="C181" s="126">
        <f>C182+C183</f>
        <v>0</v>
      </c>
    </row>
    <row r="182" spans="1:3" hidden="1">
      <c r="A182" s="25" t="s">
        <v>1528</v>
      </c>
      <c r="B182" s="24" t="s">
        <v>1529</v>
      </c>
      <c r="C182" s="127"/>
    </row>
    <row r="183" spans="1:3" hidden="1">
      <c r="A183" s="25" t="s">
        <v>1530</v>
      </c>
      <c r="B183" s="24" t="s">
        <v>1531</v>
      </c>
      <c r="C183" s="127"/>
    </row>
    <row r="184" spans="1:3" ht="37.5" hidden="1">
      <c r="A184" s="25" t="s">
        <v>1532</v>
      </c>
      <c r="B184" s="24" t="s">
        <v>1533</v>
      </c>
      <c r="C184" s="126">
        <f>C185+C186+C187</f>
        <v>0</v>
      </c>
    </row>
    <row r="185" spans="1:3" ht="37.5" hidden="1">
      <c r="A185" s="25" t="s">
        <v>1534</v>
      </c>
      <c r="B185" s="24" t="s">
        <v>1535</v>
      </c>
      <c r="C185" s="127"/>
    </row>
    <row r="186" spans="1:3" ht="93.75" hidden="1">
      <c r="A186" s="25" t="s">
        <v>790</v>
      </c>
      <c r="B186" s="24" t="s">
        <v>791</v>
      </c>
      <c r="C186" s="127"/>
    </row>
    <row r="187" spans="1:3" ht="93.75" hidden="1">
      <c r="A187" s="25" t="s">
        <v>274</v>
      </c>
      <c r="B187" s="24" t="s">
        <v>275</v>
      </c>
      <c r="C187" s="127"/>
    </row>
    <row r="188" spans="1:3" hidden="1">
      <c r="A188" s="25" t="s">
        <v>276</v>
      </c>
      <c r="B188" s="24" t="s">
        <v>277</v>
      </c>
      <c r="C188" s="126">
        <f>C189+C190+C191+C192+C193</f>
        <v>0</v>
      </c>
    </row>
    <row r="189" spans="1:3" hidden="1">
      <c r="A189" s="25" t="s">
        <v>278</v>
      </c>
      <c r="B189" s="24" t="s">
        <v>1426</v>
      </c>
      <c r="C189" s="127"/>
    </row>
    <row r="190" spans="1:3" ht="37.5" hidden="1">
      <c r="A190" s="25" t="s">
        <v>454</v>
      </c>
      <c r="B190" s="24" t="s">
        <v>455</v>
      </c>
      <c r="C190" s="127"/>
    </row>
    <row r="191" spans="1:3" hidden="1">
      <c r="A191" s="25" t="s">
        <v>456</v>
      </c>
      <c r="B191" s="24" t="s">
        <v>457</v>
      </c>
      <c r="C191" s="127"/>
    </row>
    <row r="192" spans="1:3" ht="37.5" hidden="1">
      <c r="A192" s="25" t="s">
        <v>458</v>
      </c>
      <c r="B192" s="24" t="s">
        <v>459</v>
      </c>
      <c r="C192" s="127"/>
    </row>
    <row r="193" spans="1:3" ht="37.5" hidden="1">
      <c r="A193" s="25" t="s">
        <v>460</v>
      </c>
      <c r="B193" s="24" t="s">
        <v>811</v>
      </c>
      <c r="C193" s="127"/>
    </row>
    <row r="194" spans="1:3" ht="37.5" hidden="1">
      <c r="A194" s="25" t="s">
        <v>1064</v>
      </c>
      <c r="B194" s="24" t="s">
        <v>326</v>
      </c>
      <c r="C194" s="126">
        <f>C195+C197+C196+C198+C199</f>
        <v>0</v>
      </c>
    </row>
    <row r="195" spans="1:3" hidden="1">
      <c r="A195" s="25" t="s">
        <v>327</v>
      </c>
      <c r="B195" s="24" t="s">
        <v>328</v>
      </c>
      <c r="C195" s="127"/>
    </row>
    <row r="196" spans="1:3" hidden="1">
      <c r="A196" s="25" t="s">
        <v>329</v>
      </c>
      <c r="B196" s="24" t="s">
        <v>330</v>
      </c>
      <c r="C196" s="127"/>
    </row>
    <row r="197" spans="1:3" ht="56.25" hidden="1">
      <c r="A197" s="25" t="s">
        <v>331</v>
      </c>
      <c r="B197" s="24" t="s">
        <v>332</v>
      </c>
      <c r="C197" s="127"/>
    </row>
    <row r="198" spans="1:3" ht="56.25" hidden="1">
      <c r="A198" s="25" t="s">
        <v>72</v>
      </c>
      <c r="B198" s="24" t="s">
        <v>73</v>
      </c>
      <c r="C198" s="127"/>
    </row>
    <row r="199" spans="1:3" hidden="1">
      <c r="A199" s="25" t="s">
        <v>74</v>
      </c>
      <c r="B199" s="24" t="s">
        <v>75</v>
      </c>
      <c r="C199" s="127"/>
    </row>
    <row r="200" spans="1:3" ht="37.5" hidden="1">
      <c r="A200" s="25" t="s">
        <v>472</v>
      </c>
      <c r="B200" s="24" t="s">
        <v>910</v>
      </c>
      <c r="C200" s="126">
        <f>C201+C202+C203</f>
        <v>0</v>
      </c>
    </row>
    <row r="201" spans="1:3" hidden="1">
      <c r="A201" s="25" t="s">
        <v>911</v>
      </c>
      <c r="B201" s="24" t="s">
        <v>912</v>
      </c>
      <c r="C201" s="127"/>
    </row>
    <row r="202" spans="1:3" ht="37.5" hidden="1">
      <c r="A202" s="25" t="s">
        <v>913</v>
      </c>
      <c r="B202" s="24" t="s">
        <v>914</v>
      </c>
      <c r="C202" s="127"/>
    </row>
    <row r="203" spans="1:3" hidden="1">
      <c r="A203" s="25" t="s">
        <v>74</v>
      </c>
      <c r="B203" s="24" t="s">
        <v>915</v>
      </c>
      <c r="C203" s="127"/>
    </row>
    <row r="204" spans="1:3" ht="37.5" hidden="1">
      <c r="A204" s="25" t="s">
        <v>916</v>
      </c>
      <c r="B204" s="24" t="s">
        <v>917</v>
      </c>
      <c r="C204" s="126">
        <f>C205+C206+C207+C208+C209</f>
        <v>0</v>
      </c>
    </row>
    <row r="205" spans="1:3" hidden="1">
      <c r="A205" s="25" t="s">
        <v>918</v>
      </c>
      <c r="B205" s="24" t="s">
        <v>919</v>
      </c>
      <c r="C205" s="127"/>
    </row>
    <row r="206" spans="1:3" hidden="1">
      <c r="A206" s="25" t="s">
        <v>920</v>
      </c>
      <c r="B206" s="24" t="s">
        <v>921</v>
      </c>
      <c r="C206" s="127"/>
    </row>
    <row r="207" spans="1:3" ht="75" hidden="1">
      <c r="A207" s="25" t="s">
        <v>1182</v>
      </c>
      <c r="B207" s="24" t="s">
        <v>1183</v>
      </c>
      <c r="C207" s="127"/>
    </row>
    <row r="208" spans="1:3" ht="37.5" hidden="1">
      <c r="A208" s="25" t="s">
        <v>1184</v>
      </c>
      <c r="B208" s="24" t="s">
        <v>382</v>
      </c>
      <c r="C208" s="127"/>
    </row>
    <row r="209" spans="1:3" hidden="1">
      <c r="A209" s="25" t="s">
        <v>383</v>
      </c>
      <c r="B209" s="24" t="s">
        <v>384</v>
      </c>
      <c r="C209" s="127"/>
    </row>
    <row r="210" spans="1:3" hidden="1">
      <c r="A210" s="25" t="s">
        <v>385</v>
      </c>
      <c r="B210" s="24" t="s">
        <v>386</v>
      </c>
      <c r="C210" s="126">
        <f>C211+C212+C213+C214+C215</f>
        <v>0</v>
      </c>
    </row>
    <row r="211" spans="1:3" ht="37.5" hidden="1">
      <c r="A211" s="25" t="s">
        <v>1852</v>
      </c>
      <c r="B211" s="24" t="s">
        <v>1853</v>
      </c>
      <c r="C211" s="127"/>
    </row>
    <row r="212" spans="1:3" ht="37.5" hidden="1">
      <c r="A212" s="25" t="s">
        <v>1854</v>
      </c>
      <c r="B212" s="24" t="s">
        <v>1855</v>
      </c>
      <c r="C212" s="127"/>
    </row>
    <row r="213" spans="1:3" ht="37.5" hidden="1">
      <c r="A213" s="25" t="s">
        <v>1856</v>
      </c>
      <c r="B213" s="24" t="s">
        <v>1857</v>
      </c>
      <c r="C213" s="127"/>
    </row>
    <row r="214" spans="1:3" ht="56.25" hidden="1">
      <c r="A214" s="25" t="s">
        <v>1858</v>
      </c>
      <c r="B214" s="24" t="s">
        <v>1859</v>
      </c>
      <c r="C214" s="127"/>
    </row>
    <row r="215" spans="1:3" ht="93.75" hidden="1">
      <c r="A215" s="25" t="s">
        <v>1860</v>
      </c>
      <c r="B215" s="24" t="s">
        <v>1861</v>
      </c>
      <c r="C215" s="127"/>
    </row>
    <row r="216" spans="1:3" ht="37.5" hidden="1">
      <c r="A216" s="25" t="s">
        <v>1862</v>
      </c>
      <c r="B216" s="24" t="s">
        <v>1863</v>
      </c>
      <c r="C216" s="126">
        <f>C217+C224+C225+C226+C227+C228+C229</f>
        <v>0</v>
      </c>
    </row>
    <row r="217" spans="1:3" hidden="1">
      <c r="A217" s="25" t="s">
        <v>1864</v>
      </c>
      <c r="B217" s="24" t="s">
        <v>1865</v>
      </c>
      <c r="C217" s="126">
        <f>C218+C219</f>
        <v>0</v>
      </c>
    </row>
    <row r="218" spans="1:3" hidden="1">
      <c r="A218" s="25" t="s">
        <v>1866</v>
      </c>
      <c r="B218" s="24" t="s">
        <v>991</v>
      </c>
      <c r="C218" s="127"/>
    </row>
    <row r="219" spans="1:3" hidden="1">
      <c r="A219" s="25" t="s">
        <v>992</v>
      </c>
      <c r="B219" s="24" t="s">
        <v>993</v>
      </c>
      <c r="C219" s="126">
        <f>C220+C221+C222+C223</f>
        <v>0</v>
      </c>
    </row>
    <row r="220" spans="1:3" hidden="1">
      <c r="A220" s="25" t="s">
        <v>994</v>
      </c>
      <c r="B220" s="24" t="s">
        <v>995</v>
      </c>
      <c r="C220" s="127"/>
    </row>
    <row r="221" spans="1:3" hidden="1">
      <c r="A221" s="25" t="s">
        <v>996</v>
      </c>
      <c r="B221" s="24" t="s">
        <v>997</v>
      </c>
      <c r="C221" s="127"/>
    </row>
    <row r="222" spans="1:3" ht="37.5" hidden="1">
      <c r="A222" s="25" t="s">
        <v>1654</v>
      </c>
      <c r="B222" s="24" t="s">
        <v>1655</v>
      </c>
      <c r="C222" s="127"/>
    </row>
    <row r="223" spans="1:3" hidden="1">
      <c r="A223" s="25" t="s">
        <v>1656</v>
      </c>
      <c r="B223" s="24" t="s">
        <v>1657</v>
      </c>
      <c r="C223" s="127"/>
    </row>
    <row r="224" spans="1:3" hidden="1">
      <c r="A224" s="25" t="s">
        <v>1658</v>
      </c>
      <c r="B224" s="24" t="s">
        <v>1659</v>
      </c>
      <c r="C224" s="127"/>
    </row>
    <row r="225" spans="1:3" ht="56.25" hidden="1">
      <c r="A225" s="25" t="s">
        <v>1660</v>
      </c>
      <c r="B225" s="24" t="s">
        <v>1661</v>
      </c>
      <c r="C225" s="127"/>
    </row>
    <row r="226" spans="1:3" ht="75" hidden="1">
      <c r="A226" s="25" t="s">
        <v>670</v>
      </c>
      <c r="B226" s="24" t="s">
        <v>671</v>
      </c>
      <c r="C226" s="127"/>
    </row>
    <row r="227" spans="1:3" hidden="1">
      <c r="A227" s="25" t="s">
        <v>672</v>
      </c>
      <c r="B227" s="24" t="s">
        <v>673</v>
      </c>
      <c r="C227" s="127"/>
    </row>
    <row r="228" spans="1:3" ht="75" hidden="1">
      <c r="A228" s="25" t="s">
        <v>674</v>
      </c>
      <c r="B228" s="24" t="s">
        <v>675</v>
      </c>
      <c r="C228" s="127"/>
    </row>
    <row r="229" spans="1:3" ht="30.75" hidden="1" customHeight="1">
      <c r="A229" s="25" t="s">
        <v>676</v>
      </c>
      <c r="B229" s="24" t="s">
        <v>1457</v>
      </c>
      <c r="C229" s="127"/>
    </row>
    <row r="230" spans="1:3" ht="58.5" hidden="1" customHeight="1">
      <c r="A230" s="25" t="s">
        <v>263</v>
      </c>
      <c r="B230" s="24" t="s">
        <v>264</v>
      </c>
      <c r="C230" s="127">
        <f>C231</f>
        <v>0</v>
      </c>
    </row>
    <row r="231" spans="1:3" ht="30.75" hidden="1" customHeight="1">
      <c r="A231" s="25" t="s">
        <v>1458</v>
      </c>
      <c r="B231" s="24" t="s">
        <v>1459</v>
      </c>
      <c r="C231" s="127"/>
    </row>
    <row r="232" spans="1:3" ht="30.75" hidden="1" customHeight="1">
      <c r="A232" s="25" t="s">
        <v>1460</v>
      </c>
      <c r="B232" s="24" t="s">
        <v>1461</v>
      </c>
      <c r="C232" s="127"/>
    </row>
    <row r="233" spans="1:3" ht="57" hidden="1" customHeight="1">
      <c r="A233" s="25" t="s">
        <v>263</v>
      </c>
      <c r="B233" s="24" t="s">
        <v>474</v>
      </c>
      <c r="C233" s="184">
        <f>C234</f>
        <v>0</v>
      </c>
    </row>
    <row r="234" spans="1:3" ht="38.25" hidden="1" customHeight="1">
      <c r="A234" s="25" t="s">
        <v>916</v>
      </c>
      <c r="B234" s="24" t="s">
        <v>475</v>
      </c>
      <c r="C234" s="184">
        <f>C235</f>
        <v>0</v>
      </c>
    </row>
    <row r="235" spans="1:3" ht="38.25" hidden="1" customHeight="1">
      <c r="A235" s="25" t="s">
        <v>1460</v>
      </c>
      <c r="B235" s="24" t="s">
        <v>476</v>
      </c>
      <c r="C235" s="127"/>
    </row>
    <row r="236" spans="1:3" ht="59.25" hidden="1" customHeight="1">
      <c r="A236" s="25" t="s">
        <v>263</v>
      </c>
      <c r="B236" s="24" t="s">
        <v>474</v>
      </c>
      <c r="C236" s="127"/>
    </row>
    <row r="237" spans="1:3" ht="27" hidden="1" customHeight="1">
      <c r="A237" s="25" t="s">
        <v>301</v>
      </c>
      <c r="B237" s="24" t="s">
        <v>302</v>
      </c>
      <c r="C237" s="127"/>
    </row>
    <row r="238" spans="1:3" ht="38.25" hidden="1" customHeight="1">
      <c r="A238" s="25" t="s">
        <v>1460</v>
      </c>
      <c r="B238" s="24" t="s">
        <v>303</v>
      </c>
      <c r="C238" s="127"/>
    </row>
    <row r="239" spans="1:3" ht="56.25" hidden="1">
      <c r="A239" s="25" t="s">
        <v>47</v>
      </c>
      <c r="B239" s="24" t="s">
        <v>1920</v>
      </c>
      <c r="C239" s="126">
        <f>C282+C393</f>
        <v>0</v>
      </c>
    </row>
    <row r="240" spans="1:3" ht="56.25" hidden="1">
      <c r="A240" s="25" t="s">
        <v>48</v>
      </c>
      <c r="B240" s="24" t="s">
        <v>49</v>
      </c>
      <c r="C240" s="126">
        <f>C241+C242+C243+C244+C245+C246</f>
        <v>0</v>
      </c>
    </row>
    <row r="241" spans="1:3" ht="56.25" hidden="1">
      <c r="A241" s="25" t="s">
        <v>1793</v>
      </c>
      <c r="B241" s="24" t="s">
        <v>1794</v>
      </c>
      <c r="C241" s="127"/>
    </row>
    <row r="242" spans="1:3" ht="56.25" hidden="1">
      <c r="A242" s="25" t="s">
        <v>1795</v>
      </c>
      <c r="B242" s="24" t="s">
        <v>1796</v>
      </c>
      <c r="C242" s="127"/>
    </row>
    <row r="243" spans="1:3" ht="56.25" hidden="1">
      <c r="A243" s="25" t="s">
        <v>642</v>
      </c>
      <c r="B243" s="24" t="s">
        <v>643</v>
      </c>
      <c r="C243" s="127"/>
    </row>
    <row r="244" spans="1:3" ht="56.25" hidden="1">
      <c r="A244" s="25" t="s">
        <v>155</v>
      </c>
      <c r="B244" s="24" t="s">
        <v>156</v>
      </c>
      <c r="C244" s="127"/>
    </row>
    <row r="245" spans="1:3" ht="56.25" hidden="1">
      <c r="A245" s="25" t="s">
        <v>157</v>
      </c>
      <c r="B245" s="24" t="s">
        <v>158</v>
      </c>
      <c r="C245" s="127"/>
    </row>
    <row r="246" spans="1:3" ht="56.25" hidden="1">
      <c r="A246" s="25" t="s">
        <v>1173</v>
      </c>
      <c r="B246" s="24" t="s">
        <v>1174</v>
      </c>
      <c r="C246" s="127"/>
    </row>
    <row r="247" spans="1:3" hidden="1">
      <c r="A247" s="25" t="s">
        <v>1503</v>
      </c>
      <c r="B247" s="24" t="s">
        <v>1504</v>
      </c>
      <c r="C247" s="126">
        <f>C248+C258+C261+C264</f>
        <v>0</v>
      </c>
    </row>
    <row r="248" spans="1:3" hidden="1">
      <c r="A248" s="25" t="s">
        <v>1505</v>
      </c>
      <c r="B248" s="24" t="s">
        <v>1506</v>
      </c>
      <c r="C248" s="126">
        <f>C249+C250+C251+C252+C253+C254+C255+C256+C257</f>
        <v>0</v>
      </c>
    </row>
    <row r="249" spans="1:3" ht="37.5" hidden="1">
      <c r="A249" s="25" t="s">
        <v>1507</v>
      </c>
      <c r="B249" s="24" t="s">
        <v>1508</v>
      </c>
      <c r="C249" s="127"/>
    </row>
    <row r="250" spans="1:3" ht="56.25" hidden="1">
      <c r="A250" s="25" t="s">
        <v>947</v>
      </c>
      <c r="B250" s="24" t="s">
        <v>948</v>
      </c>
      <c r="C250" s="127"/>
    </row>
    <row r="251" spans="1:3" ht="37.5" hidden="1">
      <c r="A251" s="25" t="s">
        <v>949</v>
      </c>
      <c r="B251" s="24" t="s">
        <v>950</v>
      </c>
      <c r="C251" s="127"/>
    </row>
    <row r="252" spans="1:3" ht="37.5" hidden="1">
      <c r="A252" s="25" t="s">
        <v>508</v>
      </c>
      <c r="B252" s="24" t="s">
        <v>509</v>
      </c>
      <c r="C252" s="127"/>
    </row>
    <row r="253" spans="1:3" ht="37.5" hidden="1">
      <c r="A253" s="25" t="s">
        <v>510</v>
      </c>
      <c r="B253" s="24" t="s">
        <v>1462</v>
      </c>
      <c r="C253" s="127"/>
    </row>
    <row r="254" spans="1:3" ht="37.5" hidden="1">
      <c r="A254" s="25" t="s">
        <v>1463</v>
      </c>
      <c r="B254" s="24" t="s">
        <v>973</v>
      </c>
      <c r="C254" s="127"/>
    </row>
    <row r="255" spans="1:3" ht="37.5" hidden="1">
      <c r="A255" s="25" t="s">
        <v>974</v>
      </c>
      <c r="B255" s="24" t="s">
        <v>975</v>
      </c>
      <c r="C255" s="127"/>
    </row>
    <row r="256" spans="1:3" ht="75" hidden="1">
      <c r="A256" s="25" t="s">
        <v>976</v>
      </c>
      <c r="B256" s="24" t="s">
        <v>977</v>
      </c>
      <c r="C256" s="127"/>
    </row>
    <row r="257" spans="1:3" ht="75" hidden="1">
      <c r="A257" s="25" t="s">
        <v>978</v>
      </c>
      <c r="B257" s="24" t="s">
        <v>979</v>
      </c>
      <c r="C257" s="127"/>
    </row>
    <row r="258" spans="1:3" ht="37.5" hidden="1">
      <c r="A258" s="25" t="s">
        <v>980</v>
      </c>
      <c r="B258" s="24" t="s">
        <v>981</v>
      </c>
      <c r="C258" s="126">
        <f>C259+C260</f>
        <v>0</v>
      </c>
    </row>
    <row r="259" spans="1:3" ht="75" hidden="1">
      <c r="A259" s="25" t="s">
        <v>257</v>
      </c>
      <c r="B259" s="24" t="s">
        <v>258</v>
      </c>
      <c r="C259" s="127"/>
    </row>
    <row r="260" spans="1:3" ht="112.5" hidden="1">
      <c r="A260" s="25" t="s">
        <v>259</v>
      </c>
      <c r="B260" s="24" t="s">
        <v>899</v>
      </c>
      <c r="C260" s="127"/>
    </row>
    <row r="261" spans="1:3" ht="37.5" hidden="1">
      <c r="A261" s="25" t="s">
        <v>1407</v>
      </c>
      <c r="B261" s="24" t="s">
        <v>1408</v>
      </c>
      <c r="C261" s="126">
        <f>C262+C263</f>
        <v>0</v>
      </c>
    </row>
    <row r="262" spans="1:3" ht="56.25" hidden="1">
      <c r="A262" s="25" t="s">
        <v>1049</v>
      </c>
      <c r="B262" s="24" t="s">
        <v>1050</v>
      </c>
      <c r="C262" s="127"/>
    </row>
    <row r="263" spans="1:3" ht="56.25" hidden="1">
      <c r="A263" s="25" t="s">
        <v>1051</v>
      </c>
      <c r="B263" s="24" t="s">
        <v>1052</v>
      </c>
      <c r="C263" s="127"/>
    </row>
    <row r="264" spans="1:3" ht="56.25" hidden="1">
      <c r="A264" s="25" t="s">
        <v>1369</v>
      </c>
      <c r="B264" s="24" t="s">
        <v>1370</v>
      </c>
      <c r="C264" s="126">
        <f>C265+C266+C267+C268+C269+C270</f>
        <v>0</v>
      </c>
    </row>
    <row r="265" spans="1:3" ht="56.25" hidden="1">
      <c r="A265" s="25" t="s">
        <v>1371</v>
      </c>
      <c r="B265" s="24" t="s">
        <v>1372</v>
      </c>
      <c r="C265" s="127"/>
    </row>
    <row r="266" spans="1:3" ht="56.25" hidden="1">
      <c r="A266" s="25" t="s">
        <v>1373</v>
      </c>
      <c r="B266" s="24" t="s">
        <v>1374</v>
      </c>
      <c r="C266" s="127"/>
    </row>
    <row r="267" spans="1:3" ht="56.25" hidden="1">
      <c r="A267" s="25" t="s">
        <v>1375</v>
      </c>
      <c r="B267" s="24" t="s">
        <v>1376</v>
      </c>
      <c r="C267" s="127"/>
    </row>
    <row r="268" spans="1:3" ht="56.25" hidden="1">
      <c r="A268" s="25" t="s">
        <v>1377</v>
      </c>
      <c r="B268" s="24" t="s">
        <v>1699</v>
      </c>
      <c r="C268" s="127"/>
    </row>
    <row r="269" spans="1:3" ht="56.25" hidden="1">
      <c r="A269" s="25" t="s">
        <v>1700</v>
      </c>
      <c r="B269" s="24" t="s">
        <v>1701</v>
      </c>
      <c r="C269" s="127"/>
    </row>
    <row r="270" spans="1:3" ht="56.25" hidden="1">
      <c r="A270" s="25" t="s">
        <v>1520</v>
      </c>
      <c r="B270" s="24" t="s">
        <v>108</v>
      </c>
      <c r="C270" s="127"/>
    </row>
    <row r="271" spans="1:3" ht="37.5" hidden="1">
      <c r="A271" s="25" t="s">
        <v>767</v>
      </c>
      <c r="B271" s="24" t="s">
        <v>768</v>
      </c>
      <c r="C271" s="126">
        <f>C272+C273+C274+C275+C276+C277</f>
        <v>0</v>
      </c>
    </row>
    <row r="272" spans="1:3" ht="56.25" hidden="1">
      <c r="A272" s="25" t="s">
        <v>769</v>
      </c>
      <c r="B272" s="24" t="s">
        <v>770</v>
      </c>
      <c r="C272" s="127"/>
    </row>
    <row r="273" spans="1:9" ht="56.25" hidden="1">
      <c r="A273" s="25" t="s">
        <v>407</v>
      </c>
      <c r="B273" s="24" t="s">
        <v>408</v>
      </c>
      <c r="C273" s="127"/>
    </row>
    <row r="274" spans="1:9" ht="56.25" hidden="1">
      <c r="A274" s="25" t="s">
        <v>409</v>
      </c>
      <c r="B274" s="24" t="s">
        <v>410</v>
      </c>
      <c r="C274" s="127"/>
    </row>
    <row r="275" spans="1:9" ht="56.25" hidden="1">
      <c r="A275" s="25" t="s">
        <v>473</v>
      </c>
      <c r="B275" s="24" t="s">
        <v>881</v>
      </c>
      <c r="C275" s="127"/>
    </row>
    <row r="276" spans="1:9" ht="56.25" hidden="1">
      <c r="A276" s="25" t="s">
        <v>61</v>
      </c>
      <c r="B276" s="24" t="s">
        <v>62</v>
      </c>
      <c r="C276" s="127"/>
    </row>
    <row r="277" spans="1:9" ht="56.25" hidden="1">
      <c r="A277" s="25" t="s">
        <v>63</v>
      </c>
      <c r="B277" s="24" t="s">
        <v>64</v>
      </c>
      <c r="C277" s="127"/>
    </row>
    <row r="278" spans="1:9" hidden="1">
      <c r="A278" s="25" t="s">
        <v>65</v>
      </c>
      <c r="B278" s="24" t="s">
        <v>66</v>
      </c>
      <c r="C278" s="126">
        <f>C279+C280+C281</f>
        <v>0</v>
      </c>
    </row>
    <row r="279" spans="1:9" ht="56.25" hidden="1">
      <c r="A279" s="25" t="s">
        <v>135</v>
      </c>
      <c r="B279" s="24" t="s">
        <v>136</v>
      </c>
      <c r="C279" s="127"/>
    </row>
    <row r="280" spans="1:9" ht="75" hidden="1">
      <c r="A280" s="25" t="s">
        <v>1078</v>
      </c>
      <c r="B280" s="24" t="s">
        <v>1079</v>
      </c>
      <c r="C280" s="127"/>
    </row>
    <row r="281" spans="1:9" ht="75" hidden="1">
      <c r="A281" s="25" t="s">
        <v>1080</v>
      </c>
      <c r="B281" s="24" t="s">
        <v>1081</v>
      </c>
      <c r="C281" s="127"/>
    </row>
    <row r="282" spans="1:9" ht="116.25" hidden="1" customHeight="1">
      <c r="A282" s="25" t="s">
        <v>279</v>
      </c>
      <c r="B282" s="24" t="s">
        <v>1921</v>
      </c>
      <c r="C282" s="126">
        <f>C283+C296</f>
        <v>0</v>
      </c>
      <c r="I282" s="257"/>
    </row>
    <row r="283" spans="1:9" ht="97.5" hidden="1" customHeight="1">
      <c r="A283" s="25" t="s">
        <v>442</v>
      </c>
      <c r="B283" s="24" t="s">
        <v>1922</v>
      </c>
      <c r="C283" s="126">
        <f>C295</f>
        <v>0</v>
      </c>
    </row>
    <row r="284" spans="1:9" ht="70.5" hidden="1" customHeight="1">
      <c r="A284" s="25" t="s">
        <v>1248</v>
      </c>
      <c r="B284" s="24" t="s">
        <v>1249</v>
      </c>
      <c r="C284" s="127"/>
    </row>
    <row r="285" spans="1:9" ht="112.5" hidden="1">
      <c r="A285" s="25" t="s">
        <v>192</v>
      </c>
      <c r="B285" s="24" t="s">
        <v>78</v>
      </c>
      <c r="C285" s="127"/>
    </row>
    <row r="286" spans="1:9" ht="93.75" hidden="1">
      <c r="A286" s="25" t="s">
        <v>206</v>
      </c>
      <c r="B286" s="24" t="s">
        <v>207</v>
      </c>
      <c r="C286" s="127"/>
    </row>
    <row r="287" spans="1:9" ht="112.5" hidden="1">
      <c r="A287" s="25" t="s">
        <v>1733</v>
      </c>
      <c r="B287" s="24" t="s">
        <v>1734</v>
      </c>
      <c r="C287" s="127"/>
    </row>
    <row r="288" spans="1:9" ht="93.75" hidden="1">
      <c r="A288" s="25" t="s">
        <v>585</v>
      </c>
      <c r="B288" s="24" t="s">
        <v>586</v>
      </c>
      <c r="C288" s="127"/>
    </row>
    <row r="289" spans="1:3" ht="75" hidden="1">
      <c r="A289" s="25" t="s">
        <v>542</v>
      </c>
      <c r="B289" s="24" t="s">
        <v>543</v>
      </c>
      <c r="C289" s="126">
        <f>C290+C291+C292+C293+C294+C295</f>
        <v>0</v>
      </c>
    </row>
    <row r="290" spans="1:3" ht="56.25" hidden="1">
      <c r="A290" s="25" t="s">
        <v>544</v>
      </c>
      <c r="B290" s="24" t="s">
        <v>545</v>
      </c>
      <c r="C290" s="127"/>
    </row>
    <row r="291" spans="1:3" ht="56.25" hidden="1">
      <c r="A291" s="25" t="s">
        <v>546</v>
      </c>
      <c r="B291" s="24" t="s">
        <v>547</v>
      </c>
      <c r="C291" s="127"/>
    </row>
    <row r="292" spans="1:3" ht="56.25" hidden="1">
      <c r="A292" s="25" t="s">
        <v>548</v>
      </c>
      <c r="B292" s="24" t="s">
        <v>549</v>
      </c>
      <c r="C292" s="127"/>
    </row>
    <row r="293" spans="1:3" ht="56.25" hidden="1">
      <c r="A293" s="25" t="s">
        <v>1325</v>
      </c>
      <c r="B293" s="24" t="s">
        <v>1326</v>
      </c>
      <c r="C293" s="127"/>
    </row>
    <row r="294" spans="1:3" ht="56.25" hidden="1">
      <c r="A294" s="25" t="s">
        <v>1327</v>
      </c>
      <c r="B294" s="24" t="s">
        <v>1328</v>
      </c>
      <c r="C294" s="127"/>
    </row>
    <row r="295" spans="1:3" ht="100.5" hidden="1" customHeight="1">
      <c r="A295" s="25" t="s">
        <v>253</v>
      </c>
      <c r="B295" s="24" t="s">
        <v>1263</v>
      </c>
      <c r="C295" s="127"/>
    </row>
    <row r="296" spans="1:3" ht="102" hidden="1" customHeight="1">
      <c r="A296" s="25" t="s">
        <v>1788</v>
      </c>
      <c r="B296" s="24" t="s">
        <v>1923</v>
      </c>
      <c r="C296" s="126">
        <f>C310+C391</f>
        <v>0</v>
      </c>
    </row>
    <row r="297" spans="1:3" ht="93.75" hidden="1">
      <c r="A297" s="25" t="s">
        <v>1789</v>
      </c>
      <c r="B297" s="24" t="s">
        <v>1790</v>
      </c>
      <c r="C297" s="126">
        <f>C298+C299+C300+C301+C302+C303+C304+C305+C306+C307+C308+C309+C310+C311+C312+C313+C314</f>
        <v>0</v>
      </c>
    </row>
    <row r="298" spans="1:3" ht="75" hidden="1">
      <c r="A298" s="25" t="s">
        <v>1791</v>
      </c>
      <c r="B298" s="24" t="s">
        <v>1792</v>
      </c>
      <c r="C298" s="127"/>
    </row>
    <row r="299" spans="1:3" ht="93.75" hidden="1">
      <c r="A299" s="25" t="s">
        <v>898</v>
      </c>
      <c r="B299" s="24" t="s">
        <v>1832</v>
      </c>
      <c r="C299" s="127"/>
    </row>
    <row r="300" spans="1:3" ht="75" hidden="1">
      <c r="A300" s="25" t="s">
        <v>1232</v>
      </c>
      <c r="B300" s="24" t="s">
        <v>1233</v>
      </c>
      <c r="C300" s="127"/>
    </row>
    <row r="301" spans="1:3" ht="75" hidden="1">
      <c r="A301" s="25" t="s">
        <v>1818</v>
      </c>
      <c r="B301" s="24" t="s">
        <v>1819</v>
      </c>
      <c r="C301" s="127"/>
    </row>
    <row r="302" spans="1:3" ht="93.75" hidden="1">
      <c r="A302" s="25" t="s">
        <v>1820</v>
      </c>
      <c r="B302" s="24" t="s">
        <v>1821</v>
      </c>
      <c r="C302" s="127"/>
    </row>
    <row r="303" spans="1:3" ht="93.75" hidden="1">
      <c r="A303" s="25" t="s">
        <v>1419</v>
      </c>
      <c r="B303" s="24" t="s">
        <v>1420</v>
      </c>
      <c r="C303" s="127"/>
    </row>
    <row r="304" spans="1:3" ht="75" hidden="1">
      <c r="A304" s="25" t="s">
        <v>1421</v>
      </c>
      <c r="B304" s="24" t="s">
        <v>1422</v>
      </c>
      <c r="C304" s="127"/>
    </row>
    <row r="305" spans="1:3" ht="93.75" hidden="1">
      <c r="A305" s="25" t="s">
        <v>726</v>
      </c>
      <c r="B305" s="24" t="s">
        <v>727</v>
      </c>
      <c r="C305" s="127"/>
    </row>
    <row r="306" spans="1:3" ht="112.5" hidden="1">
      <c r="A306" s="25" t="s">
        <v>1216</v>
      </c>
      <c r="B306" s="24" t="s">
        <v>1217</v>
      </c>
      <c r="C306" s="127"/>
    </row>
    <row r="307" spans="1:3" ht="93.75" hidden="1">
      <c r="A307" s="25" t="s">
        <v>443</v>
      </c>
      <c r="B307" s="24" t="s">
        <v>837</v>
      </c>
      <c r="C307" s="127"/>
    </row>
    <row r="308" spans="1:3" ht="93.75" hidden="1">
      <c r="A308" s="25" t="s">
        <v>176</v>
      </c>
      <c r="B308" s="24" t="s">
        <v>177</v>
      </c>
      <c r="C308" s="127"/>
    </row>
    <row r="309" spans="1:3" ht="93.75" hidden="1">
      <c r="A309" s="25" t="s">
        <v>178</v>
      </c>
      <c r="B309" s="24" t="s">
        <v>179</v>
      </c>
      <c r="C309" s="127"/>
    </row>
    <row r="310" spans="1:3" ht="95.25" hidden="1" customHeight="1">
      <c r="A310" s="25" t="s">
        <v>180</v>
      </c>
      <c r="B310" s="24" t="s">
        <v>1097</v>
      </c>
      <c r="C310" s="127"/>
    </row>
    <row r="311" spans="1:3" ht="56.25" hidden="1">
      <c r="A311" s="25" t="s">
        <v>209</v>
      </c>
      <c r="B311" s="24" t="s">
        <v>210</v>
      </c>
      <c r="C311" s="127"/>
    </row>
    <row r="312" spans="1:3" ht="56.25" hidden="1">
      <c r="A312" s="25" t="s">
        <v>1491</v>
      </c>
      <c r="B312" s="24" t="s">
        <v>1492</v>
      </c>
      <c r="C312" s="127"/>
    </row>
    <row r="313" spans="1:3" ht="56.25" hidden="1">
      <c r="A313" s="25" t="s">
        <v>1778</v>
      </c>
      <c r="B313" s="24" t="s">
        <v>1779</v>
      </c>
      <c r="C313" s="127"/>
    </row>
    <row r="314" spans="1:3" ht="56.25" hidden="1">
      <c r="A314" s="25" t="s">
        <v>1780</v>
      </c>
      <c r="B314" s="24" t="s">
        <v>1781</v>
      </c>
      <c r="C314" s="127"/>
    </row>
    <row r="315" spans="1:3" ht="56.25" hidden="1">
      <c r="A315" s="25" t="s">
        <v>1782</v>
      </c>
      <c r="B315" s="24" t="s">
        <v>1783</v>
      </c>
      <c r="C315" s="127"/>
    </row>
    <row r="316" spans="1:3" ht="75" hidden="1">
      <c r="A316" s="25" t="s">
        <v>1784</v>
      </c>
      <c r="B316" s="24" t="s">
        <v>1785</v>
      </c>
      <c r="C316" s="127"/>
    </row>
    <row r="317" spans="1:3" ht="37.5" hidden="1">
      <c r="A317" s="25" t="s">
        <v>1786</v>
      </c>
      <c r="B317" s="24" t="s">
        <v>1787</v>
      </c>
      <c r="C317" s="127"/>
    </row>
    <row r="318" spans="1:3" ht="37.5" hidden="1">
      <c r="A318" s="25" t="s">
        <v>1410</v>
      </c>
      <c r="B318" s="24" t="s">
        <v>1411</v>
      </c>
      <c r="C318" s="126">
        <f>C319</f>
        <v>0</v>
      </c>
    </row>
    <row r="319" spans="1:3" ht="75" hidden="1">
      <c r="A319" s="25" t="s">
        <v>550</v>
      </c>
      <c r="B319" s="24" t="s">
        <v>551</v>
      </c>
      <c r="C319" s="126">
        <f>C320+C321+C322+C323+C324+C325+C326</f>
        <v>0</v>
      </c>
    </row>
    <row r="320" spans="1:3" ht="56.25" hidden="1">
      <c r="A320" s="25" t="s">
        <v>322</v>
      </c>
      <c r="B320" s="24" t="s">
        <v>323</v>
      </c>
      <c r="C320" s="127"/>
    </row>
    <row r="321" spans="1:3" ht="75" hidden="1">
      <c r="A321" s="25" t="s">
        <v>324</v>
      </c>
      <c r="B321" s="24" t="s">
        <v>325</v>
      </c>
      <c r="C321" s="127"/>
    </row>
    <row r="322" spans="1:3" ht="75" hidden="1">
      <c r="A322" s="25" t="s">
        <v>1126</v>
      </c>
      <c r="B322" s="24" t="s">
        <v>1127</v>
      </c>
      <c r="C322" s="127"/>
    </row>
    <row r="323" spans="1:3" ht="75" hidden="1">
      <c r="A323" s="25" t="s">
        <v>1128</v>
      </c>
      <c r="B323" s="24" t="s">
        <v>1129</v>
      </c>
      <c r="C323" s="127"/>
    </row>
    <row r="324" spans="1:3" ht="75" hidden="1">
      <c r="A324" s="25" t="s">
        <v>737</v>
      </c>
      <c r="B324" s="24" t="s">
        <v>738</v>
      </c>
      <c r="C324" s="127"/>
    </row>
    <row r="325" spans="1:3" ht="75" hidden="1">
      <c r="A325" s="25" t="s">
        <v>1510</v>
      </c>
      <c r="B325" s="24" t="s">
        <v>1511</v>
      </c>
      <c r="C325" s="127"/>
    </row>
    <row r="326" spans="1:3" ht="37.5" hidden="1">
      <c r="A326" s="25" t="s">
        <v>1512</v>
      </c>
      <c r="B326" s="24" t="s">
        <v>1513</v>
      </c>
      <c r="C326" s="127"/>
    </row>
    <row r="327" spans="1:3" ht="56.25" hidden="1">
      <c r="A327" s="25" t="s">
        <v>853</v>
      </c>
      <c r="B327" s="24" t="s">
        <v>854</v>
      </c>
      <c r="C327" s="126">
        <f>C328+C335+C342+C349</f>
        <v>0</v>
      </c>
    </row>
    <row r="328" spans="1:3" ht="75" hidden="1">
      <c r="A328" s="25" t="s">
        <v>855</v>
      </c>
      <c r="B328" s="24" t="s">
        <v>856</v>
      </c>
      <c r="C328" s="126">
        <f>C329+C330+C331+C332+C333+C334</f>
        <v>0</v>
      </c>
    </row>
    <row r="329" spans="1:3" ht="75" hidden="1">
      <c r="A329" s="25" t="s">
        <v>857</v>
      </c>
      <c r="B329" s="24" t="s">
        <v>858</v>
      </c>
      <c r="C329" s="127"/>
    </row>
    <row r="330" spans="1:3" ht="75" hidden="1">
      <c r="A330" s="25" t="s">
        <v>1695</v>
      </c>
      <c r="B330" s="24" t="s">
        <v>1696</v>
      </c>
      <c r="C330" s="127"/>
    </row>
    <row r="331" spans="1:3" ht="75" hidden="1">
      <c r="A331" s="25" t="s">
        <v>1828</v>
      </c>
      <c r="B331" s="24" t="s">
        <v>1829</v>
      </c>
      <c r="C331" s="127"/>
    </row>
    <row r="332" spans="1:3" ht="75" hidden="1">
      <c r="A332" s="25" t="s">
        <v>1830</v>
      </c>
      <c r="B332" s="24" t="s">
        <v>1831</v>
      </c>
      <c r="C332" s="127"/>
    </row>
    <row r="333" spans="1:3" ht="75" hidden="1">
      <c r="A333" s="25" t="s">
        <v>1250</v>
      </c>
      <c r="B333" s="24" t="s">
        <v>1251</v>
      </c>
      <c r="C333" s="127"/>
    </row>
    <row r="334" spans="1:3" ht="75" hidden="1">
      <c r="A334" s="25" t="s">
        <v>1055</v>
      </c>
      <c r="B334" s="24" t="s">
        <v>1668</v>
      </c>
      <c r="C334" s="127"/>
    </row>
    <row r="335" spans="1:3" ht="56.25" hidden="1">
      <c r="A335" s="25" t="s">
        <v>1669</v>
      </c>
      <c r="B335" s="24" t="s">
        <v>1670</v>
      </c>
      <c r="C335" s="126">
        <f>C336+C337+C338+C339+C340+C341</f>
        <v>0</v>
      </c>
    </row>
    <row r="336" spans="1:3" ht="56.25" hidden="1">
      <c r="A336" s="25" t="s">
        <v>1671</v>
      </c>
      <c r="B336" s="24" t="s">
        <v>1672</v>
      </c>
      <c r="C336" s="127"/>
    </row>
    <row r="337" spans="1:3" ht="56.25" hidden="1">
      <c r="A337" s="25" t="s">
        <v>1436</v>
      </c>
      <c r="B337" s="24" t="s">
        <v>1437</v>
      </c>
      <c r="C337" s="127"/>
    </row>
    <row r="338" spans="1:3" ht="56.25" hidden="1">
      <c r="A338" s="25" t="s">
        <v>1438</v>
      </c>
      <c r="B338" s="24" t="s">
        <v>1439</v>
      </c>
      <c r="C338" s="127"/>
    </row>
    <row r="339" spans="1:3" ht="56.25" hidden="1">
      <c r="A339" s="25" t="s">
        <v>1440</v>
      </c>
      <c r="B339" s="24" t="s">
        <v>1441</v>
      </c>
      <c r="C339" s="127"/>
    </row>
    <row r="340" spans="1:3" ht="56.25" hidden="1">
      <c r="A340" s="25" t="s">
        <v>1119</v>
      </c>
      <c r="B340" s="24" t="s">
        <v>68</v>
      </c>
      <c r="C340" s="127"/>
    </row>
    <row r="341" spans="1:3" ht="56.25" hidden="1">
      <c r="A341" s="25" t="s">
        <v>69</v>
      </c>
      <c r="B341" s="24" t="s">
        <v>1275</v>
      </c>
      <c r="C341" s="127"/>
    </row>
    <row r="342" spans="1:3" ht="56.25" hidden="1">
      <c r="A342" s="25" t="s">
        <v>1218</v>
      </c>
      <c r="B342" s="24" t="s">
        <v>990</v>
      </c>
      <c r="C342" s="126">
        <f>C343+C344+C345+C346+C347+C348</f>
        <v>0</v>
      </c>
    </row>
    <row r="343" spans="1:3" ht="56.25" hidden="1">
      <c r="A343" s="25" t="s">
        <v>1070</v>
      </c>
      <c r="B343" s="24" t="s">
        <v>1071</v>
      </c>
      <c r="C343" s="127"/>
    </row>
    <row r="344" spans="1:3" ht="56.25" hidden="1">
      <c r="A344" s="25" t="s">
        <v>490</v>
      </c>
      <c r="B344" s="24" t="s">
        <v>242</v>
      </c>
      <c r="C344" s="127"/>
    </row>
    <row r="345" spans="1:3" ht="56.25" hidden="1">
      <c r="A345" s="25" t="s">
        <v>243</v>
      </c>
      <c r="B345" s="24" t="s">
        <v>728</v>
      </c>
      <c r="C345" s="127"/>
    </row>
    <row r="346" spans="1:3" ht="56.25" hidden="1">
      <c r="A346" s="25" t="s">
        <v>729</v>
      </c>
      <c r="B346" s="24" t="s">
        <v>730</v>
      </c>
      <c r="C346" s="127"/>
    </row>
    <row r="347" spans="1:3" ht="56.25" hidden="1">
      <c r="A347" s="25" t="s">
        <v>731</v>
      </c>
      <c r="B347" s="24" t="s">
        <v>732</v>
      </c>
      <c r="C347" s="127"/>
    </row>
    <row r="348" spans="1:3" ht="56.25" hidden="1">
      <c r="A348" s="25" t="s">
        <v>733</v>
      </c>
      <c r="B348" s="24" t="s">
        <v>734</v>
      </c>
      <c r="C348" s="127"/>
    </row>
    <row r="349" spans="1:3" ht="56.25" hidden="1">
      <c r="A349" s="25" t="s">
        <v>735</v>
      </c>
      <c r="B349" s="24" t="s">
        <v>736</v>
      </c>
      <c r="C349" s="126">
        <f>C350+C351+C352+C353+C354+C355+C356+C357+C358+C359</f>
        <v>0</v>
      </c>
    </row>
    <row r="350" spans="1:3" ht="37.5" hidden="1">
      <c r="A350" s="25" t="s">
        <v>1870</v>
      </c>
      <c r="B350" s="24" t="s">
        <v>1871</v>
      </c>
      <c r="C350" s="127"/>
    </row>
    <row r="351" spans="1:3" ht="56.25" hidden="1">
      <c r="A351" s="25" t="s">
        <v>1872</v>
      </c>
      <c r="B351" s="24" t="s">
        <v>1873</v>
      </c>
      <c r="C351" s="127"/>
    </row>
    <row r="352" spans="1:3" ht="37.5" hidden="1">
      <c r="A352" s="25" t="s">
        <v>1874</v>
      </c>
      <c r="B352" s="24" t="s">
        <v>1875</v>
      </c>
      <c r="C352" s="127"/>
    </row>
    <row r="353" spans="1:3" ht="37.5" hidden="1">
      <c r="A353" s="25" t="s">
        <v>1876</v>
      </c>
      <c r="B353" s="24" t="s">
        <v>1877</v>
      </c>
      <c r="C353" s="127"/>
    </row>
    <row r="354" spans="1:3" ht="37.5" hidden="1">
      <c r="A354" s="25" t="s">
        <v>245</v>
      </c>
      <c r="B354" s="24" t="s">
        <v>246</v>
      </c>
      <c r="C354" s="127"/>
    </row>
    <row r="355" spans="1:3" ht="37.5" hidden="1">
      <c r="A355" s="25" t="s">
        <v>644</v>
      </c>
      <c r="B355" s="24" t="s">
        <v>645</v>
      </c>
      <c r="C355" s="127"/>
    </row>
    <row r="356" spans="1:3" ht="56.25" hidden="1">
      <c r="A356" s="25" t="s">
        <v>646</v>
      </c>
      <c r="B356" s="24" t="s">
        <v>647</v>
      </c>
      <c r="C356" s="127"/>
    </row>
    <row r="357" spans="1:3" ht="56.25" hidden="1">
      <c r="A357" s="25" t="s">
        <v>648</v>
      </c>
      <c r="B357" s="24" t="s">
        <v>649</v>
      </c>
      <c r="C357" s="127"/>
    </row>
    <row r="358" spans="1:3" ht="56.25" hidden="1">
      <c r="A358" s="25" t="s">
        <v>1484</v>
      </c>
      <c r="B358" s="24" t="s">
        <v>1867</v>
      </c>
      <c r="C358" s="127"/>
    </row>
    <row r="359" spans="1:3" ht="75" hidden="1">
      <c r="A359" s="25" t="s">
        <v>1868</v>
      </c>
      <c r="B359" s="24" t="s">
        <v>1869</v>
      </c>
      <c r="C359" s="127"/>
    </row>
    <row r="360" spans="1:3" ht="37.5" hidden="1">
      <c r="A360" s="25" t="s">
        <v>1330</v>
      </c>
      <c r="B360" s="24" t="s">
        <v>1331</v>
      </c>
      <c r="C360" s="126">
        <f>C361+C362+C377+C378+C387+C388+C389</f>
        <v>0</v>
      </c>
    </row>
    <row r="361" spans="1:3" hidden="1">
      <c r="A361" s="25" t="s">
        <v>1332</v>
      </c>
      <c r="B361" s="24" t="s">
        <v>1333</v>
      </c>
      <c r="C361" s="127"/>
    </row>
    <row r="362" spans="1:3" hidden="1">
      <c r="A362" s="25" t="s">
        <v>1334</v>
      </c>
      <c r="B362" s="24" t="s">
        <v>1335</v>
      </c>
      <c r="C362" s="126">
        <f>C363</f>
        <v>0</v>
      </c>
    </row>
    <row r="363" spans="1:3" ht="75" hidden="1">
      <c r="A363" s="25" t="s">
        <v>1336</v>
      </c>
      <c r="B363" s="24" t="s">
        <v>85</v>
      </c>
      <c r="C363" s="126">
        <f>C364+C365+C366+C367+C368+C369+C370+C371+C372+C373</f>
        <v>0</v>
      </c>
    </row>
    <row r="364" spans="1:3" ht="112.5" hidden="1">
      <c r="A364" s="25" t="s">
        <v>86</v>
      </c>
      <c r="B364" s="24" t="s">
        <v>87</v>
      </c>
      <c r="C364" s="127"/>
    </row>
    <row r="365" spans="1:3" ht="112.5" hidden="1">
      <c r="A365" s="25" t="s">
        <v>88</v>
      </c>
      <c r="B365" s="24" t="s">
        <v>89</v>
      </c>
      <c r="C365" s="127"/>
    </row>
    <row r="366" spans="1:3" ht="56.25" hidden="1">
      <c r="A366" s="25" t="s">
        <v>90</v>
      </c>
      <c r="B366" s="24" t="s">
        <v>91</v>
      </c>
      <c r="C366" s="127"/>
    </row>
    <row r="367" spans="1:3" ht="56.25" hidden="1">
      <c r="A367" s="25" t="s">
        <v>1133</v>
      </c>
      <c r="B367" s="24" t="s">
        <v>1134</v>
      </c>
      <c r="C367" s="127"/>
    </row>
    <row r="368" spans="1:3" ht="56.25" hidden="1">
      <c r="A368" s="25" t="s">
        <v>1135</v>
      </c>
      <c r="B368" s="24" t="s">
        <v>1136</v>
      </c>
      <c r="C368" s="127"/>
    </row>
    <row r="369" spans="1:3" ht="112.5" hidden="1">
      <c r="A369" s="25" t="s">
        <v>838</v>
      </c>
      <c r="B369" s="24" t="s">
        <v>839</v>
      </c>
      <c r="C369" s="127"/>
    </row>
    <row r="370" spans="1:3" ht="112.5" hidden="1">
      <c r="A370" s="25" t="s">
        <v>840</v>
      </c>
      <c r="B370" s="24" t="s">
        <v>841</v>
      </c>
      <c r="C370" s="127"/>
    </row>
    <row r="371" spans="1:3" ht="112.5" hidden="1">
      <c r="A371" s="25" t="s">
        <v>842</v>
      </c>
      <c r="B371" s="24" t="s">
        <v>784</v>
      </c>
      <c r="C371" s="127"/>
    </row>
    <row r="372" spans="1:3" ht="93.75" hidden="1">
      <c r="A372" s="25" t="s">
        <v>1897</v>
      </c>
      <c r="B372" s="24" t="s">
        <v>1898</v>
      </c>
      <c r="C372" s="127"/>
    </row>
    <row r="373" spans="1:3" hidden="1">
      <c r="A373" s="25" t="s">
        <v>1899</v>
      </c>
      <c r="B373" s="24" t="s">
        <v>1900</v>
      </c>
      <c r="C373" s="126">
        <f>C374+C375+C376+C377</f>
        <v>0</v>
      </c>
    </row>
    <row r="374" spans="1:3" ht="37.5" hidden="1">
      <c r="A374" s="25" t="s">
        <v>1901</v>
      </c>
      <c r="B374" s="24" t="s">
        <v>1902</v>
      </c>
      <c r="C374" s="127"/>
    </row>
    <row r="375" spans="1:3" ht="37.5" hidden="1">
      <c r="A375" s="25" t="s">
        <v>1903</v>
      </c>
      <c r="B375" s="24" t="s">
        <v>1904</v>
      </c>
      <c r="C375" s="127"/>
    </row>
    <row r="376" spans="1:3" ht="37.5" hidden="1">
      <c r="A376" s="25" t="s">
        <v>1905</v>
      </c>
      <c r="B376" s="24" t="s">
        <v>1906</v>
      </c>
      <c r="C376" s="127"/>
    </row>
    <row r="377" spans="1:3" ht="37.5" hidden="1">
      <c r="A377" s="25" t="s">
        <v>1907</v>
      </c>
      <c r="B377" s="24" t="s">
        <v>1908</v>
      </c>
      <c r="C377" s="127"/>
    </row>
    <row r="378" spans="1:3" ht="37.5" hidden="1">
      <c r="A378" s="25" t="s">
        <v>1909</v>
      </c>
      <c r="B378" s="24" t="s">
        <v>958</v>
      </c>
      <c r="C378" s="126">
        <f>C379+C382+C385+C386</f>
        <v>0</v>
      </c>
    </row>
    <row r="379" spans="1:3" ht="56.25" hidden="1">
      <c r="A379" s="25" t="s">
        <v>959</v>
      </c>
      <c r="B379" s="24" t="s">
        <v>960</v>
      </c>
      <c r="C379" s="126">
        <f>C380+C381</f>
        <v>0</v>
      </c>
    </row>
    <row r="380" spans="1:3" ht="37.5" hidden="1">
      <c r="A380" s="25" t="s">
        <v>961</v>
      </c>
      <c r="B380" s="24" t="s">
        <v>962</v>
      </c>
      <c r="C380" s="127"/>
    </row>
    <row r="381" spans="1:3" ht="56.25" hidden="1">
      <c r="A381" s="25" t="s">
        <v>1337</v>
      </c>
      <c r="B381" s="24" t="s">
        <v>1338</v>
      </c>
      <c r="C381" s="127"/>
    </row>
    <row r="382" spans="1:3" ht="56.25" hidden="1">
      <c r="A382" s="25" t="s">
        <v>1339</v>
      </c>
      <c r="B382" s="24" t="s">
        <v>354</v>
      </c>
      <c r="C382" s="126">
        <f>C383+C384</f>
        <v>0</v>
      </c>
    </row>
    <row r="383" spans="1:3" ht="37.5" hidden="1">
      <c r="A383" s="25" t="s">
        <v>355</v>
      </c>
      <c r="B383" s="24" t="s">
        <v>356</v>
      </c>
      <c r="C383" s="127"/>
    </row>
    <row r="384" spans="1:3" ht="75" hidden="1">
      <c r="A384" s="25" t="s">
        <v>412</v>
      </c>
      <c r="B384" s="24" t="s">
        <v>413</v>
      </c>
      <c r="C384" s="127"/>
    </row>
    <row r="385" spans="1:3" ht="37.5" hidden="1">
      <c r="A385" s="25" t="s">
        <v>414</v>
      </c>
      <c r="B385" s="24" t="s">
        <v>415</v>
      </c>
      <c r="C385" s="127"/>
    </row>
    <row r="386" spans="1:3" ht="37.5" hidden="1">
      <c r="A386" s="25" t="s">
        <v>416</v>
      </c>
      <c r="B386" s="24" t="s">
        <v>417</v>
      </c>
      <c r="C386" s="127"/>
    </row>
    <row r="387" spans="1:3" hidden="1">
      <c r="A387" s="25" t="s">
        <v>418</v>
      </c>
      <c r="B387" s="24" t="s">
        <v>419</v>
      </c>
      <c r="C387" s="127"/>
    </row>
    <row r="388" spans="1:3" ht="93.75" hidden="1">
      <c r="A388" s="25" t="s">
        <v>420</v>
      </c>
      <c r="B388" s="24" t="s">
        <v>211</v>
      </c>
      <c r="C388" s="127"/>
    </row>
    <row r="389" spans="1:3" ht="56.25" hidden="1">
      <c r="A389" s="25" t="s">
        <v>212</v>
      </c>
      <c r="B389" s="24" t="s">
        <v>213</v>
      </c>
      <c r="C389" s="126">
        <f>C390+C391</f>
        <v>0</v>
      </c>
    </row>
    <row r="390" spans="1:3" ht="75" hidden="1">
      <c r="A390" s="25" t="s">
        <v>214</v>
      </c>
      <c r="B390" s="24" t="s">
        <v>215</v>
      </c>
      <c r="C390" s="127"/>
    </row>
    <row r="391" spans="1:3" ht="42.75" hidden="1" customHeight="1">
      <c r="A391" s="25" t="s">
        <v>216</v>
      </c>
      <c r="B391" s="24" t="s">
        <v>551</v>
      </c>
      <c r="C391" s="127"/>
    </row>
    <row r="392" spans="1:3" ht="42.75" hidden="1" customHeight="1">
      <c r="A392" s="25" t="s">
        <v>797</v>
      </c>
      <c r="B392" s="24" t="s">
        <v>738</v>
      </c>
      <c r="C392" s="127"/>
    </row>
    <row r="393" spans="1:3" ht="42.75" hidden="1" customHeight="1">
      <c r="A393" s="25" t="s">
        <v>1410</v>
      </c>
      <c r="B393" s="24" t="s">
        <v>304</v>
      </c>
      <c r="C393" s="127"/>
    </row>
    <row r="394" spans="1:3" ht="78" hidden="1" customHeight="1">
      <c r="A394" s="25" t="s">
        <v>305</v>
      </c>
      <c r="B394" s="24" t="s">
        <v>1018</v>
      </c>
      <c r="C394" s="127"/>
    </row>
    <row r="395" spans="1:3" ht="41.25" hidden="1" customHeight="1">
      <c r="A395" s="25" t="s">
        <v>1330</v>
      </c>
      <c r="B395" s="24" t="s">
        <v>1098</v>
      </c>
      <c r="C395" s="127">
        <f>C396</f>
        <v>0</v>
      </c>
    </row>
    <row r="396" spans="1:3" ht="21.75" hidden="1" customHeight="1">
      <c r="A396" s="25" t="s">
        <v>1332</v>
      </c>
      <c r="B396" s="24" t="s">
        <v>1099</v>
      </c>
      <c r="C396" s="127"/>
    </row>
    <row r="397" spans="1:3" ht="37.5" hidden="1">
      <c r="A397" s="25" t="s">
        <v>798</v>
      </c>
      <c r="B397" s="24" t="s">
        <v>799</v>
      </c>
      <c r="C397" s="126">
        <f>C398+C421+C434</f>
        <v>0</v>
      </c>
    </row>
    <row r="398" spans="1:3" ht="37.5" hidden="1">
      <c r="A398" s="25" t="s">
        <v>800</v>
      </c>
      <c r="B398" s="24" t="s">
        <v>444</v>
      </c>
      <c r="C398" s="126">
        <f>C399+C400+C401+C402+C403+C405+C406+C407+C408++C409+C410+C411+C412+C413+C414+C415+C416+C417+C418+C419+C420</f>
        <v>0</v>
      </c>
    </row>
    <row r="399" spans="1:3" hidden="1">
      <c r="A399" s="25" t="s">
        <v>445</v>
      </c>
      <c r="B399" s="24" t="s">
        <v>446</v>
      </c>
      <c r="C399" s="127"/>
    </row>
    <row r="400" spans="1:3" ht="37.5" hidden="1">
      <c r="A400" s="25" t="s">
        <v>447</v>
      </c>
      <c r="B400" s="24" t="s">
        <v>448</v>
      </c>
      <c r="C400" s="127"/>
    </row>
    <row r="401" spans="1:3" ht="75" hidden="1">
      <c r="A401" s="25" t="s">
        <v>1606</v>
      </c>
      <c r="B401" s="24" t="s">
        <v>1607</v>
      </c>
      <c r="C401" s="127"/>
    </row>
    <row r="402" spans="1:3" ht="93.75" hidden="1">
      <c r="A402" s="25" t="s">
        <v>482</v>
      </c>
      <c r="B402" s="24" t="s">
        <v>886</v>
      </c>
      <c r="C402" s="127"/>
    </row>
    <row r="403" spans="1:3" ht="37.5" hidden="1">
      <c r="A403" s="25" t="s">
        <v>887</v>
      </c>
      <c r="B403" s="24" t="s">
        <v>888</v>
      </c>
      <c r="C403" s="127"/>
    </row>
    <row r="404" spans="1:3" ht="37.5" hidden="1">
      <c r="A404" s="25" t="s">
        <v>889</v>
      </c>
      <c r="B404" s="24" t="s">
        <v>890</v>
      </c>
      <c r="C404" s="127"/>
    </row>
    <row r="405" spans="1:3" ht="37.5" hidden="1">
      <c r="A405" s="25" t="s">
        <v>891</v>
      </c>
      <c r="B405" s="24" t="s">
        <v>892</v>
      </c>
      <c r="C405" s="127"/>
    </row>
    <row r="406" spans="1:3" hidden="1">
      <c r="A406" s="25" t="s">
        <v>893</v>
      </c>
      <c r="B406" s="24" t="s">
        <v>1069</v>
      </c>
      <c r="C406" s="127"/>
    </row>
    <row r="407" spans="1:3" ht="75" hidden="1">
      <c r="A407" s="25" t="s">
        <v>924</v>
      </c>
      <c r="B407" s="24" t="s">
        <v>925</v>
      </c>
      <c r="C407" s="127"/>
    </row>
    <row r="408" spans="1:3" ht="37.5" hidden="1">
      <c r="A408" s="25" t="s">
        <v>926</v>
      </c>
      <c r="B408" s="24" t="s">
        <v>927</v>
      </c>
      <c r="C408" s="127"/>
    </row>
    <row r="409" spans="1:3" ht="37.5" hidden="1">
      <c r="A409" s="25" t="s">
        <v>222</v>
      </c>
      <c r="B409" s="24" t="s">
        <v>223</v>
      </c>
      <c r="C409" s="127"/>
    </row>
    <row r="410" spans="1:3" ht="37.5" hidden="1">
      <c r="A410" s="25" t="s">
        <v>1549</v>
      </c>
      <c r="B410" s="24" t="s">
        <v>1550</v>
      </c>
      <c r="C410" s="127"/>
    </row>
    <row r="411" spans="1:3" hidden="1">
      <c r="A411" s="25" t="s">
        <v>1551</v>
      </c>
      <c r="B411" s="24" t="s">
        <v>1552</v>
      </c>
      <c r="C411" s="127"/>
    </row>
    <row r="412" spans="1:3" ht="112.5" hidden="1">
      <c r="A412" s="25" t="s">
        <v>1553</v>
      </c>
      <c r="B412" s="24" t="s">
        <v>1554</v>
      </c>
      <c r="C412" s="127"/>
    </row>
    <row r="413" spans="1:3" ht="56.25" hidden="1">
      <c r="A413" s="25" t="s">
        <v>1555</v>
      </c>
      <c r="B413" s="24" t="s">
        <v>1556</v>
      </c>
      <c r="C413" s="127"/>
    </row>
    <row r="414" spans="1:3" ht="75" hidden="1">
      <c r="A414" s="25" t="s">
        <v>1557</v>
      </c>
      <c r="B414" s="24" t="s">
        <v>1558</v>
      </c>
      <c r="C414" s="127"/>
    </row>
    <row r="415" spans="1:3" ht="112.5" hidden="1">
      <c r="A415" s="25" t="s">
        <v>602</v>
      </c>
      <c r="B415" s="24" t="s">
        <v>603</v>
      </c>
      <c r="C415" s="127"/>
    </row>
    <row r="416" spans="1:3" ht="37.5" hidden="1">
      <c r="A416" s="25" t="s">
        <v>604</v>
      </c>
      <c r="B416" s="24" t="s">
        <v>605</v>
      </c>
      <c r="C416" s="127"/>
    </row>
    <row r="417" spans="1:3" ht="75" hidden="1">
      <c r="A417" s="25" t="s">
        <v>606</v>
      </c>
      <c r="B417" s="24" t="s">
        <v>607</v>
      </c>
      <c r="C417" s="127"/>
    </row>
    <row r="418" spans="1:3" ht="37.5" hidden="1">
      <c r="A418" s="25" t="s">
        <v>608</v>
      </c>
      <c r="B418" s="24" t="s">
        <v>609</v>
      </c>
      <c r="C418" s="127"/>
    </row>
    <row r="419" spans="1:3" hidden="1">
      <c r="A419" s="25" t="s">
        <v>610</v>
      </c>
      <c r="B419" s="24" t="s">
        <v>611</v>
      </c>
      <c r="C419" s="127"/>
    </row>
    <row r="420" spans="1:3" ht="112.5" hidden="1">
      <c r="A420" s="25" t="s">
        <v>511</v>
      </c>
      <c r="B420" s="24" t="s">
        <v>512</v>
      </c>
      <c r="C420" s="127"/>
    </row>
    <row r="421" spans="1:3" hidden="1">
      <c r="A421" s="25" t="s">
        <v>513</v>
      </c>
      <c r="B421" s="24" t="s">
        <v>514</v>
      </c>
      <c r="C421" s="126">
        <f>C422+C423+C428</f>
        <v>0</v>
      </c>
    </row>
    <row r="422" spans="1:3" ht="93.75" hidden="1">
      <c r="A422" s="25" t="s">
        <v>658</v>
      </c>
      <c r="B422" s="24" t="s">
        <v>659</v>
      </c>
      <c r="C422" s="127"/>
    </row>
    <row r="423" spans="1:3" ht="37.5" hidden="1">
      <c r="A423" s="25" t="s">
        <v>660</v>
      </c>
      <c r="B423" s="24" t="s">
        <v>661</v>
      </c>
      <c r="C423" s="126">
        <f>C424+C425+C426+C427</f>
        <v>0</v>
      </c>
    </row>
    <row r="424" spans="1:3" ht="56.25" hidden="1">
      <c r="A424" s="25" t="s">
        <v>662</v>
      </c>
      <c r="B424" s="24" t="s">
        <v>663</v>
      </c>
      <c r="C424" s="127"/>
    </row>
    <row r="425" spans="1:3" ht="56.25" hidden="1">
      <c r="A425" s="25" t="s">
        <v>562</v>
      </c>
      <c r="B425" s="24" t="s">
        <v>850</v>
      </c>
      <c r="C425" s="127"/>
    </row>
    <row r="426" spans="1:3" ht="56.25" hidden="1">
      <c r="A426" s="25" t="s">
        <v>851</v>
      </c>
      <c r="B426" s="24" t="s">
        <v>852</v>
      </c>
      <c r="C426" s="127"/>
    </row>
    <row r="427" spans="1:3" ht="75" hidden="1">
      <c r="A427" s="25" t="s">
        <v>2</v>
      </c>
      <c r="B427" s="24" t="s">
        <v>3</v>
      </c>
      <c r="C427" s="127"/>
    </row>
    <row r="428" spans="1:3" hidden="1">
      <c r="A428" s="25" t="s">
        <v>4</v>
      </c>
      <c r="B428" s="24" t="s">
        <v>5</v>
      </c>
      <c r="C428" s="126">
        <f>C429+C430+C431+C432+C433</f>
        <v>0</v>
      </c>
    </row>
    <row r="429" spans="1:3" ht="37.5" hidden="1">
      <c r="A429" s="25" t="s">
        <v>6</v>
      </c>
      <c r="B429" s="24" t="s">
        <v>7</v>
      </c>
      <c r="C429" s="127"/>
    </row>
    <row r="430" spans="1:3" ht="56.25" hidden="1">
      <c r="A430" s="25" t="s">
        <v>8</v>
      </c>
      <c r="B430" s="24" t="s">
        <v>9</v>
      </c>
      <c r="C430" s="127"/>
    </row>
    <row r="431" spans="1:3" ht="37.5" hidden="1">
      <c r="A431" s="25" t="s">
        <v>10</v>
      </c>
      <c r="B431" s="24" t="s">
        <v>1175</v>
      </c>
      <c r="C431" s="127"/>
    </row>
    <row r="432" spans="1:3" ht="37.5" hidden="1">
      <c r="A432" s="25" t="s">
        <v>1176</v>
      </c>
      <c r="B432" s="24" t="s">
        <v>1177</v>
      </c>
      <c r="C432" s="127"/>
    </row>
    <row r="433" spans="1:3" ht="37.5" hidden="1">
      <c r="A433" s="25" t="s">
        <v>1178</v>
      </c>
      <c r="B433" s="24" t="s">
        <v>1179</v>
      </c>
      <c r="C433" s="127"/>
    </row>
    <row r="434" spans="1:3" ht="37.5" hidden="1">
      <c r="A434" s="25" t="s">
        <v>1180</v>
      </c>
      <c r="B434" s="24" t="s">
        <v>1181</v>
      </c>
      <c r="C434" s="126">
        <f>C435+C436+C437+C438+C439+C440+C441+C442+C443+C444</f>
        <v>0</v>
      </c>
    </row>
    <row r="435" spans="1:3" ht="37.5" hidden="1">
      <c r="A435" s="25" t="s">
        <v>219</v>
      </c>
      <c r="B435" s="24" t="s">
        <v>220</v>
      </c>
      <c r="C435" s="127"/>
    </row>
    <row r="436" spans="1:3" ht="56.25" hidden="1">
      <c r="A436" s="25" t="s">
        <v>1684</v>
      </c>
      <c r="B436" s="24" t="s">
        <v>1685</v>
      </c>
      <c r="C436" s="127"/>
    </row>
    <row r="437" spans="1:3" ht="37.5" hidden="1">
      <c r="A437" s="25" t="s">
        <v>364</v>
      </c>
      <c r="B437" s="24" t="s">
        <v>365</v>
      </c>
      <c r="C437" s="127"/>
    </row>
    <row r="438" spans="1:3" ht="56.25" hidden="1">
      <c r="A438" s="25" t="s">
        <v>780</v>
      </c>
      <c r="B438" s="24" t="s">
        <v>781</v>
      </c>
      <c r="C438" s="127"/>
    </row>
    <row r="439" spans="1:3" ht="56.25" hidden="1">
      <c r="A439" s="25" t="s">
        <v>782</v>
      </c>
      <c r="B439" s="24" t="s">
        <v>783</v>
      </c>
      <c r="C439" s="127"/>
    </row>
    <row r="440" spans="1:3" ht="37.5" hidden="1">
      <c r="A440" s="25" t="s">
        <v>357</v>
      </c>
      <c r="B440" s="24" t="s">
        <v>358</v>
      </c>
      <c r="C440" s="127"/>
    </row>
    <row r="441" spans="1:3" ht="56.25" hidden="1">
      <c r="A441" s="25" t="s">
        <v>92</v>
      </c>
      <c r="B441" s="24" t="s">
        <v>93</v>
      </c>
      <c r="C441" s="127"/>
    </row>
    <row r="442" spans="1:3" ht="56.25" hidden="1">
      <c r="A442" s="25" t="s">
        <v>94</v>
      </c>
      <c r="B442" s="24" t="s">
        <v>95</v>
      </c>
      <c r="C442" s="127"/>
    </row>
    <row r="443" spans="1:3" ht="24.75" hidden="1" customHeight="1">
      <c r="A443" s="25" t="s">
        <v>1824</v>
      </c>
      <c r="B443" s="24" t="s">
        <v>1825</v>
      </c>
      <c r="C443" s="127"/>
    </row>
    <row r="444" spans="1:3" ht="24.75" hidden="1" customHeight="1">
      <c r="A444" s="25" t="s">
        <v>955</v>
      </c>
      <c r="B444" s="24" t="s">
        <v>956</v>
      </c>
      <c r="C444" s="127"/>
    </row>
    <row r="445" spans="1:3" ht="28.5" hidden="1" customHeight="1">
      <c r="A445" s="25" t="s">
        <v>957</v>
      </c>
      <c r="B445" s="24" t="s">
        <v>799</v>
      </c>
      <c r="C445" s="127">
        <f>C446</f>
        <v>0</v>
      </c>
    </row>
    <row r="446" spans="1:3" ht="44.25" hidden="1" customHeight="1">
      <c r="A446" s="25" t="s">
        <v>1774</v>
      </c>
      <c r="B446" s="24" t="s">
        <v>783</v>
      </c>
      <c r="C446" s="127"/>
    </row>
    <row r="447" spans="1:3" ht="44.25" customHeight="1">
      <c r="A447" s="25"/>
      <c r="B447" s="551" t="s">
        <v>2656</v>
      </c>
      <c r="C447" s="129">
        <v>0.5</v>
      </c>
    </row>
    <row r="448" spans="1:3" ht="44.25" customHeight="1">
      <c r="A448" s="25" t="s">
        <v>47</v>
      </c>
      <c r="B448" s="24" t="s">
        <v>2563</v>
      </c>
      <c r="C448" s="129">
        <v>23.4</v>
      </c>
    </row>
    <row r="449" spans="1:3" ht="44.25" customHeight="1">
      <c r="A449" s="25" t="s">
        <v>47</v>
      </c>
      <c r="B449" s="24" t="s">
        <v>2562</v>
      </c>
      <c r="C449" s="127">
        <v>23.4</v>
      </c>
    </row>
    <row r="450" spans="1:3" ht="44.25" customHeight="1">
      <c r="A450" s="25" t="s">
        <v>124</v>
      </c>
      <c r="B450" s="24" t="s">
        <v>125</v>
      </c>
      <c r="C450" s="129">
        <f>C451</f>
        <v>0</v>
      </c>
    </row>
    <row r="451" spans="1:3" ht="44.25" customHeight="1">
      <c r="A451" s="25" t="s">
        <v>2181</v>
      </c>
      <c r="B451" s="24" t="s">
        <v>2182</v>
      </c>
      <c r="C451" s="127"/>
    </row>
    <row r="452" spans="1:3" ht="37.5" hidden="1">
      <c r="A452" s="25" t="s">
        <v>1775</v>
      </c>
      <c r="B452" s="24" t="s">
        <v>1100</v>
      </c>
      <c r="C452" s="126">
        <f>C563+C561</f>
        <v>0</v>
      </c>
    </row>
    <row r="453" spans="1:3" hidden="1">
      <c r="A453" s="25" t="s">
        <v>1089</v>
      </c>
      <c r="B453" s="24" t="s">
        <v>1090</v>
      </c>
      <c r="C453" s="126">
        <f>C454+C455+C456+C457+C458+C459</f>
        <v>0</v>
      </c>
    </row>
    <row r="454" spans="1:3" hidden="1">
      <c r="A454" s="25" t="s">
        <v>1091</v>
      </c>
      <c r="B454" s="24" t="s">
        <v>1092</v>
      </c>
      <c r="C454" s="127"/>
    </row>
    <row r="455" spans="1:3" ht="37.5" hidden="1">
      <c r="A455" s="25" t="s">
        <v>1093</v>
      </c>
      <c r="B455" s="24" t="s">
        <v>1094</v>
      </c>
      <c r="C455" s="127"/>
    </row>
    <row r="456" spans="1:3" hidden="1">
      <c r="A456" s="25" t="s">
        <v>1095</v>
      </c>
      <c r="B456" s="24" t="s">
        <v>1096</v>
      </c>
      <c r="C456" s="127"/>
    </row>
    <row r="457" spans="1:3" ht="37.5" hidden="1">
      <c r="A457" s="25" t="s">
        <v>1340</v>
      </c>
      <c r="B457" s="24" t="s">
        <v>1341</v>
      </c>
      <c r="C457" s="127"/>
    </row>
    <row r="458" spans="1:3" ht="37.5" hidden="1">
      <c r="A458" s="25" t="s">
        <v>1342</v>
      </c>
      <c r="B458" s="24" t="s">
        <v>1343</v>
      </c>
      <c r="C458" s="127"/>
    </row>
    <row r="459" spans="1:3" hidden="1">
      <c r="A459" s="25" t="s">
        <v>1344</v>
      </c>
      <c r="B459" s="24" t="s">
        <v>1345</v>
      </c>
      <c r="C459" s="127"/>
    </row>
    <row r="460" spans="1:3" ht="67.5" hidden="1" customHeight="1">
      <c r="A460" s="25" t="s">
        <v>1346</v>
      </c>
      <c r="B460" s="24" t="s">
        <v>1347</v>
      </c>
      <c r="C460" s="126">
        <f>C461+C462+C475+C476</f>
        <v>0</v>
      </c>
    </row>
    <row r="461" spans="1:3" ht="75" hidden="1">
      <c r="A461" s="25" t="s">
        <v>702</v>
      </c>
      <c r="B461" s="24" t="s">
        <v>703</v>
      </c>
      <c r="C461" s="126">
        <f>C463+C465+C467+C469+C471+C473</f>
        <v>0</v>
      </c>
    </row>
    <row r="462" spans="1:3" ht="75" hidden="1">
      <c r="A462" s="25" t="s">
        <v>182</v>
      </c>
      <c r="B462" s="24" t="s">
        <v>183</v>
      </c>
      <c r="C462" s="126">
        <f>C464+C466+C468+C470+C472+C474</f>
        <v>0</v>
      </c>
    </row>
    <row r="463" spans="1:3" ht="56.25" hidden="1">
      <c r="A463" s="25" t="s">
        <v>664</v>
      </c>
      <c r="B463" s="24" t="s">
        <v>665</v>
      </c>
      <c r="C463" s="127"/>
    </row>
    <row r="464" spans="1:3" ht="56.25" hidden="1">
      <c r="A464" s="25" t="s">
        <v>666</v>
      </c>
      <c r="B464" s="24" t="s">
        <v>667</v>
      </c>
      <c r="C464" s="127"/>
    </row>
    <row r="465" spans="1:3" ht="75" hidden="1">
      <c r="A465" s="25" t="s">
        <v>668</v>
      </c>
      <c r="B465" s="24" t="s">
        <v>669</v>
      </c>
      <c r="C465" s="127"/>
    </row>
    <row r="466" spans="1:3" ht="75" hidden="1">
      <c r="A466" s="25" t="s">
        <v>794</v>
      </c>
      <c r="B466" s="24" t="s">
        <v>1464</v>
      </c>
      <c r="C466" s="127"/>
    </row>
    <row r="467" spans="1:3" ht="75" hidden="1">
      <c r="A467" s="25" t="s">
        <v>1465</v>
      </c>
      <c r="B467" s="24" t="s">
        <v>145</v>
      </c>
      <c r="C467" s="127"/>
    </row>
    <row r="468" spans="1:3" ht="75" hidden="1">
      <c r="A468" s="25" t="s">
        <v>596</v>
      </c>
      <c r="B468" s="24" t="s">
        <v>597</v>
      </c>
      <c r="C468" s="127"/>
    </row>
    <row r="469" spans="1:3" ht="56.25" hidden="1">
      <c r="A469" s="25" t="s">
        <v>598</v>
      </c>
      <c r="B469" s="24" t="s">
        <v>599</v>
      </c>
      <c r="C469" s="127"/>
    </row>
    <row r="470" spans="1:3" ht="56.25" hidden="1">
      <c r="A470" s="25" t="s">
        <v>600</v>
      </c>
      <c r="B470" s="24" t="s">
        <v>601</v>
      </c>
      <c r="C470" s="127"/>
    </row>
    <row r="471" spans="1:3" ht="75" hidden="1">
      <c r="A471" s="25" t="s">
        <v>1676</v>
      </c>
      <c r="B471" s="24" t="s">
        <v>1677</v>
      </c>
      <c r="C471" s="127"/>
    </row>
    <row r="472" spans="1:3" ht="75" hidden="1">
      <c r="A472" s="25" t="s">
        <v>1678</v>
      </c>
      <c r="B472" s="24" t="s">
        <v>1679</v>
      </c>
      <c r="C472" s="127"/>
    </row>
    <row r="473" spans="1:3" ht="56.25" hidden="1">
      <c r="A473" s="25" t="s">
        <v>367</v>
      </c>
      <c r="B473" s="24" t="s">
        <v>368</v>
      </c>
      <c r="C473" s="127"/>
    </row>
    <row r="474" spans="1:3" ht="56.25" hidden="1">
      <c r="A474" s="25" t="s">
        <v>485</v>
      </c>
      <c r="B474" s="24" t="s">
        <v>486</v>
      </c>
      <c r="C474" s="127"/>
    </row>
    <row r="475" spans="1:3" ht="77.25" hidden="1" customHeight="1">
      <c r="A475" s="25" t="s">
        <v>280</v>
      </c>
      <c r="B475" s="24" t="s">
        <v>281</v>
      </c>
      <c r="C475" s="126">
        <f>C477+C479+C481+C483+C485+C487+C489+C491+C493+C495+C497+C499+C501+C503+C505+C507+C509+C511+C513+C515+C517+C519+C521</f>
        <v>0</v>
      </c>
    </row>
    <row r="476" spans="1:3" ht="75" hidden="1">
      <c r="A476" s="25" t="s">
        <v>282</v>
      </c>
      <c r="B476" s="24" t="s">
        <v>283</v>
      </c>
      <c r="C476" s="126">
        <f>C478+C480+C482+C484+C486+C488+C490+C492+C494+C496+C498+C500+C502+C504+C506+C508+C510+C512+C514+C516+C518+C520+C522</f>
        <v>0</v>
      </c>
    </row>
    <row r="477" spans="1:3" ht="75" hidden="1">
      <c r="A477" s="25" t="s">
        <v>284</v>
      </c>
      <c r="B477" s="24" t="s">
        <v>285</v>
      </c>
      <c r="C477" s="127"/>
    </row>
    <row r="478" spans="1:3" ht="75" hidden="1">
      <c r="A478" s="25" t="s">
        <v>268</v>
      </c>
      <c r="B478" s="24" t="s">
        <v>269</v>
      </c>
      <c r="C478" s="127"/>
    </row>
    <row r="479" spans="1:3" ht="93.75" hidden="1">
      <c r="A479" s="25" t="s">
        <v>1057</v>
      </c>
      <c r="B479" s="24" t="s">
        <v>1058</v>
      </c>
      <c r="C479" s="127"/>
    </row>
    <row r="480" spans="1:3" ht="93.75" hidden="1">
      <c r="A480" s="25" t="s">
        <v>1059</v>
      </c>
      <c r="B480" s="24" t="s">
        <v>1213</v>
      </c>
      <c r="C480" s="127"/>
    </row>
    <row r="481" spans="1:3" ht="75" hidden="1">
      <c r="A481" s="25" t="s">
        <v>1214</v>
      </c>
      <c r="B481" s="24" t="s">
        <v>1215</v>
      </c>
      <c r="C481" s="127"/>
    </row>
    <row r="482" spans="1:3" ht="75" hidden="1">
      <c r="A482" s="25" t="s">
        <v>587</v>
      </c>
      <c r="B482" s="24" t="s">
        <v>588</v>
      </c>
      <c r="C482" s="127"/>
    </row>
    <row r="483" spans="1:3" ht="56.25" hidden="1">
      <c r="A483" s="25" t="s">
        <v>589</v>
      </c>
      <c r="B483" s="24" t="s">
        <v>590</v>
      </c>
      <c r="C483" s="127"/>
    </row>
    <row r="484" spans="1:3" ht="56.25" hidden="1">
      <c r="A484" s="25" t="s">
        <v>591</v>
      </c>
      <c r="B484" s="24" t="s">
        <v>592</v>
      </c>
      <c r="C484" s="127"/>
    </row>
    <row r="485" spans="1:3" ht="56.25" hidden="1">
      <c r="A485" s="25" t="s">
        <v>593</v>
      </c>
      <c r="B485" s="24" t="s">
        <v>594</v>
      </c>
      <c r="C485" s="127"/>
    </row>
    <row r="486" spans="1:3" ht="56.25" hidden="1">
      <c r="A486" s="25" t="s">
        <v>882</v>
      </c>
      <c r="B486" s="24" t="s">
        <v>883</v>
      </c>
      <c r="C486" s="127"/>
    </row>
    <row r="487" spans="1:3" ht="75" hidden="1">
      <c r="A487" s="25" t="s">
        <v>884</v>
      </c>
      <c r="B487" s="24" t="s">
        <v>281</v>
      </c>
      <c r="C487" s="127"/>
    </row>
    <row r="488" spans="1:3" ht="75" hidden="1">
      <c r="A488" s="25" t="s">
        <v>885</v>
      </c>
      <c r="B488" s="24" t="s">
        <v>1324</v>
      </c>
      <c r="C488" s="127"/>
    </row>
    <row r="489" spans="1:3" ht="56.25" hidden="1">
      <c r="A489" s="25" t="s">
        <v>846</v>
      </c>
      <c r="B489" s="24" t="s">
        <v>847</v>
      </c>
      <c r="C489" s="127"/>
    </row>
    <row r="490" spans="1:3" ht="56.25" hidden="1">
      <c r="A490" s="25" t="s">
        <v>848</v>
      </c>
      <c r="B490" s="24" t="s">
        <v>849</v>
      </c>
      <c r="C490" s="127"/>
    </row>
    <row r="491" spans="1:3" ht="56.25" hidden="1">
      <c r="A491" s="25" t="s">
        <v>971</v>
      </c>
      <c r="B491" s="24" t="s">
        <v>972</v>
      </c>
      <c r="C491" s="127"/>
    </row>
    <row r="492" spans="1:3" ht="56.25" hidden="1">
      <c r="A492" s="25" t="s">
        <v>577</v>
      </c>
      <c r="B492" s="24" t="s">
        <v>578</v>
      </c>
      <c r="C492" s="127"/>
    </row>
    <row r="493" spans="1:3" ht="75" hidden="1">
      <c r="A493" s="25" t="s">
        <v>579</v>
      </c>
      <c r="B493" s="24" t="s">
        <v>580</v>
      </c>
      <c r="C493" s="127"/>
    </row>
    <row r="494" spans="1:3" ht="75" hidden="1">
      <c r="A494" s="25" t="s">
        <v>581</v>
      </c>
      <c r="B494" s="24" t="s">
        <v>582</v>
      </c>
      <c r="C494" s="127"/>
    </row>
    <row r="495" spans="1:3" ht="75" hidden="1">
      <c r="A495" s="25" t="s">
        <v>583</v>
      </c>
      <c r="B495" s="24" t="s">
        <v>584</v>
      </c>
      <c r="C495" s="127"/>
    </row>
    <row r="496" spans="1:3" ht="75" hidden="1">
      <c r="A496" s="25" t="s">
        <v>761</v>
      </c>
      <c r="B496" s="24" t="s">
        <v>762</v>
      </c>
      <c r="C496" s="127"/>
    </row>
    <row r="497" spans="1:3" ht="75" hidden="1">
      <c r="A497" s="25" t="s">
        <v>763</v>
      </c>
      <c r="B497" s="24" t="s">
        <v>779</v>
      </c>
      <c r="C497" s="127"/>
    </row>
    <row r="498" spans="1:3" ht="75" hidden="1">
      <c r="A498" s="25" t="s">
        <v>1381</v>
      </c>
      <c r="B498" s="24" t="s">
        <v>1382</v>
      </c>
      <c r="C498" s="127"/>
    </row>
    <row r="499" spans="1:3" ht="93.75" hidden="1">
      <c r="A499" s="25" t="s">
        <v>1383</v>
      </c>
      <c r="B499" s="24" t="s">
        <v>96</v>
      </c>
      <c r="C499" s="127"/>
    </row>
    <row r="500" spans="1:3" ht="93.75" hidden="1">
      <c r="A500" s="25" t="s">
        <v>1036</v>
      </c>
      <c r="B500" s="24" t="s">
        <v>1037</v>
      </c>
      <c r="C500" s="127"/>
    </row>
    <row r="501" spans="1:3" ht="93.75" hidden="1">
      <c r="A501" s="25" t="s">
        <v>481</v>
      </c>
      <c r="B501" s="24" t="s">
        <v>254</v>
      </c>
      <c r="C501" s="127"/>
    </row>
    <row r="502" spans="1:3" ht="93.75" hidden="1">
      <c r="A502" s="25" t="s">
        <v>255</v>
      </c>
      <c r="B502" s="24" t="s">
        <v>256</v>
      </c>
      <c r="C502" s="127"/>
    </row>
    <row r="503" spans="1:3" ht="112.5" hidden="1">
      <c r="A503" s="25" t="s">
        <v>528</v>
      </c>
      <c r="B503" s="24" t="s">
        <v>1622</v>
      </c>
      <c r="C503" s="127"/>
    </row>
    <row r="504" spans="1:3" ht="112.5" hidden="1">
      <c r="A504" s="25" t="s">
        <v>1623</v>
      </c>
      <c r="B504" s="24" t="s">
        <v>1624</v>
      </c>
      <c r="C504" s="127"/>
    </row>
    <row r="505" spans="1:3" ht="77.25" hidden="1" customHeight="1">
      <c r="A505" s="25" t="s">
        <v>1893</v>
      </c>
      <c r="B505" s="24" t="s">
        <v>1622</v>
      </c>
      <c r="C505" s="127"/>
    </row>
    <row r="506" spans="1:3" ht="93.75" hidden="1">
      <c r="A506" s="25" t="s">
        <v>461</v>
      </c>
      <c r="B506" s="24" t="s">
        <v>462</v>
      </c>
      <c r="C506" s="127"/>
    </row>
    <row r="507" spans="1:3" ht="56.25" hidden="1">
      <c r="A507" s="25" t="s">
        <v>516</v>
      </c>
      <c r="B507" s="24" t="s">
        <v>517</v>
      </c>
      <c r="C507" s="127"/>
    </row>
    <row r="508" spans="1:3" ht="56.25" hidden="1">
      <c r="A508" s="25" t="s">
        <v>1711</v>
      </c>
      <c r="B508" s="24" t="s">
        <v>1489</v>
      </c>
      <c r="C508" s="127"/>
    </row>
    <row r="509" spans="1:3" ht="56.25" hidden="1">
      <c r="A509" s="25" t="s">
        <v>1490</v>
      </c>
      <c r="B509" s="24" t="s">
        <v>785</v>
      </c>
      <c r="C509" s="127"/>
    </row>
    <row r="510" spans="1:3" ht="56.25" hidden="1">
      <c r="A510" s="25" t="s">
        <v>1665</v>
      </c>
      <c r="B510" s="24" t="s">
        <v>1666</v>
      </c>
      <c r="C510" s="127"/>
    </row>
    <row r="511" spans="1:3" ht="75" hidden="1">
      <c r="A511" s="25" t="s">
        <v>1667</v>
      </c>
      <c r="B511" s="24" t="s">
        <v>764</v>
      </c>
      <c r="C511" s="127"/>
    </row>
    <row r="512" spans="1:3" ht="75" hidden="1">
      <c r="A512" s="25" t="s">
        <v>765</v>
      </c>
      <c r="B512" s="24" t="s">
        <v>766</v>
      </c>
      <c r="C512" s="127"/>
    </row>
    <row r="513" spans="1:3" ht="56.25" hidden="1">
      <c r="A513" s="25" t="s">
        <v>722</v>
      </c>
      <c r="B513" s="24" t="s">
        <v>723</v>
      </c>
      <c r="C513" s="127"/>
    </row>
    <row r="514" spans="1:3" ht="56.25" hidden="1">
      <c r="A514" s="25" t="s">
        <v>190</v>
      </c>
      <c r="B514" s="24" t="s">
        <v>191</v>
      </c>
      <c r="C514" s="127"/>
    </row>
    <row r="515" spans="1:3" ht="75" hidden="1">
      <c r="A515" s="25" t="s">
        <v>1105</v>
      </c>
      <c r="B515" s="24" t="s">
        <v>1106</v>
      </c>
      <c r="C515" s="127"/>
    </row>
    <row r="516" spans="1:3" ht="75" hidden="1">
      <c r="A516" s="25" t="s">
        <v>1188</v>
      </c>
      <c r="B516" s="24" t="s">
        <v>1189</v>
      </c>
      <c r="C516" s="127"/>
    </row>
    <row r="517" spans="1:3" ht="75" hidden="1">
      <c r="A517" s="25" t="s">
        <v>1252</v>
      </c>
      <c r="B517" s="24" t="s">
        <v>1253</v>
      </c>
      <c r="C517" s="127"/>
    </row>
    <row r="518" spans="1:3" ht="75" hidden="1">
      <c r="A518" s="25" t="s">
        <v>14</v>
      </c>
      <c r="B518" s="24" t="s">
        <v>15</v>
      </c>
      <c r="C518" s="127"/>
    </row>
    <row r="519" spans="1:3" ht="93.75" hidden="1">
      <c r="A519" s="25" t="s">
        <v>859</v>
      </c>
      <c r="B519" s="24" t="s">
        <v>860</v>
      </c>
      <c r="C519" s="127"/>
    </row>
    <row r="520" spans="1:3" ht="93.75" hidden="1">
      <c r="A520" s="25" t="s">
        <v>861</v>
      </c>
      <c r="B520" s="24" t="s">
        <v>862</v>
      </c>
      <c r="C520" s="127"/>
    </row>
    <row r="521" spans="1:3" ht="93.75" hidden="1">
      <c r="A521" s="25" t="s">
        <v>863</v>
      </c>
      <c r="B521" s="24" t="s">
        <v>864</v>
      </c>
      <c r="C521" s="127"/>
    </row>
    <row r="522" spans="1:3" ht="93.75" hidden="1">
      <c r="A522" s="25" t="s">
        <v>1894</v>
      </c>
      <c r="B522" s="24" t="s">
        <v>1895</v>
      </c>
      <c r="C522" s="127"/>
    </row>
    <row r="523" spans="1:3" ht="75" hidden="1">
      <c r="A523" s="25" t="s">
        <v>1269</v>
      </c>
      <c r="B523" s="24" t="s">
        <v>1744</v>
      </c>
      <c r="C523" s="126">
        <f>C525+C527+C529+C531+C533+C535+C537+C539+C541</f>
        <v>0</v>
      </c>
    </row>
    <row r="524" spans="1:3" ht="75" hidden="1">
      <c r="A524" s="25" t="s">
        <v>1745</v>
      </c>
      <c r="B524" s="24" t="s">
        <v>1746</v>
      </c>
      <c r="C524" s="126">
        <f>C526+C528+C530+C532+C534+C536+C538+C540+C542</f>
        <v>0</v>
      </c>
    </row>
    <row r="525" spans="1:3" ht="75" hidden="1">
      <c r="A525" s="25" t="s">
        <v>1747</v>
      </c>
      <c r="B525" s="24" t="s">
        <v>1748</v>
      </c>
      <c r="C525" s="127"/>
    </row>
    <row r="526" spans="1:3" ht="75" hidden="1">
      <c r="A526" s="25" t="s">
        <v>1749</v>
      </c>
      <c r="B526" s="24" t="s">
        <v>832</v>
      </c>
      <c r="C526" s="126"/>
    </row>
    <row r="527" spans="1:3" ht="75" hidden="1">
      <c r="A527" s="25" t="s">
        <v>131</v>
      </c>
      <c r="B527" s="24" t="s">
        <v>132</v>
      </c>
      <c r="C527" s="127"/>
    </row>
    <row r="528" spans="1:3" ht="75" hidden="1">
      <c r="A528" s="25" t="s">
        <v>133</v>
      </c>
      <c r="B528" s="24" t="s">
        <v>134</v>
      </c>
      <c r="C528" s="127"/>
    </row>
    <row r="529" spans="1:3" ht="75" hidden="1">
      <c r="A529" s="25" t="s">
        <v>159</v>
      </c>
      <c r="B529" s="24" t="s">
        <v>160</v>
      </c>
      <c r="C529" s="127"/>
    </row>
    <row r="530" spans="1:3" ht="75" hidden="1">
      <c r="A530" s="25" t="s">
        <v>161</v>
      </c>
      <c r="B530" s="24" t="s">
        <v>1543</v>
      </c>
      <c r="C530" s="127"/>
    </row>
    <row r="531" spans="1:3" ht="93.75" hidden="1">
      <c r="A531" s="25" t="s">
        <v>1544</v>
      </c>
      <c r="B531" s="24" t="s">
        <v>1545</v>
      </c>
      <c r="C531" s="127"/>
    </row>
    <row r="532" spans="1:3" ht="93.75" hidden="1">
      <c r="A532" s="25" t="s">
        <v>24</v>
      </c>
      <c r="B532" s="24" t="s">
        <v>25</v>
      </c>
      <c r="C532" s="127"/>
    </row>
    <row r="533" spans="1:3" ht="75" hidden="1">
      <c r="A533" s="25" t="s">
        <v>1702</v>
      </c>
      <c r="B533" s="24" t="s">
        <v>1703</v>
      </c>
      <c r="C533" s="127"/>
    </row>
    <row r="534" spans="1:3" ht="75" hidden="1">
      <c r="A534" s="25" t="s">
        <v>1584</v>
      </c>
      <c r="B534" s="24" t="s">
        <v>1585</v>
      </c>
      <c r="C534" s="127"/>
    </row>
    <row r="535" spans="1:3" ht="93.75" hidden="1">
      <c r="A535" s="25" t="s">
        <v>1384</v>
      </c>
      <c r="B535" s="24" t="s">
        <v>1385</v>
      </c>
      <c r="C535" s="127"/>
    </row>
    <row r="536" spans="1:3" ht="93.75" hidden="1">
      <c r="A536" s="25" t="s">
        <v>1386</v>
      </c>
      <c r="B536" s="24" t="s">
        <v>1387</v>
      </c>
      <c r="C536" s="127"/>
    </row>
    <row r="537" spans="1:3" ht="93.75" hidden="1">
      <c r="A537" s="25" t="s">
        <v>1388</v>
      </c>
      <c r="B537" s="24" t="s">
        <v>559</v>
      </c>
      <c r="C537" s="127"/>
    </row>
    <row r="538" spans="1:3" ht="93.75" hidden="1">
      <c r="A538" s="25" t="s">
        <v>560</v>
      </c>
      <c r="B538" s="24" t="s">
        <v>561</v>
      </c>
      <c r="C538" s="127"/>
    </row>
    <row r="539" spans="1:3" ht="75" hidden="1">
      <c r="A539" s="25" t="s">
        <v>1432</v>
      </c>
      <c r="B539" s="24" t="s">
        <v>1433</v>
      </c>
      <c r="C539" s="127"/>
    </row>
    <row r="540" spans="1:3" ht="75" hidden="1">
      <c r="A540" s="25" t="s">
        <v>1434</v>
      </c>
      <c r="B540" s="24" t="s">
        <v>1435</v>
      </c>
      <c r="C540" s="127"/>
    </row>
    <row r="541" spans="1:3" ht="93.75" hidden="1">
      <c r="A541" s="25" t="s">
        <v>612</v>
      </c>
      <c r="B541" s="24" t="s">
        <v>613</v>
      </c>
      <c r="C541" s="127"/>
    </row>
    <row r="542" spans="1:3" ht="93.75" hidden="1">
      <c r="A542" s="25" t="s">
        <v>614</v>
      </c>
      <c r="B542" s="24" t="s">
        <v>615</v>
      </c>
      <c r="C542" s="127"/>
    </row>
    <row r="543" spans="1:3" hidden="1">
      <c r="A543" s="25" t="s">
        <v>616</v>
      </c>
      <c r="B543" s="24" t="s">
        <v>617</v>
      </c>
      <c r="C543" s="126">
        <f>C544+C545+C546+C547+C548+C549+C550+C551+C552+C553</f>
        <v>0</v>
      </c>
    </row>
    <row r="544" spans="1:3" ht="37.5" hidden="1">
      <c r="A544" s="25" t="s">
        <v>1640</v>
      </c>
      <c r="B544" s="24" t="s">
        <v>627</v>
      </c>
      <c r="C544" s="127"/>
    </row>
    <row r="545" spans="1:3" ht="37.5" hidden="1">
      <c r="A545" s="25" t="s">
        <v>628</v>
      </c>
      <c r="B545" s="24" t="s">
        <v>629</v>
      </c>
      <c r="C545" s="127"/>
    </row>
    <row r="546" spans="1:3" ht="37.5" hidden="1">
      <c r="A546" s="25" t="s">
        <v>630</v>
      </c>
      <c r="B546" s="24" t="s">
        <v>631</v>
      </c>
      <c r="C546" s="127"/>
    </row>
    <row r="547" spans="1:3" ht="37.5" hidden="1">
      <c r="A547" s="25" t="s">
        <v>632</v>
      </c>
      <c r="B547" s="24" t="s">
        <v>487</v>
      </c>
      <c r="C547" s="127"/>
    </row>
    <row r="548" spans="1:3" ht="37.5" hidden="1">
      <c r="A548" s="25" t="s">
        <v>488</v>
      </c>
      <c r="B548" s="24" t="s">
        <v>489</v>
      </c>
      <c r="C548" s="127"/>
    </row>
    <row r="549" spans="1:3" ht="37.5" hidden="1">
      <c r="A549" s="25" t="s">
        <v>1466</v>
      </c>
      <c r="B549" s="24" t="s">
        <v>1467</v>
      </c>
      <c r="C549" s="127"/>
    </row>
    <row r="550" spans="1:3" ht="37.5" hidden="1">
      <c r="A550" s="25" t="s">
        <v>1468</v>
      </c>
      <c r="B550" s="24" t="s">
        <v>1469</v>
      </c>
      <c r="C550" s="127"/>
    </row>
    <row r="551" spans="1:3" ht="37.5" hidden="1">
      <c r="A551" s="25" t="s">
        <v>1470</v>
      </c>
      <c r="B551" s="24" t="s">
        <v>1471</v>
      </c>
      <c r="C551" s="127"/>
    </row>
    <row r="552" spans="1:3" ht="56.25" hidden="1">
      <c r="A552" s="25" t="s">
        <v>76</v>
      </c>
      <c r="B552" s="24" t="s">
        <v>77</v>
      </c>
      <c r="C552" s="127"/>
    </row>
    <row r="553" spans="1:3" ht="56.25" hidden="1">
      <c r="A553" s="25" t="s">
        <v>1596</v>
      </c>
      <c r="B553" s="24" t="s">
        <v>1597</v>
      </c>
      <c r="C553" s="127"/>
    </row>
    <row r="554" spans="1:3" ht="51" hidden="1" customHeight="1">
      <c r="A554" s="25" t="s">
        <v>1598</v>
      </c>
      <c r="B554" s="24" t="s">
        <v>1599</v>
      </c>
      <c r="C554" s="127"/>
    </row>
    <row r="555" spans="1:3" ht="30" hidden="1" customHeight="1">
      <c r="A555" s="25" t="s">
        <v>347</v>
      </c>
      <c r="B555" s="24" t="s">
        <v>281</v>
      </c>
      <c r="C555" s="127"/>
    </row>
    <row r="556" spans="1:3" ht="30" hidden="1" customHeight="1">
      <c r="A556" s="25" t="s">
        <v>347</v>
      </c>
      <c r="B556" s="24" t="s">
        <v>1622</v>
      </c>
      <c r="C556" s="127"/>
    </row>
    <row r="557" spans="1:3" ht="51" hidden="1" customHeight="1">
      <c r="A557" s="25" t="s">
        <v>348</v>
      </c>
      <c r="B557" s="24" t="s">
        <v>1347</v>
      </c>
      <c r="C557" s="127"/>
    </row>
    <row r="558" spans="1:3" ht="72" hidden="1" customHeight="1">
      <c r="A558" s="25" t="s">
        <v>349</v>
      </c>
      <c r="B558" s="24" t="s">
        <v>1622</v>
      </c>
      <c r="C558" s="127"/>
    </row>
    <row r="559" spans="1:3" ht="99" hidden="1" customHeight="1">
      <c r="A559" s="25" t="s">
        <v>1346</v>
      </c>
      <c r="B559" s="24" t="s">
        <v>127</v>
      </c>
      <c r="C559" s="184">
        <f>C560</f>
        <v>0</v>
      </c>
    </row>
    <row r="560" spans="1:3" ht="119.25" hidden="1" customHeight="1">
      <c r="A560" s="25" t="s">
        <v>128</v>
      </c>
      <c r="B560" s="24" t="s">
        <v>129</v>
      </c>
      <c r="C560" s="127"/>
    </row>
    <row r="561" spans="1:3" ht="119.25" hidden="1" customHeight="1">
      <c r="A561" s="25" t="s">
        <v>306</v>
      </c>
      <c r="B561" s="24" t="s">
        <v>308</v>
      </c>
      <c r="C561" s="127">
        <f>C562</f>
        <v>0</v>
      </c>
    </row>
    <row r="562" spans="1:3" ht="119.25" hidden="1" customHeight="1">
      <c r="A562" s="25" t="s">
        <v>307</v>
      </c>
      <c r="B562" s="24" t="s">
        <v>309</v>
      </c>
      <c r="C562" s="127"/>
    </row>
    <row r="563" spans="1:3" ht="99" hidden="1" customHeight="1">
      <c r="A563" s="25" t="s">
        <v>1575</v>
      </c>
      <c r="B563" s="24" t="s">
        <v>1209</v>
      </c>
      <c r="C563" s="127">
        <f>C565</f>
        <v>0</v>
      </c>
    </row>
    <row r="564" spans="1:3" ht="45.75" hidden="1" customHeight="1">
      <c r="A564" s="25" t="s">
        <v>1576</v>
      </c>
      <c r="B564" s="24" t="s">
        <v>1210</v>
      </c>
      <c r="C564" s="127"/>
    </row>
    <row r="565" spans="1:3" ht="66.75" hidden="1" customHeight="1">
      <c r="A565" s="25" t="s">
        <v>900</v>
      </c>
      <c r="B565" s="24" t="s">
        <v>1211</v>
      </c>
      <c r="C565" s="127"/>
    </row>
    <row r="566" spans="1:3" ht="0.75" hidden="1" customHeight="1">
      <c r="A566" s="25" t="s">
        <v>901</v>
      </c>
      <c r="B566" s="24" t="s">
        <v>902</v>
      </c>
      <c r="C566" s="126">
        <f>C567+C569</f>
        <v>0</v>
      </c>
    </row>
    <row r="567" spans="1:3" hidden="1">
      <c r="A567" s="25" t="s">
        <v>903</v>
      </c>
      <c r="B567" s="24" t="s">
        <v>904</v>
      </c>
      <c r="C567" s="126">
        <f>C568</f>
        <v>0</v>
      </c>
    </row>
    <row r="568" spans="1:3" hidden="1">
      <c r="A568" s="25" t="s">
        <v>905</v>
      </c>
      <c r="B568" s="24" t="s">
        <v>906</v>
      </c>
      <c r="C568" s="127"/>
    </row>
    <row r="569" spans="1:3" ht="56.25" hidden="1">
      <c r="A569" s="25" t="s">
        <v>907</v>
      </c>
      <c r="B569" s="24" t="s">
        <v>908</v>
      </c>
      <c r="C569" s="126">
        <f>C570+C571+C572+C573+C574+C575</f>
        <v>0</v>
      </c>
    </row>
    <row r="570" spans="1:3" ht="37.5" hidden="1">
      <c r="A570" s="25" t="s">
        <v>909</v>
      </c>
      <c r="B570" s="24" t="s">
        <v>835</v>
      </c>
      <c r="C570" s="127"/>
    </row>
    <row r="571" spans="1:3" ht="56.25" hidden="1">
      <c r="A571" s="25" t="s">
        <v>1480</v>
      </c>
      <c r="B571" s="24" t="s">
        <v>1481</v>
      </c>
      <c r="C571" s="127"/>
    </row>
    <row r="572" spans="1:3" ht="56.25" hidden="1">
      <c r="A572" s="25" t="s">
        <v>1482</v>
      </c>
      <c r="B572" s="24" t="s">
        <v>1483</v>
      </c>
      <c r="C572" s="127"/>
    </row>
    <row r="573" spans="1:3" ht="37.5" hidden="1">
      <c r="A573" s="25" t="s">
        <v>286</v>
      </c>
      <c r="B573" s="24" t="s">
        <v>287</v>
      </c>
      <c r="C573" s="127"/>
    </row>
    <row r="574" spans="1:3" ht="37.5" hidden="1">
      <c r="A574" s="25" t="s">
        <v>288</v>
      </c>
      <c r="B574" s="24" t="s">
        <v>289</v>
      </c>
      <c r="C574" s="127"/>
    </row>
    <row r="575" spans="1:3" ht="37.5" hidden="1">
      <c r="A575" s="25" t="s">
        <v>290</v>
      </c>
      <c r="B575" s="24" t="s">
        <v>291</v>
      </c>
      <c r="C575" s="127"/>
    </row>
    <row r="576" spans="1:3" hidden="1">
      <c r="A576" s="25" t="s">
        <v>292</v>
      </c>
      <c r="B576" s="24" t="s">
        <v>293</v>
      </c>
      <c r="C576" s="126">
        <f>C577+C578+C581+C585+C586+C587+C588+C589+C590+C591+C592+C593+C594+C595+C596+C597+C598+C599+C605+C606+C611+C619+C620+C627+C628+C637+C638+C639+C640+C641+C642</f>
        <v>0</v>
      </c>
    </row>
    <row r="577" spans="1:3" ht="93.75" hidden="1">
      <c r="A577" s="25" t="s">
        <v>294</v>
      </c>
      <c r="B577" s="24" t="s">
        <v>295</v>
      </c>
      <c r="C577" s="127"/>
    </row>
    <row r="578" spans="1:3" ht="112.5" hidden="1">
      <c r="A578" s="25" t="s">
        <v>1162</v>
      </c>
      <c r="B578" s="24" t="s">
        <v>1163</v>
      </c>
      <c r="C578" s="126">
        <f>C579+C580</f>
        <v>0</v>
      </c>
    </row>
    <row r="579" spans="1:3" ht="112.5" hidden="1">
      <c r="A579" s="25" t="s">
        <v>1162</v>
      </c>
      <c r="B579" s="24" t="s">
        <v>1164</v>
      </c>
      <c r="C579" s="127"/>
    </row>
    <row r="580" spans="1:3" ht="75" hidden="1">
      <c r="A580" s="25" t="s">
        <v>1165</v>
      </c>
      <c r="B580" s="24" t="s">
        <v>1166</v>
      </c>
      <c r="C580" s="127"/>
    </row>
    <row r="581" spans="1:3" ht="37.5" hidden="1">
      <c r="A581" s="25" t="s">
        <v>1167</v>
      </c>
      <c r="B581" s="24" t="s">
        <v>1168</v>
      </c>
      <c r="C581" s="126">
        <f>C582+C583+C584</f>
        <v>0</v>
      </c>
    </row>
    <row r="582" spans="1:3" ht="93.75" hidden="1">
      <c r="A582" s="25" t="s">
        <v>1169</v>
      </c>
      <c r="B582" s="24" t="s">
        <v>1170</v>
      </c>
      <c r="C582" s="127"/>
    </row>
    <row r="583" spans="1:3" ht="75" hidden="1">
      <c r="A583" s="25" t="s">
        <v>1423</v>
      </c>
      <c r="B583" s="24" t="s">
        <v>1424</v>
      </c>
      <c r="C583" s="127"/>
    </row>
    <row r="584" spans="1:3" ht="75" hidden="1">
      <c r="A584" s="25" t="s">
        <v>1577</v>
      </c>
      <c r="B584" s="24" t="s">
        <v>1578</v>
      </c>
      <c r="C584" s="127"/>
    </row>
    <row r="585" spans="1:3" ht="37.5" hidden="1">
      <c r="A585" s="25" t="s">
        <v>1579</v>
      </c>
      <c r="B585" s="24" t="s">
        <v>1580</v>
      </c>
      <c r="C585" s="127"/>
    </row>
    <row r="586" spans="1:3" ht="93.75" hidden="1">
      <c r="A586" s="25" t="s">
        <v>217</v>
      </c>
      <c r="B586" s="24" t="s">
        <v>218</v>
      </c>
      <c r="C586" s="127"/>
    </row>
    <row r="587" spans="1:3" ht="93.75" hidden="1">
      <c r="A587" s="25" t="s">
        <v>1367</v>
      </c>
      <c r="B587" s="24" t="s">
        <v>1368</v>
      </c>
      <c r="C587" s="127"/>
    </row>
    <row r="588" spans="1:3" ht="112.5" hidden="1">
      <c r="A588" s="25" t="s">
        <v>1719</v>
      </c>
      <c r="B588" s="24" t="s">
        <v>392</v>
      </c>
      <c r="C588" s="127"/>
    </row>
    <row r="589" spans="1:3" ht="75" hidden="1">
      <c r="A589" s="25" t="s">
        <v>1522</v>
      </c>
      <c r="B589" s="24" t="s">
        <v>1329</v>
      </c>
      <c r="C589" s="127"/>
    </row>
    <row r="590" spans="1:3" ht="75" hidden="1">
      <c r="A590" s="25" t="s">
        <v>1137</v>
      </c>
      <c r="B590" s="24" t="s">
        <v>1138</v>
      </c>
      <c r="C590" s="127"/>
    </row>
    <row r="591" spans="1:3" ht="56.25" hidden="1">
      <c r="A591" s="25" t="s">
        <v>1139</v>
      </c>
      <c r="B591" s="24" t="s">
        <v>1140</v>
      </c>
      <c r="C591" s="127"/>
    </row>
    <row r="592" spans="1:3" ht="56.25" hidden="1">
      <c r="A592" s="25" t="s">
        <v>1141</v>
      </c>
      <c r="B592" s="24" t="s">
        <v>1142</v>
      </c>
      <c r="C592" s="127"/>
    </row>
    <row r="593" spans="1:3" ht="112.5" hidden="1">
      <c r="A593" s="25" t="s">
        <v>1143</v>
      </c>
      <c r="B593" s="24" t="s">
        <v>1144</v>
      </c>
      <c r="C593" s="127"/>
    </row>
    <row r="594" spans="1:3" ht="93.75" hidden="1">
      <c r="A594" s="25" t="s">
        <v>801</v>
      </c>
      <c r="B594" s="24" t="s">
        <v>802</v>
      </c>
      <c r="C594" s="127"/>
    </row>
    <row r="595" spans="1:3" ht="56.25" hidden="1">
      <c r="A595" s="25" t="s">
        <v>803</v>
      </c>
      <c r="B595" s="24" t="s">
        <v>804</v>
      </c>
      <c r="C595" s="127"/>
    </row>
    <row r="596" spans="1:3" ht="56.25" hidden="1">
      <c r="A596" s="25" t="s">
        <v>805</v>
      </c>
      <c r="B596" s="24" t="s">
        <v>806</v>
      </c>
      <c r="C596" s="127"/>
    </row>
    <row r="597" spans="1:3" ht="56.25" hidden="1">
      <c r="A597" s="25" t="s">
        <v>807</v>
      </c>
      <c r="B597" s="24" t="s">
        <v>808</v>
      </c>
      <c r="C597" s="127"/>
    </row>
    <row r="598" spans="1:3" ht="75" hidden="1">
      <c r="A598" s="25" t="s">
        <v>809</v>
      </c>
      <c r="B598" s="24" t="s">
        <v>810</v>
      </c>
      <c r="C598" s="127"/>
    </row>
    <row r="599" spans="1:3" ht="37.5" hidden="1">
      <c r="A599" s="25" t="s">
        <v>387</v>
      </c>
      <c r="B599" s="24" t="s">
        <v>388</v>
      </c>
      <c r="C599" s="126">
        <f>C600+C601+C602+C603+C604</f>
        <v>0</v>
      </c>
    </row>
    <row r="600" spans="1:3" ht="56.25" hidden="1">
      <c r="A600" s="25" t="s">
        <v>389</v>
      </c>
      <c r="B600" s="24" t="s">
        <v>390</v>
      </c>
      <c r="C600" s="127"/>
    </row>
    <row r="601" spans="1:3" ht="56.25" hidden="1">
      <c r="A601" s="25" t="s">
        <v>1842</v>
      </c>
      <c r="B601" s="24" t="s">
        <v>1843</v>
      </c>
      <c r="C601" s="127"/>
    </row>
    <row r="602" spans="1:3" ht="56.25" hidden="1">
      <c r="A602" s="25" t="s">
        <v>337</v>
      </c>
      <c r="B602" s="24" t="s">
        <v>338</v>
      </c>
      <c r="C602" s="127"/>
    </row>
    <row r="603" spans="1:3" ht="56.25" hidden="1">
      <c r="A603" s="25" t="s">
        <v>339</v>
      </c>
      <c r="B603" s="24" t="s">
        <v>340</v>
      </c>
      <c r="C603" s="127"/>
    </row>
    <row r="604" spans="1:3" ht="56.25" hidden="1">
      <c r="A604" s="25" t="s">
        <v>341</v>
      </c>
      <c r="B604" s="24" t="s">
        <v>342</v>
      </c>
      <c r="C604" s="127"/>
    </row>
    <row r="605" spans="1:3" ht="37.5" hidden="1">
      <c r="A605" s="25" t="s">
        <v>343</v>
      </c>
      <c r="B605" s="24" t="s">
        <v>344</v>
      </c>
      <c r="C605" s="127"/>
    </row>
    <row r="606" spans="1:3" ht="112.5" hidden="1">
      <c r="A606" s="25" t="s">
        <v>1715</v>
      </c>
      <c r="B606" s="24" t="s">
        <v>1714</v>
      </c>
      <c r="C606" s="126">
        <f>C607+C608+C609+C610</f>
        <v>0</v>
      </c>
    </row>
    <row r="607" spans="1:3" ht="112.5" hidden="1">
      <c r="A607" s="25" t="s">
        <v>1715</v>
      </c>
      <c r="B607" s="24" t="s">
        <v>1445</v>
      </c>
      <c r="C607" s="127"/>
    </row>
    <row r="608" spans="1:3" ht="112.5" hidden="1">
      <c r="A608" s="25" t="s">
        <v>1715</v>
      </c>
      <c r="B608" s="24" t="s">
        <v>1446</v>
      </c>
      <c r="C608" s="127"/>
    </row>
    <row r="609" spans="1:3" ht="112.5" hidden="1">
      <c r="A609" s="25" t="s">
        <v>1715</v>
      </c>
      <c r="B609" s="24" t="s">
        <v>1447</v>
      </c>
      <c r="C609" s="127"/>
    </row>
    <row r="610" spans="1:3" ht="112.5" hidden="1">
      <c r="A610" s="25" t="s">
        <v>1715</v>
      </c>
      <c r="B610" s="24" t="s">
        <v>1448</v>
      </c>
      <c r="C610" s="127"/>
    </row>
    <row r="611" spans="1:3" ht="56.25" hidden="1">
      <c r="A611" s="25" t="s">
        <v>1495</v>
      </c>
      <c r="B611" s="24" t="s">
        <v>1566</v>
      </c>
      <c r="C611" s="126">
        <f>C612+C613+C614+C615+C616+C617+C618</f>
        <v>0</v>
      </c>
    </row>
    <row r="612" spans="1:3" ht="75" hidden="1">
      <c r="A612" s="25" t="s">
        <v>1600</v>
      </c>
      <c r="B612" s="24" t="s">
        <v>1601</v>
      </c>
      <c r="C612" s="127"/>
    </row>
    <row r="613" spans="1:3" ht="93.75" hidden="1">
      <c r="A613" s="25" t="s">
        <v>1602</v>
      </c>
      <c r="B613" s="24" t="s">
        <v>1603</v>
      </c>
      <c r="C613" s="127"/>
    </row>
    <row r="614" spans="1:3" ht="75" hidden="1">
      <c r="A614" s="25" t="s">
        <v>1604</v>
      </c>
      <c r="B614" s="24" t="s">
        <v>1605</v>
      </c>
      <c r="C614" s="127"/>
    </row>
    <row r="615" spans="1:3" ht="93.75" hidden="1">
      <c r="A615" s="25" t="s">
        <v>378</v>
      </c>
      <c r="B615" s="24" t="s">
        <v>379</v>
      </c>
      <c r="C615" s="127"/>
    </row>
    <row r="616" spans="1:3" ht="93.75" hidden="1">
      <c r="A616" s="25" t="s">
        <v>380</v>
      </c>
      <c r="B616" s="24" t="s">
        <v>381</v>
      </c>
      <c r="C616" s="127"/>
    </row>
    <row r="617" spans="1:3" ht="93.75" hidden="1">
      <c r="A617" s="25" t="s">
        <v>1588</v>
      </c>
      <c r="B617" s="24" t="s">
        <v>1589</v>
      </c>
      <c r="C617" s="127"/>
    </row>
    <row r="618" spans="1:3" ht="93.75" hidden="1">
      <c r="A618" s="25" t="s">
        <v>1590</v>
      </c>
      <c r="B618" s="24" t="s">
        <v>1591</v>
      </c>
      <c r="C618" s="127"/>
    </row>
    <row r="619" spans="1:3" ht="37.5" hidden="1">
      <c r="A619" s="25" t="s">
        <v>1592</v>
      </c>
      <c r="B619" s="24" t="s">
        <v>1593</v>
      </c>
      <c r="C619" s="127"/>
    </row>
    <row r="620" spans="1:3" ht="37.5" hidden="1">
      <c r="A620" s="25" t="s">
        <v>1594</v>
      </c>
      <c r="B620" s="24" t="s">
        <v>1595</v>
      </c>
      <c r="C620" s="126">
        <f>C621+C622+C623+C624+C625+C626</f>
        <v>0</v>
      </c>
    </row>
    <row r="621" spans="1:3" ht="37.5" hidden="1">
      <c r="A621" s="25" t="s">
        <v>463</v>
      </c>
      <c r="B621" s="24" t="s">
        <v>464</v>
      </c>
      <c r="C621" s="127"/>
    </row>
    <row r="622" spans="1:3" ht="56.25" hidden="1">
      <c r="A622" s="25" t="s">
        <v>465</v>
      </c>
      <c r="B622" s="24" t="s">
        <v>466</v>
      </c>
      <c r="C622" s="127"/>
    </row>
    <row r="623" spans="1:3" ht="37.5" hidden="1">
      <c r="A623" s="25" t="s">
        <v>821</v>
      </c>
      <c r="B623" s="24" t="s">
        <v>822</v>
      </c>
      <c r="C623" s="127"/>
    </row>
    <row r="624" spans="1:3" ht="56.25" hidden="1">
      <c r="A624" s="25" t="s">
        <v>823</v>
      </c>
      <c r="B624" s="24" t="s">
        <v>824</v>
      </c>
      <c r="C624" s="127"/>
    </row>
    <row r="625" spans="1:3" ht="56.25" hidden="1">
      <c r="A625" s="25" t="s">
        <v>538</v>
      </c>
      <c r="B625" s="24" t="s">
        <v>539</v>
      </c>
      <c r="C625" s="127"/>
    </row>
    <row r="626" spans="1:3" ht="37.5" hidden="1">
      <c r="A626" s="25" t="s">
        <v>540</v>
      </c>
      <c r="B626" s="24" t="s">
        <v>541</v>
      </c>
      <c r="C626" s="127"/>
    </row>
    <row r="627" spans="1:3" ht="75" hidden="1">
      <c r="A627" s="25" t="s">
        <v>1680</v>
      </c>
      <c r="B627" s="24" t="s">
        <v>1681</v>
      </c>
      <c r="C627" s="127"/>
    </row>
    <row r="628" spans="1:3" ht="112.5" hidden="1">
      <c r="A628" s="25" t="s">
        <v>633</v>
      </c>
      <c r="B628" s="24" t="s">
        <v>1038</v>
      </c>
      <c r="C628" s="126">
        <f>C629+C630+C631+C632+C633+C634+C635+C636</f>
        <v>0</v>
      </c>
    </row>
    <row r="629" spans="1:3" ht="37.5" hidden="1">
      <c r="A629" s="25" t="s">
        <v>1039</v>
      </c>
      <c r="B629" s="24" t="s">
        <v>1040</v>
      </c>
      <c r="C629" s="127"/>
    </row>
    <row r="630" spans="1:3" ht="56.25" hidden="1">
      <c r="A630" s="25" t="s">
        <v>1041</v>
      </c>
      <c r="B630" s="24" t="s">
        <v>1042</v>
      </c>
      <c r="C630" s="127"/>
    </row>
    <row r="631" spans="1:3" ht="56.25" hidden="1">
      <c r="A631" s="25" t="s">
        <v>1362</v>
      </c>
      <c r="B631" s="24" t="s">
        <v>1363</v>
      </c>
      <c r="C631" s="127"/>
    </row>
    <row r="632" spans="1:3" ht="37.5" hidden="1">
      <c r="A632" s="25" t="s">
        <v>1364</v>
      </c>
      <c r="B632" s="24" t="s">
        <v>1365</v>
      </c>
      <c r="C632" s="127"/>
    </row>
    <row r="633" spans="1:3" ht="37.5" hidden="1">
      <c r="A633" s="25" t="s">
        <v>1405</v>
      </c>
      <c r="B633" s="24" t="s">
        <v>1406</v>
      </c>
      <c r="C633" s="127"/>
    </row>
    <row r="634" spans="1:3" ht="37.5" hidden="1">
      <c r="A634" s="25" t="s">
        <v>634</v>
      </c>
      <c r="B634" s="24" t="s">
        <v>635</v>
      </c>
      <c r="C634" s="127"/>
    </row>
    <row r="635" spans="1:3" ht="37.5" hidden="1">
      <c r="A635" s="25" t="s">
        <v>636</v>
      </c>
      <c r="B635" s="24" t="s">
        <v>637</v>
      </c>
      <c r="C635" s="127"/>
    </row>
    <row r="636" spans="1:3" ht="37.5" hidden="1">
      <c r="A636" s="25" t="s">
        <v>638</v>
      </c>
      <c r="B636" s="24" t="s">
        <v>639</v>
      </c>
      <c r="C636" s="127"/>
    </row>
    <row r="637" spans="1:3" ht="37.5" hidden="1">
      <c r="A637" s="25" t="s">
        <v>640</v>
      </c>
      <c r="B637" s="24" t="s">
        <v>641</v>
      </c>
      <c r="C637" s="127"/>
    </row>
    <row r="638" spans="1:3" ht="37.5" hidden="1">
      <c r="A638" s="25" t="s">
        <v>200</v>
      </c>
      <c r="B638" s="24" t="s">
        <v>201</v>
      </c>
      <c r="C638" s="127"/>
    </row>
    <row r="639" spans="1:3" ht="75" hidden="1">
      <c r="A639" s="25" t="s">
        <v>202</v>
      </c>
      <c r="B639" s="24" t="s">
        <v>203</v>
      </c>
      <c r="C639" s="127"/>
    </row>
    <row r="640" spans="1:3" ht="75" hidden="1">
      <c r="A640" s="25" t="s">
        <v>204</v>
      </c>
      <c r="B640" s="24" t="s">
        <v>205</v>
      </c>
      <c r="C640" s="127"/>
    </row>
    <row r="641" spans="1:3" ht="37.5" hidden="1">
      <c r="A641" s="25" t="s">
        <v>26</v>
      </c>
      <c r="B641" s="24" t="s">
        <v>27</v>
      </c>
      <c r="C641" s="127"/>
    </row>
    <row r="642" spans="1:3" ht="37.5" hidden="1">
      <c r="A642" s="25" t="s">
        <v>28</v>
      </c>
      <c r="B642" s="24" t="s">
        <v>375</v>
      </c>
      <c r="C642" s="126">
        <f>C643+C644+C645+C646+C647+C648+C649+C650+C651+C652</f>
        <v>0</v>
      </c>
    </row>
    <row r="643" spans="1:3" ht="56.25" hidden="1">
      <c r="A643" s="25" t="s">
        <v>376</v>
      </c>
      <c r="B643" s="24" t="s">
        <v>377</v>
      </c>
      <c r="C643" s="127"/>
    </row>
    <row r="644" spans="1:3" ht="56.25" hidden="1">
      <c r="A644" s="25" t="s">
        <v>1625</v>
      </c>
      <c r="B644" s="24" t="s">
        <v>1626</v>
      </c>
      <c r="C644" s="127"/>
    </row>
    <row r="645" spans="1:3" ht="56.25" hidden="1">
      <c r="A645" s="25" t="s">
        <v>1627</v>
      </c>
      <c r="B645" s="24" t="s">
        <v>1628</v>
      </c>
      <c r="C645" s="127"/>
    </row>
    <row r="646" spans="1:3" ht="56.25" hidden="1">
      <c r="A646" s="25" t="s">
        <v>1629</v>
      </c>
      <c r="B646" s="24" t="s">
        <v>1630</v>
      </c>
      <c r="C646" s="127"/>
    </row>
    <row r="647" spans="1:3" ht="56.25" hidden="1">
      <c r="A647" s="25" t="s">
        <v>1631</v>
      </c>
      <c r="B647" s="24" t="s">
        <v>1632</v>
      </c>
      <c r="C647" s="127"/>
    </row>
    <row r="648" spans="1:3" ht="56.25" hidden="1">
      <c r="A648" s="25" t="s">
        <v>1633</v>
      </c>
      <c r="B648" s="24" t="s">
        <v>1634</v>
      </c>
      <c r="C648" s="127"/>
    </row>
    <row r="649" spans="1:3" ht="56.25" hidden="1">
      <c r="A649" s="25" t="s">
        <v>1635</v>
      </c>
      <c r="B649" s="24" t="s">
        <v>1636</v>
      </c>
      <c r="C649" s="127"/>
    </row>
    <row r="650" spans="1:3" ht="56.25" hidden="1">
      <c r="A650" s="25" t="s">
        <v>138</v>
      </c>
      <c r="B650" s="24" t="s">
        <v>139</v>
      </c>
      <c r="C650" s="127"/>
    </row>
    <row r="651" spans="1:3" ht="75" hidden="1">
      <c r="A651" s="25" t="s">
        <v>140</v>
      </c>
      <c r="B651" s="24" t="s">
        <v>141</v>
      </c>
      <c r="C651" s="127"/>
    </row>
    <row r="652" spans="1:3" ht="75" hidden="1">
      <c r="A652" s="25" t="s">
        <v>142</v>
      </c>
      <c r="B652" s="24" t="s">
        <v>143</v>
      </c>
      <c r="C652" s="127"/>
    </row>
    <row r="653" spans="1:3" ht="24" hidden="1" customHeight="1">
      <c r="A653" s="25" t="s">
        <v>292</v>
      </c>
      <c r="B653" s="24" t="s">
        <v>1101</v>
      </c>
      <c r="C653" s="127">
        <f>C654+C657+C660+C662+C669+C672+C675+C668+C673+C674</f>
        <v>0</v>
      </c>
    </row>
    <row r="654" spans="1:3" ht="44.25" hidden="1" customHeight="1">
      <c r="A654" s="25" t="s">
        <v>144</v>
      </c>
      <c r="B654" s="24" t="s">
        <v>1102</v>
      </c>
      <c r="C654" s="127">
        <f>C655+C656</f>
        <v>0</v>
      </c>
    </row>
    <row r="655" spans="1:3" ht="93.75" hidden="1">
      <c r="A655" s="25" t="s">
        <v>1449</v>
      </c>
      <c r="B655" s="24" t="s">
        <v>1103</v>
      </c>
      <c r="C655" s="127"/>
    </row>
    <row r="656" spans="1:3" ht="83.25" hidden="1" customHeight="1">
      <c r="A656" s="25" t="s">
        <v>871</v>
      </c>
      <c r="B656" s="24" t="s">
        <v>1104</v>
      </c>
      <c r="C656" s="127"/>
    </row>
    <row r="657" spans="1:3" ht="75" hidden="1">
      <c r="A657" s="25" t="s">
        <v>113</v>
      </c>
      <c r="B657" s="24" t="s">
        <v>1107</v>
      </c>
      <c r="C657" s="127"/>
    </row>
    <row r="658" spans="1:3" ht="59.25" hidden="1" customHeight="1">
      <c r="A658" s="25" t="s">
        <v>114</v>
      </c>
      <c r="B658" s="24" t="s">
        <v>1329</v>
      </c>
      <c r="C658" s="127"/>
    </row>
    <row r="659" spans="1:3" ht="35.25" hidden="1" customHeight="1">
      <c r="A659" s="25" t="s">
        <v>1348</v>
      </c>
      <c r="B659" s="24" t="s">
        <v>340</v>
      </c>
      <c r="C659" s="127"/>
    </row>
    <row r="660" spans="1:3" ht="66.75" hidden="1" customHeight="1">
      <c r="A660" s="25" t="s">
        <v>1349</v>
      </c>
      <c r="B660" s="24" t="s">
        <v>1108</v>
      </c>
      <c r="C660" s="127">
        <f>C661</f>
        <v>0</v>
      </c>
    </row>
    <row r="661" spans="1:3" ht="79.5" hidden="1" customHeight="1">
      <c r="A661" s="25" t="s">
        <v>1350</v>
      </c>
      <c r="B661" s="24" t="s">
        <v>154</v>
      </c>
      <c r="C661" s="127"/>
    </row>
    <row r="662" spans="1:3" ht="112.5" hidden="1" customHeight="1">
      <c r="A662" s="25" t="s">
        <v>998</v>
      </c>
      <c r="B662" s="24" t="s">
        <v>1109</v>
      </c>
      <c r="C662" s="127">
        <f>C663+C664+C665+C666</f>
        <v>0</v>
      </c>
    </row>
    <row r="663" spans="1:3" ht="58.5" hidden="1" customHeight="1">
      <c r="A663" s="25" t="s">
        <v>105</v>
      </c>
      <c r="B663" s="24" t="s">
        <v>1110</v>
      </c>
      <c r="C663" s="127"/>
    </row>
    <row r="664" spans="1:3" ht="62.25" hidden="1" customHeight="1">
      <c r="A664" s="25" t="s">
        <v>106</v>
      </c>
      <c r="B664" s="24" t="s">
        <v>130</v>
      </c>
      <c r="C664" s="127"/>
    </row>
    <row r="665" spans="1:3" ht="56.25" hidden="1" customHeight="1">
      <c r="A665" s="25" t="s">
        <v>1405</v>
      </c>
      <c r="B665" s="24" t="s">
        <v>1111</v>
      </c>
      <c r="C665" s="127"/>
    </row>
    <row r="666" spans="1:3" ht="41.25" hidden="1" customHeight="1">
      <c r="A666" s="25" t="s">
        <v>107</v>
      </c>
      <c r="B666" s="24" t="s">
        <v>1112</v>
      </c>
      <c r="C666" s="127"/>
    </row>
    <row r="667" spans="1:3" ht="27" hidden="1" customHeight="1">
      <c r="A667" s="25" t="s">
        <v>200</v>
      </c>
      <c r="B667" s="24" t="s">
        <v>201</v>
      </c>
      <c r="C667" s="127"/>
    </row>
    <row r="668" spans="1:3" ht="36.75" hidden="1" customHeight="1">
      <c r="A668" s="25" t="s">
        <v>1497</v>
      </c>
      <c r="B668" s="24" t="s">
        <v>1498</v>
      </c>
      <c r="C668" s="127"/>
    </row>
    <row r="669" spans="1:3" ht="86.25" hidden="1" customHeight="1">
      <c r="A669" s="25" t="s">
        <v>558</v>
      </c>
      <c r="B669" s="24" t="s">
        <v>1054</v>
      </c>
      <c r="C669" s="127"/>
    </row>
    <row r="670" spans="1:3" ht="39.75" hidden="1" customHeight="1">
      <c r="A670" s="25" t="s">
        <v>1131</v>
      </c>
      <c r="B670" s="24" t="s">
        <v>1132</v>
      </c>
      <c r="C670" s="127"/>
    </row>
    <row r="671" spans="1:3" ht="39.75" hidden="1" customHeight="1">
      <c r="A671" s="25" t="s">
        <v>1413</v>
      </c>
      <c r="B671" s="24" t="s">
        <v>1414</v>
      </c>
      <c r="C671" s="127"/>
    </row>
    <row r="672" spans="1:3" ht="64.5" hidden="1" customHeight="1">
      <c r="A672" s="25" t="s">
        <v>1415</v>
      </c>
      <c r="B672" s="24" t="s">
        <v>1113</v>
      </c>
      <c r="C672" s="127"/>
    </row>
    <row r="673" spans="1:3" ht="64.5" hidden="1" customHeight="1">
      <c r="A673" s="25" t="s">
        <v>1499</v>
      </c>
      <c r="B673" s="24" t="s">
        <v>1500</v>
      </c>
      <c r="C673" s="127"/>
    </row>
    <row r="674" spans="1:3" ht="75.75" hidden="1" customHeight="1">
      <c r="A674" s="25" t="s">
        <v>1053</v>
      </c>
      <c r="B674" s="24" t="s">
        <v>1500</v>
      </c>
      <c r="C674" s="127"/>
    </row>
    <row r="675" spans="1:3" ht="38.25" hidden="1" customHeight="1">
      <c r="A675" s="25" t="s">
        <v>1641</v>
      </c>
      <c r="B675" s="24" t="s">
        <v>371</v>
      </c>
      <c r="C675" s="127"/>
    </row>
    <row r="676" spans="1:3" hidden="1">
      <c r="A676" s="25" t="s">
        <v>1642</v>
      </c>
      <c r="B676" s="24" t="s">
        <v>1643</v>
      </c>
      <c r="C676" s="126">
        <f>C677+C684+C685+C686+C687+C694+C699</f>
        <v>0</v>
      </c>
    </row>
    <row r="677" spans="1:3" hidden="1">
      <c r="A677" s="25" t="s">
        <v>1644</v>
      </c>
      <c r="B677" s="24" t="s">
        <v>1645</v>
      </c>
      <c r="C677" s="126">
        <f>C678+C679+C680+C681+C682+C683</f>
        <v>0</v>
      </c>
    </row>
    <row r="678" spans="1:3" ht="37.5" hidden="1">
      <c r="A678" s="25" t="s">
        <v>1646</v>
      </c>
      <c r="B678" s="24" t="s">
        <v>1647</v>
      </c>
      <c r="C678" s="127"/>
    </row>
    <row r="679" spans="1:3" ht="37.5" hidden="1">
      <c r="A679" s="25" t="s">
        <v>1648</v>
      </c>
      <c r="B679" s="24" t="s">
        <v>1649</v>
      </c>
      <c r="C679" s="127"/>
    </row>
    <row r="680" spans="1:3" ht="37.5" hidden="1">
      <c r="A680" s="25" t="s">
        <v>745</v>
      </c>
      <c r="B680" s="24" t="s">
        <v>746</v>
      </c>
      <c r="C680" s="127"/>
    </row>
    <row r="681" spans="1:3" ht="37.5" hidden="1">
      <c r="A681" s="25" t="s">
        <v>747</v>
      </c>
      <c r="B681" s="24" t="s">
        <v>748</v>
      </c>
      <c r="C681" s="127"/>
    </row>
    <row r="682" spans="1:3" ht="37.5" hidden="1">
      <c r="A682" s="25" t="s">
        <v>749</v>
      </c>
      <c r="B682" s="24" t="s">
        <v>750</v>
      </c>
      <c r="C682" s="127"/>
    </row>
    <row r="683" spans="1:3" ht="37.5" hidden="1">
      <c r="A683" s="25" t="s">
        <v>751</v>
      </c>
      <c r="B683" s="24" t="s">
        <v>752</v>
      </c>
      <c r="C683" s="127"/>
    </row>
    <row r="684" spans="1:3" ht="37.5" hidden="1">
      <c r="A684" s="25" t="s">
        <v>753</v>
      </c>
      <c r="B684" s="24" t="s">
        <v>754</v>
      </c>
      <c r="C684" s="127"/>
    </row>
    <row r="685" spans="1:3" ht="37.5" hidden="1">
      <c r="A685" s="25" t="s">
        <v>755</v>
      </c>
      <c r="B685" s="24" t="s">
        <v>756</v>
      </c>
      <c r="C685" s="127"/>
    </row>
    <row r="686" spans="1:3" ht="37.5" hidden="1">
      <c r="A686" s="25" t="s">
        <v>757</v>
      </c>
      <c r="B686" s="24" t="s">
        <v>758</v>
      </c>
      <c r="C686" s="127"/>
    </row>
    <row r="687" spans="1:3" hidden="1">
      <c r="A687" s="25" t="s">
        <v>759</v>
      </c>
      <c r="B687" s="24" t="s">
        <v>760</v>
      </c>
      <c r="C687" s="126">
        <f>C688+C689+C690+C691+C692+C693</f>
        <v>0</v>
      </c>
    </row>
    <row r="688" spans="1:3" hidden="1">
      <c r="A688" s="25" t="s">
        <v>1219</v>
      </c>
      <c r="B688" s="24" t="s">
        <v>1220</v>
      </c>
      <c r="C688" s="127"/>
    </row>
    <row r="689" spans="1:3" ht="37.5" hidden="1">
      <c r="A689" s="25" t="s">
        <v>1221</v>
      </c>
      <c r="B689" s="24" t="s">
        <v>1222</v>
      </c>
      <c r="C689" s="127"/>
    </row>
    <row r="690" spans="1:3" hidden="1">
      <c r="A690" s="25" t="s">
        <v>1223</v>
      </c>
      <c r="B690" s="24" t="s">
        <v>1224</v>
      </c>
      <c r="C690" s="127"/>
    </row>
    <row r="691" spans="1:3" ht="37.5" hidden="1">
      <c r="A691" s="25" t="s">
        <v>1225</v>
      </c>
      <c r="B691" s="24" t="s">
        <v>1226</v>
      </c>
      <c r="C691" s="127"/>
    </row>
    <row r="692" spans="1:3" ht="37.5" hidden="1">
      <c r="A692" s="25" t="s">
        <v>109</v>
      </c>
      <c r="B692" s="24" t="s">
        <v>110</v>
      </c>
      <c r="C692" s="127"/>
    </row>
    <row r="693" spans="1:3" hidden="1">
      <c r="A693" s="25" t="s">
        <v>111</v>
      </c>
      <c r="B693" s="24" t="s">
        <v>112</v>
      </c>
      <c r="C693" s="127"/>
    </row>
    <row r="694" spans="1:3" ht="37.5" hidden="1">
      <c r="A694" s="25" t="s">
        <v>931</v>
      </c>
      <c r="B694" s="24" t="s">
        <v>932</v>
      </c>
      <c r="C694" s="126">
        <f>C695+C696+C697+C698</f>
        <v>0</v>
      </c>
    </row>
    <row r="695" spans="1:3" ht="37.5" hidden="1">
      <c r="A695" s="25" t="s">
        <v>350</v>
      </c>
      <c r="B695" s="24" t="s">
        <v>351</v>
      </c>
      <c r="C695" s="127"/>
    </row>
    <row r="696" spans="1:3" ht="37.5" hidden="1">
      <c r="A696" s="25" t="s">
        <v>352</v>
      </c>
      <c r="B696" s="24" t="s">
        <v>353</v>
      </c>
      <c r="C696" s="127"/>
    </row>
    <row r="697" spans="1:3" ht="37.5" hidden="1">
      <c r="A697" s="25" t="s">
        <v>79</v>
      </c>
      <c r="B697" s="24" t="s">
        <v>80</v>
      </c>
      <c r="C697" s="127"/>
    </row>
    <row r="698" spans="1:3" ht="37.5" hidden="1">
      <c r="A698" s="25" t="s">
        <v>1322</v>
      </c>
      <c r="B698" s="24" t="s">
        <v>1323</v>
      </c>
      <c r="C698" s="127"/>
    </row>
    <row r="699" spans="1:3" ht="75" hidden="1">
      <c r="A699" s="25" t="s">
        <v>1720</v>
      </c>
      <c r="B699" s="24" t="s">
        <v>1721</v>
      </c>
      <c r="C699" s="127"/>
    </row>
    <row r="700" spans="1:3" ht="75" hidden="1">
      <c r="A700" s="25" t="s">
        <v>1722</v>
      </c>
      <c r="B700" s="24" t="s">
        <v>1723</v>
      </c>
      <c r="C700" s="126" t="e">
        <f>C701+C706+C710+C713+C716+#REF!</f>
        <v>#REF!</v>
      </c>
    </row>
    <row r="701" spans="1:3" ht="37.5" hidden="1">
      <c r="A701" s="25" t="s">
        <v>1724</v>
      </c>
      <c r="B701" s="24" t="s">
        <v>1725</v>
      </c>
      <c r="C701" s="126">
        <f>C702+C703+C704+C705</f>
        <v>0</v>
      </c>
    </row>
    <row r="702" spans="1:3" ht="56.25" hidden="1">
      <c r="A702" s="25" t="s">
        <v>1726</v>
      </c>
      <c r="B702" s="24" t="s">
        <v>1727</v>
      </c>
      <c r="C702" s="127"/>
    </row>
    <row r="703" spans="1:3" ht="56.25" hidden="1">
      <c r="A703" s="25" t="s">
        <v>1728</v>
      </c>
      <c r="B703" s="24" t="s">
        <v>1729</v>
      </c>
      <c r="C703" s="127"/>
    </row>
    <row r="704" spans="1:3" ht="56.25" hidden="1">
      <c r="A704" s="25" t="s">
        <v>1730</v>
      </c>
      <c r="B704" s="24" t="s">
        <v>1731</v>
      </c>
      <c r="C704" s="127"/>
    </row>
    <row r="705" spans="1:3" ht="56.25" hidden="1">
      <c r="A705" s="25" t="s">
        <v>844</v>
      </c>
      <c r="B705" s="24" t="s">
        <v>845</v>
      </c>
      <c r="C705" s="127"/>
    </row>
    <row r="706" spans="1:3" ht="37.5" hidden="1">
      <c r="A706" s="25" t="s">
        <v>1153</v>
      </c>
      <c r="B706" s="24" t="s">
        <v>1154</v>
      </c>
      <c r="C706" s="126">
        <f>C707+C708+C709</f>
        <v>0</v>
      </c>
    </row>
    <row r="707" spans="1:3" ht="56.25" hidden="1">
      <c r="A707" s="25" t="s">
        <v>1155</v>
      </c>
      <c r="B707" s="24" t="s">
        <v>1156</v>
      </c>
      <c r="C707" s="127"/>
    </row>
    <row r="708" spans="1:3" ht="56.25" hidden="1">
      <c r="A708" s="25" t="s">
        <v>1157</v>
      </c>
      <c r="B708" s="24" t="s">
        <v>1158</v>
      </c>
      <c r="C708" s="127"/>
    </row>
    <row r="709" spans="1:3" ht="56.25" hidden="1">
      <c r="A709" s="25" t="s">
        <v>1159</v>
      </c>
      <c r="B709" s="24" t="s">
        <v>1160</v>
      </c>
      <c r="C709" s="127"/>
    </row>
    <row r="710" spans="1:3" ht="37.5" hidden="1">
      <c r="A710" s="25" t="s">
        <v>1161</v>
      </c>
      <c r="B710" s="24" t="s">
        <v>1559</v>
      </c>
      <c r="C710" s="126">
        <f>C711+C712</f>
        <v>0</v>
      </c>
    </row>
    <row r="711" spans="1:3" ht="56.25" hidden="1">
      <c r="A711" s="25" t="s">
        <v>1560</v>
      </c>
      <c r="B711" s="24" t="s">
        <v>1561</v>
      </c>
      <c r="C711" s="127"/>
    </row>
    <row r="712" spans="1:3" ht="56.25" hidden="1">
      <c r="A712" s="25" t="s">
        <v>1562</v>
      </c>
      <c r="B712" s="24" t="s">
        <v>1563</v>
      </c>
      <c r="C712" s="127"/>
    </row>
    <row r="713" spans="1:3" ht="37.5" hidden="1">
      <c r="A713" s="25" t="s">
        <v>37</v>
      </c>
      <c r="B713" s="24" t="s">
        <v>38</v>
      </c>
      <c r="C713" s="126">
        <f>C714+C715</f>
        <v>0</v>
      </c>
    </row>
    <row r="714" spans="1:3" ht="56.25" hidden="1">
      <c r="A714" s="25" t="s">
        <v>39</v>
      </c>
      <c r="B714" s="24" t="s">
        <v>40</v>
      </c>
      <c r="C714" s="127"/>
    </row>
    <row r="715" spans="1:3" ht="56.25" hidden="1">
      <c r="A715" s="25" t="s">
        <v>41</v>
      </c>
      <c r="B715" s="24" t="s">
        <v>42</v>
      </c>
      <c r="C715" s="127"/>
    </row>
    <row r="716" spans="1:3" ht="56.25" hidden="1">
      <c r="A716" s="25" t="s">
        <v>1833</v>
      </c>
      <c r="B716" s="24" t="s">
        <v>1834</v>
      </c>
      <c r="C716" s="126">
        <f>C717</f>
        <v>0</v>
      </c>
    </row>
    <row r="717" spans="1:3" ht="56.25" hidden="1">
      <c r="A717" s="25" t="s">
        <v>1833</v>
      </c>
      <c r="B717" s="24" t="s">
        <v>1835</v>
      </c>
      <c r="C717" s="127">
        <v>0</v>
      </c>
    </row>
    <row r="718" spans="1:3" ht="37.5" hidden="1">
      <c r="A718" s="25" t="s">
        <v>1836</v>
      </c>
      <c r="B718" s="24" t="s">
        <v>1837</v>
      </c>
      <c r="C718" s="126">
        <f>C725</f>
        <v>0</v>
      </c>
    </row>
    <row r="719" spans="1:3" ht="37.5" hidden="1">
      <c r="A719" s="25" t="s">
        <v>1838</v>
      </c>
      <c r="B719" s="24" t="s">
        <v>1839</v>
      </c>
      <c r="C719" s="127"/>
    </row>
    <row r="720" spans="1:3" ht="37.5" hidden="1">
      <c r="A720" s="25" t="s">
        <v>1840</v>
      </c>
      <c r="B720" s="24" t="s">
        <v>1841</v>
      </c>
      <c r="C720" s="126">
        <f>C721</f>
        <v>0</v>
      </c>
    </row>
    <row r="721" spans="1:3" ht="56.25" hidden="1">
      <c r="A721" s="25" t="s">
        <v>1662</v>
      </c>
      <c r="B721" s="24" t="s">
        <v>1663</v>
      </c>
      <c r="C721" s="127"/>
    </row>
    <row r="722" spans="1:3" ht="37.5" hidden="1">
      <c r="A722" s="25" t="s">
        <v>1664</v>
      </c>
      <c r="B722" s="24" t="s">
        <v>1247</v>
      </c>
      <c r="C722" s="126">
        <f>C723</f>
        <v>0</v>
      </c>
    </row>
    <row r="723" spans="1:3" ht="37.5" hidden="1">
      <c r="A723" s="25" t="s">
        <v>896</v>
      </c>
      <c r="B723" s="24" t="s">
        <v>897</v>
      </c>
      <c r="C723" s="127"/>
    </row>
    <row r="724" spans="1:3" ht="37.5" hidden="1">
      <c r="A724" s="25" t="s">
        <v>1276</v>
      </c>
      <c r="B724" s="24" t="s">
        <v>1277</v>
      </c>
      <c r="C724" s="127"/>
    </row>
    <row r="725" spans="1:3" ht="37.5" hidden="1">
      <c r="A725" s="25" t="s">
        <v>1278</v>
      </c>
      <c r="B725" s="24" t="s">
        <v>1279</v>
      </c>
      <c r="C725" s="127"/>
    </row>
    <row r="726" spans="1:3" ht="37.5" hidden="1">
      <c r="A726" s="25" t="s">
        <v>1280</v>
      </c>
      <c r="B726" s="24" t="s">
        <v>1281</v>
      </c>
      <c r="C726" s="126">
        <f>C727+C732+C737+C742+C743</f>
        <v>0</v>
      </c>
    </row>
    <row r="727" spans="1:3" ht="56.25" hidden="1">
      <c r="A727" s="25" t="s">
        <v>1282</v>
      </c>
      <c r="B727" s="24" t="s">
        <v>1283</v>
      </c>
      <c r="C727" s="126">
        <f>C728+C729+C730+C731</f>
        <v>0</v>
      </c>
    </row>
    <row r="728" spans="1:3" ht="37.5" hidden="1">
      <c r="A728" s="25" t="s">
        <v>1284</v>
      </c>
      <c r="B728" s="24" t="s">
        <v>1285</v>
      </c>
      <c r="C728" s="127"/>
    </row>
    <row r="729" spans="1:3" ht="37.5" hidden="1">
      <c r="A729" s="25" t="s">
        <v>1286</v>
      </c>
      <c r="B729" s="24" t="s">
        <v>1287</v>
      </c>
      <c r="C729" s="127"/>
    </row>
    <row r="730" spans="1:3" ht="56.25" hidden="1">
      <c r="A730" s="25" t="s">
        <v>1288</v>
      </c>
      <c r="B730" s="24" t="s">
        <v>1289</v>
      </c>
      <c r="C730" s="127"/>
    </row>
    <row r="731" spans="1:3" ht="56.25" hidden="1">
      <c r="A731" s="25" t="s">
        <v>1290</v>
      </c>
      <c r="B731" s="24" t="s">
        <v>1291</v>
      </c>
      <c r="C731" s="127"/>
    </row>
    <row r="732" spans="1:3" ht="56.25" hidden="1">
      <c r="A732" s="25" t="s">
        <v>1514</v>
      </c>
      <c r="B732" s="24" t="s">
        <v>1515</v>
      </c>
      <c r="C732" s="126">
        <f>C733+C734+C735+C736</f>
        <v>0</v>
      </c>
    </row>
    <row r="733" spans="1:3" ht="37.5" hidden="1">
      <c r="A733" s="25" t="s">
        <v>1284</v>
      </c>
      <c r="B733" s="24" t="s">
        <v>1516</v>
      </c>
      <c r="C733" s="127"/>
    </row>
    <row r="734" spans="1:3" ht="37.5" hidden="1">
      <c r="A734" s="25" t="s">
        <v>1286</v>
      </c>
      <c r="B734" s="24" t="s">
        <v>1517</v>
      </c>
      <c r="C734" s="127"/>
    </row>
    <row r="735" spans="1:3" ht="56.25" hidden="1">
      <c r="A735" s="25" t="s">
        <v>1288</v>
      </c>
      <c r="B735" s="24" t="s">
        <v>1518</v>
      </c>
      <c r="C735" s="127"/>
    </row>
    <row r="736" spans="1:3" ht="56.25" hidden="1">
      <c r="A736" s="25" t="s">
        <v>1290</v>
      </c>
      <c r="B736" s="24" t="s">
        <v>1519</v>
      </c>
      <c r="C736" s="127"/>
    </row>
    <row r="737" spans="1:3" ht="56.25" hidden="1">
      <c r="A737" s="25" t="s">
        <v>1450</v>
      </c>
      <c r="B737" s="24" t="s">
        <v>1451</v>
      </c>
      <c r="C737" s="126">
        <f>C738+C739+C740+C741</f>
        <v>0</v>
      </c>
    </row>
    <row r="738" spans="1:3" ht="37.5" hidden="1">
      <c r="A738" s="25" t="s">
        <v>1284</v>
      </c>
      <c r="B738" s="24" t="s">
        <v>1452</v>
      </c>
      <c r="C738" s="127"/>
    </row>
    <row r="739" spans="1:3" ht="37.5" hidden="1">
      <c r="A739" s="25" t="s">
        <v>1286</v>
      </c>
      <c r="B739" s="24" t="s">
        <v>1453</v>
      </c>
      <c r="C739" s="127"/>
    </row>
    <row r="740" spans="1:3" ht="56.25" hidden="1">
      <c r="A740" s="25" t="s">
        <v>1288</v>
      </c>
      <c r="B740" s="24" t="s">
        <v>1454</v>
      </c>
      <c r="C740" s="127"/>
    </row>
    <row r="741" spans="1:3" ht="56.25" hidden="1">
      <c r="A741" s="25" t="s">
        <v>1290</v>
      </c>
      <c r="B741" s="24" t="s">
        <v>1455</v>
      </c>
      <c r="C741" s="127"/>
    </row>
    <row r="742" spans="1:3" ht="56.25" hidden="1">
      <c r="A742" s="25" t="s">
        <v>1456</v>
      </c>
      <c r="B742" s="24" t="s">
        <v>1120</v>
      </c>
      <c r="C742" s="126">
        <f>C743</f>
        <v>0</v>
      </c>
    </row>
    <row r="743" spans="1:3" ht="75" hidden="1">
      <c r="A743" s="25" t="s">
        <v>1121</v>
      </c>
      <c r="B743" s="24" t="s">
        <v>1122</v>
      </c>
      <c r="C743" s="127"/>
    </row>
    <row r="744" spans="1:3" ht="93.75">
      <c r="A744" s="25" t="s">
        <v>2658</v>
      </c>
      <c r="B744" s="24" t="s">
        <v>2659</v>
      </c>
      <c r="C744" s="129">
        <v>109.3</v>
      </c>
    </row>
    <row r="745" spans="1:3" ht="93.75">
      <c r="A745" s="25" t="s">
        <v>2658</v>
      </c>
      <c r="B745" s="24" t="s">
        <v>2657</v>
      </c>
      <c r="C745" s="127">
        <v>18.2</v>
      </c>
    </row>
    <row r="746" spans="1:3" ht="37.5">
      <c r="A746" s="25" t="s">
        <v>2565</v>
      </c>
      <c r="B746" s="24" t="s">
        <v>2193</v>
      </c>
      <c r="C746" s="127">
        <v>91.1</v>
      </c>
    </row>
    <row r="747" spans="1:3" ht="37.5">
      <c r="A747" s="25" t="s">
        <v>2571</v>
      </c>
      <c r="B747" s="24" t="s">
        <v>2584</v>
      </c>
      <c r="C747" s="129">
        <v>15.6</v>
      </c>
    </row>
    <row r="748" spans="1:3" s="28" customFormat="1">
      <c r="A748" s="117" t="s">
        <v>1123</v>
      </c>
      <c r="B748" s="27" t="s">
        <v>372</v>
      </c>
      <c r="C748" s="128">
        <f>C749+C809</f>
        <v>27731.200000000001</v>
      </c>
    </row>
    <row r="749" spans="1:3" s="28" customFormat="1" ht="37.5">
      <c r="A749" s="16" t="s">
        <v>1124</v>
      </c>
      <c r="B749" s="27" t="s">
        <v>373</v>
      </c>
      <c r="C749" s="128">
        <f>C750+C796</f>
        <v>26794.400000000001</v>
      </c>
    </row>
    <row r="750" spans="1:3" ht="37.5" customHeight="1">
      <c r="A750" s="5" t="s">
        <v>1125</v>
      </c>
      <c r="B750" s="29" t="s">
        <v>2643</v>
      </c>
      <c r="C750" s="126">
        <v>5972.5</v>
      </c>
    </row>
    <row r="751" spans="1:3" ht="38.25" hidden="1" customHeight="1">
      <c r="A751" s="5" t="s">
        <v>1185</v>
      </c>
      <c r="B751" s="29" t="s">
        <v>2184</v>
      </c>
      <c r="C751" s="127">
        <v>200</v>
      </c>
    </row>
    <row r="752" spans="1:3" ht="19.5" customHeight="1">
      <c r="A752" s="16" t="s">
        <v>484</v>
      </c>
      <c r="B752" s="27"/>
      <c r="C752" s="129">
        <f>C753+C760+C754+C761+C762+C763+C764+C765+C758+C766+C755+C756+C757+C759</f>
        <v>0</v>
      </c>
    </row>
    <row r="753" spans="1:6" ht="38.25" hidden="1" customHeight="1">
      <c r="A753" s="30" t="s">
        <v>1827</v>
      </c>
      <c r="B753" s="15" t="s">
        <v>1255</v>
      </c>
      <c r="C753" s="127"/>
    </row>
    <row r="754" spans="1:6" ht="78" hidden="1" customHeight="1">
      <c r="A754" s="5" t="s">
        <v>1475</v>
      </c>
      <c r="B754" s="15" t="s">
        <v>1256</v>
      </c>
      <c r="C754" s="127"/>
    </row>
    <row r="755" spans="1:6" ht="38.25" hidden="1" customHeight="1">
      <c r="A755" s="5" t="s">
        <v>1172</v>
      </c>
      <c r="B755" s="15" t="s">
        <v>1257</v>
      </c>
      <c r="C755" s="127"/>
    </row>
    <row r="756" spans="1:6" ht="60.75" hidden="1" customHeight="1">
      <c r="A756" s="5" t="s">
        <v>1732</v>
      </c>
      <c r="B756" s="15" t="s">
        <v>1258</v>
      </c>
      <c r="C756" s="126"/>
    </row>
    <row r="757" spans="1:6" ht="57" hidden="1" customHeight="1">
      <c r="A757" s="5" t="s">
        <v>1205</v>
      </c>
      <c r="B757" s="15" t="s">
        <v>1258</v>
      </c>
      <c r="C757" s="126"/>
    </row>
    <row r="758" spans="1:6" ht="80.25" hidden="1" customHeight="1">
      <c r="A758" s="40" t="s">
        <v>1880</v>
      </c>
      <c r="B758" s="15" t="s">
        <v>1257</v>
      </c>
      <c r="C758" s="127"/>
    </row>
    <row r="759" spans="1:6" ht="53.25" hidden="1" customHeight="1">
      <c r="A759" s="33" t="s">
        <v>1228</v>
      </c>
      <c r="B759" s="350" t="s">
        <v>1259</v>
      </c>
      <c r="C759" s="127"/>
    </row>
    <row r="760" spans="1:6" ht="42" hidden="1" customHeight="1">
      <c r="A760" s="5" t="s">
        <v>1741</v>
      </c>
      <c r="B760" s="15" t="s">
        <v>1501</v>
      </c>
      <c r="C760" s="126"/>
    </row>
    <row r="761" spans="1:6" ht="91.5" hidden="1" customHeight="1">
      <c r="A761" s="5" t="s">
        <v>1879</v>
      </c>
      <c r="B761" s="15" t="s">
        <v>1260</v>
      </c>
      <c r="C761" s="127"/>
    </row>
    <row r="762" spans="1:6" ht="25.5" hidden="1" customHeight="1">
      <c r="A762" s="5" t="s">
        <v>1938</v>
      </c>
      <c r="B762" s="15" t="s">
        <v>2183</v>
      </c>
      <c r="C762" s="127"/>
    </row>
    <row r="763" spans="1:6" ht="78" hidden="1" customHeight="1">
      <c r="A763" s="5" t="s">
        <v>1939</v>
      </c>
      <c r="B763" s="15" t="s">
        <v>1294</v>
      </c>
      <c r="C763" s="127"/>
    </row>
    <row r="764" spans="1:6" ht="65.25" hidden="1" customHeight="1">
      <c r="A764" s="2" t="s">
        <v>1940</v>
      </c>
      <c r="B764" s="15" t="s">
        <v>1294</v>
      </c>
      <c r="C764" s="127"/>
    </row>
    <row r="765" spans="1:6" ht="53.25" hidden="1" customHeight="1">
      <c r="A765" s="5" t="s">
        <v>1941</v>
      </c>
      <c r="B765" s="15" t="s">
        <v>1294</v>
      </c>
      <c r="C765" s="127"/>
    </row>
    <row r="766" spans="1:6" ht="75.75" hidden="1" customHeight="1">
      <c r="A766" s="5" t="s">
        <v>1942</v>
      </c>
      <c r="B766" s="15" t="s">
        <v>1008</v>
      </c>
      <c r="C766" s="127"/>
    </row>
    <row r="767" spans="1:6" s="28" customFormat="1" ht="21" hidden="1" customHeight="1">
      <c r="A767" s="16" t="s">
        <v>1186</v>
      </c>
      <c r="B767" s="27"/>
      <c r="C767" s="129">
        <f>SUM(C768:C795)</f>
        <v>176.6</v>
      </c>
      <c r="D767" s="225"/>
      <c r="F767" s="28">
        <v>242510.8</v>
      </c>
    </row>
    <row r="768" spans="1:6" ht="84" hidden="1" customHeight="1">
      <c r="A768" s="30" t="s">
        <v>1187</v>
      </c>
      <c r="B768" s="15" t="s">
        <v>374</v>
      </c>
      <c r="C768" s="127"/>
    </row>
    <row r="769" spans="1:6" ht="60" hidden="1" customHeight="1">
      <c r="A769" s="5" t="s">
        <v>1943</v>
      </c>
      <c r="B769" s="366" t="s">
        <v>2185</v>
      </c>
      <c r="C769" s="127">
        <v>176.6</v>
      </c>
    </row>
    <row r="770" spans="1:6" ht="80.25" hidden="1" customHeight="1">
      <c r="A770" s="32" t="s">
        <v>1944</v>
      </c>
      <c r="B770" s="255" t="s">
        <v>29</v>
      </c>
      <c r="C770" s="127"/>
    </row>
    <row r="771" spans="1:6" ht="37.5" hidden="1" customHeight="1">
      <c r="A771" s="30" t="s">
        <v>1945</v>
      </c>
      <c r="B771" s="350" t="s">
        <v>1710</v>
      </c>
      <c r="C771" s="127"/>
    </row>
    <row r="772" spans="1:6" ht="114.75" hidden="1" customHeight="1">
      <c r="A772" s="5" t="s">
        <v>1946</v>
      </c>
      <c r="B772" s="15" t="s">
        <v>1293</v>
      </c>
      <c r="C772" s="126"/>
    </row>
    <row r="773" spans="1:6" ht="112.5" hidden="1" customHeight="1">
      <c r="A773" s="356" t="s">
        <v>1951</v>
      </c>
      <c r="B773" s="350" t="s">
        <v>1230</v>
      </c>
      <c r="C773" s="127"/>
      <c r="F773" s="264"/>
    </row>
    <row r="774" spans="1:6" ht="136.5" hidden="1" customHeight="1">
      <c r="A774" s="5" t="s">
        <v>2175</v>
      </c>
      <c r="B774" s="357" t="s">
        <v>426</v>
      </c>
      <c r="C774" s="127"/>
    </row>
    <row r="775" spans="1:6" ht="176.25" hidden="1" customHeight="1">
      <c r="A775" s="5" t="s">
        <v>2160</v>
      </c>
      <c r="B775" s="358" t="s">
        <v>496</v>
      </c>
      <c r="C775" s="127"/>
    </row>
    <row r="776" spans="1:6" ht="188.25" hidden="1" customHeight="1">
      <c r="A776" s="40" t="s">
        <v>2174</v>
      </c>
      <c r="B776" s="359" t="s">
        <v>497</v>
      </c>
      <c r="C776" s="175"/>
    </row>
    <row r="777" spans="1:6" ht="197.25" hidden="1" customHeight="1">
      <c r="A777" s="5" t="s">
        <v>2165</v>
      </c>
      <c r="B777" s="358" t="s">
        <v>502</v>
      </c>
      <c r="C777" s="360"/>
    </row>
    <row r="778" spans="1:6" ht="154.5" hidden="1" customHeight="1">
      <c r="A778" s="32" t="s">
        <v>2161</v>
      </c>
      <c r="B778" s="358" t="s">
        <v>1359</v>
      </c>
      <c r="C778" s="360"/>
    </row>
    <row r="779" spans="1:6" s="254" customFormat="1" ht="145.5" hidden="1" customHeight="1">
      <c r="A779" s="31" t="s">
        <v>2162</v>
      </c>
      <c r="B779" s="358" t="s">
        <v>495</v>
      </c>
      <c r="C779" s="175"/>
    </row>
    <row r="780" spans="1:6" s="254" customFormat="1" ht="141.75" hidden="1" customHeight="1">
      <c r="A780" s="32" t="s">
        <v>2163</v>
      </c>
      <c r="B780" s="358" t="s">
        <v>1358</v>
      </c>
      <c r="C780" s="175"/>
    </row>
    <row r="781" spans="1:6" s="254" customFormat="1" ht="142.5" hidden="1" customHeight="1">
      <c r="A781" s="32" t="s">
        <v>2164</v>
      </c>
      <c r="B781" s="361" t="s">
        <v>425</v>
      </c>
      <c r="C781" s="127"/>
    </row>
    <row r="782" spans="1:6" ht="150.75" hidden="1" customHeight="1">
      <c r="A782" s="5" t="s">
        <v>2166</v>
      </c>
      <c r="B782" s="358" t="s">
        <v>498</v>
      </c>
      <c r="C782" s="175"/>
    </row>
    <row r="783" spans="1:6" ht="186.75" hidden="1" customHeight="1">
      <c r="A783" s="32" t="s">
        <v>2167</v>
      </c>
      <c r="B783" s="358" t="s">
        <v>1360</v>
      </c>
      <c r="C783" s="175"/>
    </row>
    <row r="784" spans="1:6" s="254" customFormat="1" ht="195" hidden="1" customHeight="1">
      <c r="A784" s="5" t="s">
        <v>2168</v>
      </c>
      <c r="B784" s="358" t="s">
        <v>500</v>
      </c>
      <c r="C784" s="175"/>
    </row>
    <row r="785" spans="1:6" ht="195" hidden="1" customHeight="1">
      <c r="A785" s="5" t="s">
        <v>2169</v>
      </c>
      <c r="B785" s="358" t="s">
        <v>501</v>
      </c>
      <c r="C785" s="360"/>
      <c r="D785" s="254"/>
      <c r="E785" s="254"/>
      <c r="F785" s="254"/>
    </row>
    <row r="786" spans="1:6" ht="117" hidden="1" customHeight="1">
      <c r="A786" s="32" t="s">
        <v>2170</v>
      </c>
      <c r="B786" s="358" t="s">
        <v>1357</v>
      </c>
      <c r="C786" s="360"/>
      <c r="D786" s="254"/>
      <c r="E786" s="254"/>
      <c r="F786" s="254"/>
    </row>
    <row r="787" spans="1:6" s="254" customFormat="1" ht="143.25" hidden="1" customHeight="1">
      <c r="A787" s="5" t="s">
        <v>2171</v>
      </c>
      <c r="B787" s="358" t="s">
        <v>1809</v>
      </c>
      <c r="C787" s="127"/>
    </row>
    <row r="788" spans="1:6" s="254" customFormat="1" ht="150.75" hidden="1" customHeight="1">
      <c r="A788" s="5" t="s">
        <v>2172</v>
      </c>
      <c r="B788" s="358" t="s">
        <v>499</v>
      </c>
      <c r="C788" s="360"/>
      <c r="F788" s="254">
        <v>44557.3</v>
      </c>
    </row>
    <row r="789" spans="1:6" s="254" customFormat="1" ht="173.25" hidden="1" customHeight="1">
      <c r="A789" s="32" t="s">
        <v>2173</v>
      </c>
      <c r="B789" s="358" t="s">
        <v>1361</v>
      </c>
      <c r="C789" s="360"/>
    </row>
    <row r="790" spans="1:6" s="254" customFormat="1" ht="53.25" hidden="1" customHeight="1">
      <c r="A790" s="5" t="s">
        <v>1947</v>
      </c>
      <c r="B790" s="350" t="s">
        <v>1292</v>
      </c>
      <c r="C790" s="127"/>
      <c r="F790" s="254">
        <v>12305</v>
      </c>
    </row>
    <row r="791" spans="1:6" ht="115.5" hidden="1" customHeight="1">
      <c r="A791" s="31" t="s">
        <v>1948</v>
      </c>
      <c r="B791" s="350" t="s">
        <v>1292</v>
      </c>
      <c r="C791" s="127"/>
    </row>
    <row r="792" spans="1:6" ht="81" hidden="1" customHeight="1">
      <c r="A792" s="31" t="s">
        <v>1936</v>
      </c>
      <c r="B792" s="350" t="s">
        <v>1292</v>
      </c>
      <c r="C792" s="127"/>
    </row>
    <row r="793" spans="1:6" ht="96" hidden="1" customHeight="1">
      <c r="A793" s="31" t="s">
        <v>1937</v>
      </c>
      <c r="B793" s="350" t="s">
        <v>1292</v>
      </c>
      <c r="C793" s="127"/>
    </row>
    <row r="794" spans="1:6" ht="21" hidden="1" customHeight="1">
      <c r="A794" s="30" t="s">
        <v>1949</v>
      </c>
      <c r="B794" s="350" t="s">
        <v>1292</v>
      </c>
      <c r="C794" s="127"/>
    </row>
    <row r="795" spans="1:6" ht="42.75" hidden="1" customHeight="1">
      <c r="A795" s="30" t="s">
        <v>1950</v>
      </c>
      <c r="B795" s="350" t="s">
        <v>1292</v>
      </c>
      <c r="C795" s="127"/>
    </row>
    <row r="796" spans="1:6" s="28" customFormat="1" ht="19.5" customHeight="1">
      <c r="A796" s="34" t="s">
        <v>102</v>
      </c>
      <c r="B796" s="15" t="s">
        <v>2642</v>
      </c>
      <c r="C796" s="129">
        <f>C797+C799+C800+C801+C802+C798+C804+C805+C806+C807</f>
        <v>20821.900000000001</v>
      </c>
    </row>
    <row r="797" spans="1:6" ht="42" hidden="1" customHeight="1">
      <c r="A797" s="5" t="s">
        <v>193</v>
      </c>
      <c r="B797" s="15" t="s">
        <v>1261</v>
      </c>
      <c r="C797" s="127"/>
    </row>
    <row r="798" spans="1:6" ht="39" hidden="1" customHeight="1">
      <c r="A798" s="5" t="s">
        <v>1537</v>
      </c>
      <c r="B798" s="15" t="s">
        <v>1261</v>
      </c>
      <c r="C798" s="127"/>
    </row>
    <row r="799" spans="1:6" ht="46.5" hidden="1" customHeight="1">
      <c r="A799" s="35" t="s">
        <v>194</v>
      </c>
      <c r="B799" s="15" t="s">
        <v>1262</v>
      </c>
      <c r="C799" s="183"/>
    </row>
    <row r="800" spans="1:6" ht="40.5" hidden="1" customHeight="1">
      <c r="A800" s="5" t="s">
        <v>195</v>
      </c>
      <c r="B800" s="15" t="s">
        <v>1295</v>
      </c>
      <c r="C800" s="127"/>
    </row>
    <row r="801" spans="1:3" ht="42.75" hidden="1" customHeight="1">
      <c r="A801" s="5" t="s">
        <v>491</v>
      </c>
      <c r="B801" s="15" t="s">
        <v>1397</v>
      </c>
      <c r="C801" s="127">
        <v>0</v>
      </c>
    </row>
    <row r="802" spans="1:3" ht="54.75" customHeight="1">
      <c r="A802" s="5" t="s">
        <v>2241</v>
      </c>
      <c r="B802" s="15" t="s">
        <v>2642</v>
      </c>
      <c r="C802" s="127">
        <v>20821.900000000001</v>
      </c>
    </row>
    <row r="803" spans="1:3" ht="38.25" hidden="1" customHeight="1">
      <c r="A803" s="5" t="s">
        <v>197</v>
      </c>
      <c r="B803" s="15" t="s">
        <v>1910</v>
      </c>
      <c r="C803" s="127"/>
    </row>
    <row r="804" spans="1:3" ht="41.25" hidden="1" customHeight="1">
      <c r="A804" s="5" t="s">
        <v>198</v>
      </c>
      <c r="B804" s="15" t="s">
        <v>1911</v>
      </c>
      <c r="C804" s="127"/>
    </row>
    <row r="805" spans="1:3" ht="56.25" hidden="1">
      <c r="A805" s="5" t="s">
        <v>199</v>
      </c>
      <c r="B805" s="15" t="s">
        <v>1911</v>
      </c>
      <c r="C805" s="126"/>
    </row>
    <row r="806" spans="1:3" ht="35.25" hidden="1" customHeight="1">
      <c r="A806" s="33" t="s">
        <v>478</v>
      </c>
      <c r="B806" s="15" t="s">
        <v>1397</v>
      </c>
      <c r="C806" s="127"/>
    </row>
    <row r="807" spans="1:3" ht="54" hidden="1" customHeight="1">
      <c r="A807" s="208" t="s">
        <v>477</v>
      </c>
      <c r="B807" s="15" t="s">
        <v>1397</v>
      </c>
      <c r="C807" s="127"/>
    </row>
    <row r="808" spans="1:3" ht="54" customHeight="1">
      <c r="A808" s="208"/>
      <c r="B808" s="15"/>
      <c r="C808" s="127"/>
    </row>
    <row r="809" spans="1:3" s="28" customFormat="1" ht="20.25" customHeight="1">
      <c r="A809" s="16" t="s">
        <v>1379</v>
      </c>
      <c r="B809" s="27" t="s">
        <v>2645</v>
      </c>
      <c r="C809" s="176">
        <v>936.8</v>
      </c>
    </row>
    <row r="810" spans="1:3" ht="35.25" customHeight="1">
      <c r="A810" s="5" t="s">
        <v>1380</v>
      </c>
      <c r="B810" s="15" t="s">
        <v>2644</v>
      </c>
      <c r="C810" s="175">
        <v>936.8</v>
      </c>
    </row>
    <row r="811" spans="1:3" ht="66.75" hidden="1" customHeight="1">
      <c r="A811" s="258" t="s">
        <v>225</v>
      </c>
      <c r="B811" s="24" t="s">
        <v>933</v>
      </c>
      <c r="C811" s="183"/>
    </row>
    <row r="812" spans="1:3" ht="81" hidden="1" customHeight="1">
      <c r="A812" s="25" t="s">
        <v>226</v>
      </c>
      <c r="B812" s="24" t="s">
        <v>934</v>
      </c>
      <c r="C812" s="183"/>
    </row>
    <row r="813" spans="1:3" ht="51" hidden="1" customHeight="1">
      <c r="A813" s="258" t="s">
        <v>1567</v>
      </c>
      <c r="B813" s="24" t="s">
        <v>935</v>
      </c>
      <c r="C813" s="183"/>
    </row>
    <row r="814" spans="1:3" ht="72.75" hidden="1" customHeight="1">
      <c r="A814" s="25" t="s">
        <v>1568</v>
      </c>
      <c r="B814" s="24" t="s">
        <v>936</v>
      </c>
      <c r="C814" s="184"/>
    </row>
    <row r="815" spans="1:3">
      <c r="A815" s="36" t="s">
        <v>1569</v>
      </c>
      <c r="B815" s="174"/>
      <c r="C815" s="291">
        <f>C23+C93+C94+C109+C447+C448+C744+C747+C748</f>
        <v>38303.4</v>
      </c>
    </row>
    <row r="817" spans="1:3">
      <c r="A817" s="17" t="s">
        <v>1570</v>
      </c>
    </row>
    <row r="819" spans="1:3" hidden="1">
      <c r="A819" s="17" t="s">
        <v>1571</v>
      </c>
      <c r="C819" s="37">
        <f>ведомственная!G13</f>
        <v>38151</v>
      </c>
    </row>
    <row r="820" spans="1:3" hidden="1">
      <c r="A820" s="17" t="s">
        <v>2041</v>
      </c>
    </row>
    <row r="821" spans="1:3" hidden="1"/>
    <row r="822" spans="1:3" hidden="1">
      <c r="C822" s="38">
        <f>C815-C819</f>
        <v>152.40000000000146</v>
      </c>
    </row>
    <row r="823" spans="1:3" hidden="1"/>
    <row r="824" spans="1:3" hidden="1"/>
    <row r="825" spans="1:3" hidden="1">
      <c r="C825" s="18">
        <v>3120</v>
      </c>
    </row>
    <row r="826" spans="1:3" hidden="1"/>
    <row r="827" spans="1:3" hidden="1"/>
    <row r="828" spans="1:3" hidden="1"/>
    <row r="829" spans="1:3" hidden="1">
      <c r="A829" s="17">
        <v>9086</v>
      </c>
    </row>
  </sheetData>
  <mergeCells count="3">
    <mergeCell ref="A7:B7"/>
    <mergeCell ref="B2:C2"/>
    <mergeCell ref="B3:C3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G41"/>
  <sheetViews>
    <sheetView view="pageBreakPreview" topLeftCell="A21" zoomScale="60" zoomScaleNormal="75" workbookViewId="0">
      <selection activeCell="B34" sqref="B34"/>
    </sheetView>
  </sheetViews>
  <sheetFormatPr defaultColWidth="10.42578125" defaultRowHeight="18.75"/>
  <cols>
    <col min="1" max="1" width="6.42578125" style="19" customWidth="1"/>
    <col min="2" max="2" width="73.42578125" style="19" customWidth="1"/>
    <col min="3" max="3" width="15.42578125" style="19" customWidth="1"/>
    <col min="4" max="4" width="70.28515625" style="19" customWidth="1"/>
    <col min="5" max="5" width="16.7109375" style="171" hidden="1" customWidth="1"/>
    <col min="6" max="8" width="0" style="19" hidden="1" customWidth="1"/>
    <col min="9" max="16384" width="10.42578125" style="19"/>
  </cols>
  <sheetData>
    <row r="1" spans="1:7">
      <c r="D1" s="19" t="s">
        <v>153</v>
      </c>
    </row>
    <row r="2" spans="1:7" ht="24.75" customHeight="1">
      <c r="D2" s="115" t="s">
        <v>651</v>
      </c>
      <c r="E2" s="293"/>
    </row>
    <row r="3" spans="1:7" ht="26.25" customHeight="1">
      <c r="D3" s="274" t="s">
        <v>1934</v>
      </c>
      <c r="E3" s="294"/>
      <c r="F3" s="266"/>
      <c r="G3" s="266"/>
    </row>
    <row r="4" spans="1:7" ht="26.25" customHeight="1">
      <c r="D4" s="266"/>
      <c r="E4" s="295"/>
      <c r="F4" s="266"/>
      <c r="G4" s="266"/>
    </row>
    <row r="5" spans="1:7" ht="16.5" customHeight="1">
      <c r="D5" s="115"/>
      <c r="E5" s="293"/>
    </row>
    <row r="6" spans="1:7" ht="17.25" customHeight="1">
      <c r="A6" s="555" t="s">
        <v>1952</v>
      </c>
      <c r="B6" s="556"/>
      <c r="C6" s="556"/>
      <c r="D6" s="556"/>
      <c r="E6" s="296"/>
    </row>
    <row r="7" spans="1:7">
      <c r="A7" s="84"/>
      <c r="B7" s="231"/>
      <c r="C7" s="231"/>
      <c r="D7" s="232"/>
      <c r="E7" s="297"/>
    </row>
    <row r="8" spans="1:7" ht="15.75" customHeight="1">
      <c r="A8" s="557" t="s">
        <v>1265</v>
      </c>
      <c r="B8" s="558" t="s">
        <v>1060</v>
      </c>
      <c r="C8" s="559" t="s">
        <v>1955</v>
      </c>
      <c r="D8" s="559" t="s">
        <v>1061</v>
      </c>
      <c r="E8" s="298"/>
    </row>
    <row r="9" spans="1:7" ht="54" customHeight="1">
      <c r="A9" s="557"/>
      <c r="B9" s="559"/>
      <c r="C9" s="559"/>
      <c r="D9" s="558"/>
      <c r="E9" s="299"/>
      <c r="F9" s="19">
        <v>2015</v>
      </c>
      <c r="G9" s="19">
        <v>2016</v>
      </c>
    </row>
    <row r="10" spans="1:7" ht="57.75" customHeight="1">
      <c r="A10" s="233">
        <v>1</v>
      </c>
      <c r="B10" s="6" t="s">
        <v>1145</v>
      </c>
      <c r="C10" s="234">
        <v>250</v>
      </c>
      <c r="D10" s="275" t="s">
        <v>624</v>
      </c>
      <c r="E10" s="304" t="s">
        <v>2044</v>
      </c>
    </row>
    <row r="11" spans="1:7" ht="60" customHeight="1">
      <c r="A11" s="233">
        <v>2</v>
      </c>
      <c r="B11" s="275" t="s">
        <v>1968</v>
      </c>
      <c r="C11" s="234">
        <v>10</v>
      </c>
      <c r="D11" s="275" t="s">
        <v>624</v>
      </c>
      <c r="E11" s="304" t="s">
        <v>2045</v>
      </c>
      <c r="F11" s="19">
        <v>10</v>
      </c>
      <c r="G11" s="19">
        <v>10</v>
      </c>
    </row>
    <row r="12" spans="1:7" ht="39.75" customHeight="1">
      <c r="A12" s="233">
        <v>3</v>
      </c>
      <c r="B12" s="6" t="s">
        <v>1969</v>
      </c>
      <c r="C12" s="234">
        <v>80</v>
      </c>
      <c r="D12" s="6" t="s">
        <v>930</v>
      </c>
      <c r="E12" s="305" t="s">
        <v>2046</v>
      </c>
      <c r="F12" s="19">
        <v>80</v>
      </c>
      <c r="G12" s="19">
        <v>80</v>
      </c>
    </row>
    <row r="13" spans="1:7" ht="57.75" customHeight="1">
      <c r="A13" s="233">
        <v>4</v>
      </c>
      <c r="B13" s="276" t="s">
        <v>1964</v>
      </c>
      <c r="C13" s="234">
        <v>95</v>
      </c>
      <c r="D13" s="6" t="s">
        <v>930</v>
      </c>
      <c r="E13" s="305" t="s">
        <v>2047</v>
      </c>
      <c r="F13" s="19">
        <v>0</v>
      </c>
      <c r="G13" s="19">
        <v>0</v>
      </c>
    </row>
    <row r="14" spans="1:7" ht="57.75" customHeight="1">
      <c r="A14" s="233">
        <v>5</v>
      </c>
      <c r="B14" s="6" t="s">
        <v>2040</v>
      </c>
      <c r="C14" s="234">
        <v>1316.1</v>
      </c>
      <c r="D14" s="6" t="s">
        <v>505</v>
      </c>
      <c r="E14" s="300" t="s">
        <v>2061</v>
      </c>
    </row>
    <row r="15" spans="1:7" ht="75.75" customHeight="1">
      <c r="A15" s="233">
        <v>6</v>
      </c>
      <c r="B15" s="6" t="s">
        <v>30</v>
      </c>
      <c r="C15" s="234">
        <v>2483</v>
      </c>
      <c r="D15" s="6" t="s">
        <v>505</v>
      </c>
      <c r="E15" s="300" t="s">
        <v>2062</v>
      </c>
      <c r="F15" s="19">
        <v>1983</v>
      </c>
      <c r="G15" s="19">
        <v>0</v>
      </c>
    </row>
    <row r="16" spans="1:7" ht="55.5" customHeight="1">
      <c r="A16" s="233">
        <v>7</v>
      </c>
      <c r="B16" s="32" t="s">
        <v>1958</v>
      </c>
      <c r="C16" s="234">
        <v>1680.4</v>
      </c>
      <c r="D16" s="6" t="s">
        <v>505</v>
      </c>
      <c r="E16" s="300" t="s">
        <v>2057</v>
      </c>
      <c r="F16" s="19">
        <v>1130</v>
      </c>
      <c r="G16" s="19">
        <v>1190</v>
      </c>
    </row>
    <row r="17" spans="1:7" ht="92.25" customHeight="1">
      <c r="A17" s="233">
        <v>8</v>
      </c>
      <c r="B17" s="32" t="s">
        <v>1970</v>
      </c>
      <c r="C17" s="234">
        <v>305.5</v>
      </c>
      <c r="D17" s="6" t="s">
        <v>505</v>
      </c>
      <c r="E17" s="300" t="s">
        <v>2063</v>
      </c>
      <c r="F17" s="19">
        <v>305.5</v>
      </c>
      <c r="G17" s="19">
        <v>305.5</v>
      </c>
    </row>
    <row r="18" spans="1:7" s="284" customFormat="1" ht="66.75" hidden="1" customHeight="1">
      <c r="A18" s="281">
        <v>9</v>
      </c>
      <c r="B18" s="282" t="s">
        <v>1956</v>
      </c>
      <c r="C18" s="283"/>
      <c r="D18" s="282" t="s">
        <v>505</v>
      </c>
      <c r="E18" s="301"/>
      <c r="F18" s="284">
        <v>960</v>
      </c>
      <c r="G18" s="284">
        <v>920</v>
      </c>
    </row>
    <row r="19" spans="1:7" ht="89.25" customHeight="1">
      <c r="A19" s="233">
        <v>9</v>
      </c>
      <c r="B19" s="275" t="s">
        <v>1957</v>
      </c>
      <c r="C19" s="234">
        <v>1002</v>
      </c>
      <c r="D19" s="6" t="s">
        <v>505</v>
      </c>
      <c r="E19" s="300" t="s">
        <v>2060</v>
      </c>
      <c r="F19" s="19">
        <v>1267</v>
      </c>
      <c r="G19" s="19">
        <v>1569</v>
      </c>
    </row>
    <row r="20" spans="1:7" ht="70.5" customHeight="1">
      <c r="A20" s="233">
        <v>10</v>
      </c>
      <c r="B20" s="275" t="s">
        <v>1966</v>
      </c>
      <c r="C20" s="234">
        <v>377</v>
      </c>
      <c r="D20" s="6" t="s">
        <v>505</v>
      </c>
      <c r="E20" s="300" t="s">
        <v>2059</v>
      </c>
      <c r="F20" s="19">
        <v>397</v>
      </c>
      <c r="G20" s="19">
        <v>427</v>
      </c>
    </row>
    <row r="21" spans="1:7" ht="70.5" customHeight="1">
      <c r="A21" s="233">
        <v>11</v>
      </c>
      <c r="B21" s="275" t="s">
        <v>1967</v>
      </c>
      <c r="C21" s="234">
        <v>1492.6</v>
      </c>
      <c r="D21" s="6" t="s">
        <v>505</v>
      </c>
      <c r="E21" s="300" t="s">
        <v>2058</v>
      </c>
      <c r="F21" s="19">
        <v>1888.6</v>
      </c>
      <c r="G21" s="19">
        <v>2284.1999999999998</v>
      </c>
    </row>
    <row r="22" spans="1:7" ht="59.25" customHeight="1">
      <c r="A22" s="233">
        <v>12</v>
      </c>
      <c r="B22" s="275" t="s">
        <v>32</v>
      </c>
      <c r="C22" s="234">
        <v>200</v>
      </c>
      <c r="D22" s="6" t="s">
        <v>266</v>
      </c>
      <c r="E22" s="305" t="s">
        <v>345</v>
      </c>
      <c r="F22" s="19">
        <v>202</v>
      </c>
      <c r="G22" s="19">
        <v>202.5</v>
      </c>
    </row>
    <row r="23" spans="1:7" ht="78" customHeight="1">
      <c r="A23" s="233">
        <v>13</v>
      </c>
      <c r="B23" s="6" t="s">
        <v>1965</v>
      </c>
      <c r="C23" s="234">
        <v>3032.4</v>
      </c>
      <c r="D23" s="6" t="s">
        <v>266</v>
      </c>
      <c r="E23" s="305" t="s">
        <v>2048</v>
      </c>
      <c r="F23" s="19">
        <v>2128.1999999999998</v>
      </c>
      <c r="G23" s="19">
        <v>2010.5</v>
      </c>
    </row>
    <row r="24" spans="1:7" ht="87.75" customHeight="1">
      <c r="A24" s="277">
        <v>14</v>
      </c>
      <c r="B24" s="32" t="s">
        <v>1971</v>
      </c>
      <c r="C24" s="234">
        <v>113</v>
      </c>
      <c r="D24" s="6" t="s">
        <v>266</v>
      </c>
      <c r="E24" s="305" t="s">
        <v>2049</v>
      </c>
      <c r="F24" s="19">
        <v>123</v>
      </c>
      <c r="G24" s="19">
        <v>93</v>
      </c>
    </row>
    <row r="25" spans="1:7" ht="64.5" customHeight="1">
      <c r="A25" s="277">
        <v>15</v>
      </c>
      <c r="B25" s="275" t="s">
        <v>1960</v>
      </c>
      <c r="C25" s="234">
        <v>389</v>
      </c>
      <c r="D25" s="6" t="s">
        <v>266</v>
      </c>
      <c r="E25" s="300" t="s">
        <v>2056</v>
      </c>
      <c r="F25" s="19">
        <v>389</v>
      </c>
      <c r="G25" s="19">
        <v>0</v>
      </c>
    </row>
    <row r="26" spans="1:7" ht="56.25" customHeight="1">
      <c r="A26" s="233">
        <v>16</v>
      </c>
      <c r="B26" s="32" t="s">
        <v>1063</v>
      </c>
      <c r="C26" s="234">
        <v>533</v>
      </c>
      <c r="D26" s="6" t="s">
        <v>266</v>
      </c>
      <c r="E26" s="305" t="s">
        <v>2050</v>
      </c>
      <c r="F26" s="19">
        <v>4901.3999999999996</v>
      </c>
      <c r="G26" s="19">
        <v>0</v>
      </c>
    </row>
    <row r="27" spans="1:7" ht="59.25" customHeight="1">
      <c r="A27" s="233">
        <v>17</v>
      </c>
      <c r="B27" s="32" t="s">
        <v>1896</v>
      </c>
      <c r="C27" s="234">
        <v>540</v>
      </c>
      <c r="D27" s="6" t="s">
        <v>266</v>
      </c>
      <c r="E27" s="305" t="s">
        <v>2051</v>
      </c>
      <c r="F27" s="19">
        <v>540</v>
      </c>
      <c r="G27" s="19">
        <v>540</v>
      </c>
    </row>
    <row r="28" spans="1:7" ht="85.5" customHeight="1">
      <c r="A28" s="278">
        <v>18</v>
      </c>
      <c r="B28" s="279" t="s">
        <v>1961</v>
      </c>
      <c r="C28" s="280">
        <v>30</v>
      </c>
      <c r="D28" s="6" t="s">
        <v>1962</v>
      </c>
      <c r="E28" s="305" t="s">
        <v>2052</v>
      </c>
      <c r="F28" s="19">
        <v>40</v>
      </c>
      <c r="G28" s="19">
        <v>0</v>
      </c>
    </row>
    <row r="29" spans="1:7" ht="59.25" customHeight="1">
      <c r="A29" s="278">
        <v>19</v>
      </c>
      <c r="B29" s="32" t="s">
        <v>744</v>
      </c>
      <c r="C29" s="280">
        <v>506</v>
      </c>
      <c r="D29" s="279" t="s">
        <v>865</v>
      </c>
      <c r="E29" s="305" t="s">
        <v>2053</v>
      </c>
      <c r="F29" s="19">
        <v>0</v>
      </c>
      <c r="G29" s="19">
        <v>0</v>
      </c>
    </row>
    <row r="30" spans="1:7" ht="56.25" hidden="1" customHeight="1">
      <c r="A30" s="278">
        <v>21</v>
      </c>
      <c r="B30" s="179" t="s">
        <v>929</v>
      </c>
      <c r="C30" s="280">
        <v>0</v>
      </c>
      <c r="D30" s="63" t="s">
        <v>267</v>
      </c>
      <c r="E30" s="306" t="s">
        <v>2064</v>
      </c>
    </row>
    <row r="31" spans="1:7" ht="57.75" hidden="1" customHeight="1">
      <c r="A31" s="233">
        <v>22</v>
      </c>
      <c r="B31" s="32" t="s">
        <v>1963</v>
      </c>
      <c r="C31" s="234">
        <v>0</v>
      </c>
      <c r="D31" s="6" t="s">
        <v>930</v>
      </c>
      <c r="E31" s="305" t="s">
        <v>1574</v>
      </c>
      <c r="F31" s="19">
        <v>0</v>
      </c>
      <c r="G31" s="19">
        <v>0</v>
      </c>
    </row>
    <row r="32" spans="1:7" ht="60" customHeight="1">
      <c r="A32" s="233">
        <v>20</v>
      </c>
      <c r="B32" s="32" t="s">
        <v>1972</v>
      </c>
      <c r="C32" s="234">
        <v>2498.5</v>
      </c>
      <c r="D32" s="63" t="s">
        <v>267</v>
      </c>
      <c r="E32" s="306" t="s">
        <v>2032</v>
      </c>
      <c r="F32" s="19">
        <v>0</v>
      </c>
      <c r="G32" s="19">
        <v>0</v>
      </c>
    </row>
    <row r="33" spans="1:7" ht="61.5" customHeight="1">
      <c r="A33" s="233">
        <v>21</v>
      </c>
      <c r="B33" s="32" t="s">
        <v>1973</v>
      </c>
      <c r="C33" s="234">
        <v>481</v>
      </c>
      <c r="D33" s="63" t="s">
        <v>1959</v>
      </c>
      <c r="E33" s="307" t="s">
        <v>1130</v>
      </c>
      <c r="F33" s="19">
        <v>500</v>
      </c>
      <c r="G33" s="19">
        <v>519</v>
      </c>
    </row>
    <row r="34" spans="1:7" s="84" customFormat="1">
      <c r="A34" s="233"/>
      <c r="B34" s="6" t="s">
        <v>1062</v>
      </c>
      <c r="C34" s="234">
        <f>SUM(C10:C33)</f>
        <v>17414.5</v>
      </c>
      <c r="D34" s="273"/>
      <c r="E34" s="302"/>
    </row>
    <row r="35" spans="1:7" s="235" customFormat="1">
      <c r="B35" s="84" t="s">
        <v>595</v>
      </c>
      <c r="C35" s="236"/>
      <c r="E35" s="303"/>
    </row>
    <row r="36" spans="1:7" s="235" customFormat="1">
      <c r="B36" s="84"/>
      <c r="C36" s="236"/>
      <c r="E36" s="303"/>
    </row>
    <row r="37" spans="1:7" s="237" customFormat="1">
      <c r="A37" s="235"/>
      <c r="B37" s="84"/>
      <c r="C37" s="236"/>
      <c r="D37" s="235"/>
      <c r="E37" s="303"/>
    </row>
    <row r="38" spans="1:7" s="237" customFormat="1">
      <c r="A38" s="235"/>
      <c r="B38" s="84"/>
      <c r="C38" s="236"/>
      <c r="D38" s="235"/>
      <c r="E38" s="303"/>
    </row>
    <row r="39" spans="1:7" s="237" customFormat="1">
      <c r="A39" s="235"/>
      <c r="B39" s="84"/>
      <c r="C39" s="236"/>
      <c r="D39" s="235"/>
      <c r="E39" s="303"/>
    </row>
    <row r="40" spans="1:7" s="237" customFormat="1">
      <c r="A40" s="235"/>
      <c r="B40" s="84"/>
      <c r="C40" s="236"/>
      <c r="D40" s="235"/>
      <c r="E40" s="303"/>
    </row>
    <row r="41" spans="1:7" s="237" customFormat="1">
      <c r="A41" s="235"/>
      <c r="B41" s="84"/>
      <c r="C41" s="236"/>
      <c r="D41" s="235"/>
      <c r="E41" s="303"/>
    </row>
  </sheetData>
  <mergeCells count="5">
    <mergeCell ref="A6:D6"/>
    <mergeCell ref="A8:A9"/>
    <mergeCell ref="B8:B9"/>
    <mergeCell ref="C8:C9"/>
    <mergeCell ref="D8:D9"/>
  </mergeCells>
  <phoneticPr fontId="5" type="noConversion"/>
  <pageMargins left="0.75" right="0.75" top="1" bottom="1" header="0.5" footer="0.5"/>
  <pageSetup paperSize="9" scale="5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5" enableFormatConditionsCalculation="0"/>
  <dimension ref="A1:F11"/>
  <sheetViews>
    <sheetView zoomScale="75" zoomScaleNormal="75" zoomScaleSheetLayoutView="100" workbookViewId="0">
      <selection activeCell="B9" sqref="B9"/>
    </sheetView>
  </sheetViews>
  <sheetFormatPr defaultColWidth="9.140625" defaultRowHeight="18.75"/>
  <cols>
    <col min="1" max="1" width="5" style="39" customWidth="1"/>
    <col min="2" max="2" width="40.5703125" style="39" customWidth="1"/>
    <col min="3" max="3" width="52.7109375" style="39" customWidth="1"/>
    <col min="4" max="4" width="12.42578125" style="39" customWidth="1"/>
    <col min="5" max="5" width="11.5703125" style="39" customWidth="1"/>
    <col min="6" max="16384" width="9.140625" style="39"/>
  </cols>
  <sheetData>
    <row r="1" spans="1:6">
      <c r="C1" s="554" t="s">
        <v>1076</v>
      </c>
      <c r="D1" s="554"/>
    </row>
    <row r="2" spans="1:6" ht="16.5" customHeight="1">
      <c r="C2" s="554" t="s">
        <v>2545</v>
      </c>
      <c r="D2" s="554"/>
    </row>
    <row r="3" spans="1:6">
      <c r="C3" s="540" t="s">
        <v>2627</v>
      </c>
    </row>
    <row r="5" spans="1:6" ht="48" customHeight="1">
      <c r="B5" s="561" t="s">
        <v>2639</v>
      </c>
      <c r="C5" s="561"/>
    </row>
    <row r="6" spans="1:6" ht="24.75" customHeight="1">
      <c r="C6" s="560" t="s">
        <v>1735</v>
      </c>
      <c r="D6" s="560"/>
    </row>
    <row r="7" spans="1:6" ht="56.25">
      <c r="A7" s="41" t="s">
        <v>1265</v>
      </c>
      <c r="B7" s="41" t="s">
        <v>1686</v>
      </c>
      <c r="C7" s="41" t="s">
        <v>1687</v>
      </c>
      <c r="D7" s="41" t="s">
        <v>1615</v>
      </c>
    </row>
    <row r="8" spans="1:6" ht="156.75" hidden="1" customHeight="1">
      <c r="A8" s="46" t="s">
        <v>1267</v>
      </c>
      <c r="B8" s="172" t="s">
        <v>1066</v>
      </c>
      <c r="C8" s="172" t="s">
        <v>1065</v>
      </c>
      <c r="D8" s="131"/>
    </row>
    <row r="9" spans="1:6" ht="381.75" customHeight="1">
      <c r="A9" s="46" t="s">
        <v>1267</v>
      </c>
      <c r="B9" s="41" t="s">
        <v>1569</v>
      </c>
      <c r="C9" s="173" t="s">
        <v>2585</v>
      </c>
      <c r="D9" s="131">
        <v>180</v>
      </c>
    </row>
    <row r="10" spans="1:6">
      <c r="A10" s="41"/>
      <c r="C10" s="41"/>
      <c r="D10" s="240">
        <v>180</v>
      </c>
      <c r="F10" s="39">
        <f>+'адм доходов'!D45</f>
        <v>0</v>
      </c>
    </row>
    <row r="11" spans="1:6">
      <c r="B11" s="39" t="s">
        <v>152</v>
      </c>
    </row>
  </sheetData>
  <mergeCells count="4">
    <mergeCell ref="C1:D1"/>
    <mergeCell ref="C2:D2"/>
    <mergeCell ref="C6:D6"/>
    <mergeCell ref="B5:C5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 enableFormatConditionsCalculation="0">
    <tabColor indexed="10"/>
  </sheetPr>
  <dimension ref="A1:L29"/>
  <sheetViews>
    <sheetView topLeftCell="A13" zoomScale="75" zoomScaleNormal="75" workbookViewId="0">
      <selection activeCell="H6" sqref="H6"/>
    </sheetView>
  </sheetViews>
  <sheetFormatPr defaultColWidth="9.140625" defaultRowHeight="18.75"/>
  <cols>
    <col min="1" max="1" width="16.85546875" style="9" customWidth="1"/>
    <col min="2" max="2" width="18" style="9" customWidth="1"/>
    <col min="3" max="3" width="8.7109375" style="9" customWidth="1"/>
    <col min="4" max="4" width="9" style="9" customWidth="1"/>
    <col min="5" max="5" width="10.28515625" style="9" customWidth="1"/>
    <col min="6" max="6" width="9.85546875" style="9" customWidth="1"/>
    <col min="7" max="7" width="16.28515625" style="9" customWidth="1"/>
    <col min="8" max="16384" width="9.140625" style="9"/>
  </cols>
  <sheetData>
    <row r="1" spans="1:12" ht="18.75" customHeight="1">
      <c r="F1" s="554" t="s">
        <v>1075</v>
      </c>
      <c r="G1" s="554"/>
      <c r="H1" s="82"/>
    </row>
    <row r="2" spans="1:12" ht="55.5" customHeight="1">
      <c r="F2" s="554" t="s">
        <v>2545</v>
      </c>
      <c r="G2" s="554"/>
      <c r="H2" s="110"/>
    </row>
    <row r="3" spans="1:12" ht="15" customHeight="1">
      <c r="B3" s="74"/>
      <c r="D3" s="567"/>
      <c r="E3" s="567"/>
      <c r="F3" s="72" t="s">
        <v>2626</v>
      </c>
    </row>
    <row r="4" spans="1:12" ht="15" customHeight="1">
      <c r="B4" s="74"/>
      <c r="D4" s="71"/>
      <c r="E4" s="71"/>
      <c r="F4" s="71"/>
    </row>
    <row r="5" spans="1:12" ht="4.5" customHeight="1">
      <c r="B5" s="74"/>
      <c r="D5" s="71"/>
      <c r="E5" s="71"/>
      <c r="F5" s="71"/>
    </row>
    <row r="6" spans="1:12" ht="48.75" customHeight="1">
      <c r="A6" s="568" t="s">
        <v>2638</v>
      </c>
      <c r="B6" s="568"/>
      <c r="C6" s="568"/>
      <c r="D6" s="568"/>
      <c r="E6" s="568"/>
      <c r="F6" s="568"/>
    </row>
    <row r="7" spans="1:12">
      <c r="A7" s="80"/>
    </row>
    <row r="8" spans="1:12" ht="5.25" customHeight="1"/>
    <row r="9" spans="1:12">
      <c r="F9" s="59" t="s">
        <v>870</v>
      </c>
    </row>
    <row r="10" spans="1:12" ht="22.5" customHeight="1">
      <c r="A10" s="566" t="s">
        <v>1766</v>
      </c>
      <c r="B10" s="566" t="s">
        <v>1767</v>
      </c>
      <c r="C10" s="566" t="s">
        <v>1768</v>
      </c>
      <c r="D10" s="566"/>
      <c r="E10" s="566"/>
      <c r="F10" s="566" t="s">
        <v>1769</v>
      </c>
      <c r="G10" s="564" t="s">
        <v>922</v>
      </c>
    </row>
    <row r="11" spans="1:12" ht="202.5" customHeight="1">
      <c r="A11" s="566"/>
      <c r="B11" s="566"/>
      <c r="C11" s="41" t="s">
        <v>1770</v>
      </c>
      <c r="D11" s="41" t="s">
        <v>2569</v>
      </c>
      <c r="E11" s="41" t="s">
        <v>1771</v>
      </c>
      <c r="F11" s="566"/>
      <c r="G11" s="565"/>
      <c r="L11" s="9">
        <v>0</v>
      </c>
    </row>
    <row r="12" spans="1:12" ht="53.25" hidden="1" customHeight="1">
      <c r="A12" s="562"/>
      <c r="B12" s="46" t="s">
        <v>1772</v>
      </c>
      <c r="C12" s="46">
        <v>0</v>
      </c>
      <c r="D12" s="46">
        <v>0</v>
      </c>
      <c r="E12" s="46">
        <v>0</v>
      </c>
      <c r="F12" s="120">
        <v>0</v>
      </c>
      <c r="G12" s="112"/>
    </row>
    <row r="13" spans="1:12" ht="50.25" customHeight="1">
      <c r="A13" s="563"/>
      <c r="B13" s="41" t="s">
        <v>1717</v>
      </c>
      <c r="C13" s="46">
        <v>0</v>
      </c>
      <c r="D13" s="46">
        <v>0</v>
      </c>
      <c r="E13" s="46">
        <v>0</v>
      </c>
      <c r="F13" s="46"/>
      <c r="G13" s="121"/>
    </row>
    <row r="14" spans="1:12" ht="51.75" customHeight="1">
      <c r="A14" s="111"/>
      <c r="B14" s="99" t="s">
        <v>1716</v>
      </c>
      <c r="C14" s="46">
        <v>0</v>
      </c>
      <c r="D14" s="46">
        <v>0</v>
      </c>
      <c r="E14" s="46">
        <v>0</v>
      </c>
      <c r="F14" s="46"/>
      <c r="G14" s="122"/>
    </row>
    <row r="15" spans="1:12">
      <c r="A15" s="46" t="s">
        <v>1569</v>
      </c>
      <c r="B15" s="41"/>
      <c r="C15" s="46">
        <f>C12+C13+C14</f>
        <v>0</v>
      </c>
      <c r="D15" s="46">
        <f>D12+D13+D14</f>
        <v>0</v>
      </c>
      <c r="E15" s="46">
        <f>E12+E13+E14</f>
        <v>0</v>
      </c>
      <c r="F15" s="46" t="s">
        <v>1773</v>
      </c>
      <c r="G15" s="90" t="s">
        <v>1773</v>
      </c>
    </row>
    <row r="16" spans="1:12">
      <c r="A16" s="39" t="s">
        <v>1570</v>
      </c>
      <c r="B16" s="39"/>
      <c r="C16" s="39"/>
      <c r="D16" s="39"/>
      <c r="E16" s="39"/>
      <c r="F16" s="39"/>
    </row>
    <row r="17" spans="1:6">
      <c r="A17" s="39"/>
      <c r="B17" s="39"/>
      <c r="C17" s="39"/>
      <c r="D17" s="39"/>
      <c r="E17" s="39"/>
      <c r="F17" s="39"/>
    </row>
    <row r="18" spans="1:6">
      <c r="A18" s="39"/>
      <c r="B18" s="39"/>
      <c r="C18" s="39"/>
      <c r="D18" s="39"/>
      <c r="E18" s="39"/>
      <c r="F18" s="39"/>
    </row>
    <row r="19" spans="1:6">
      <c r="A19" s="39"/>
      <c r="B19" s="39"/>
      <c r="C19" s="39"/>
      <c r="D19" s="39"/>
      <c r="E19" s="39"/>
      <c r="F19" s="39"/>
    </row>
    <row r="20" spans="1:6">
      <c r="A20" s="39"/>
      <c r="B20" s="39"/>
      <c r="C20" s="39"/>
      <c r="D20" s="39"/>
      <c r="E20" s="39"/>
      <c r="F20" s="39"/>
    </row>
    <row r="21" spans="1:6">
      <c r="A21" s="39"/>
      <c r="B21" s="39"/>
      <c r="C21" s="39"/>
      <c r="D21" s="39"/>
      <c r="E21" s="39"/>
      <c r="F21" s="39"/>
    </row>
    <row r="22" spans="1:6">
      <c r="A22" s="39"/>
      <c r="B22" s="39"/>
      <c r="C22" s="39"/>
      <c r="D22" s="39"/>
      <c r="E22" s="39"/>
      <c r="F22" s="39"/>
    </row>
    <row r="23" spans="1:6">
      <c r="A23" s="39"/>
      <c r="B23" s="39"/>
      <c r="C23" s="39"/>
      <c r="D23" s="39"/>
      <c r="E23" s="39"/>
      <c r="F23" s="39"/>
    </row>
    <row r="24" spans="1:6">
      <c r="A24" s="39"/>
      <c r="B24" s="39"/>
      <c r="C24" s="39"/>
      <c r="D24" s="39"/>
      <c r="E24" s="39"/>
      <c r="F24" s="39"/>
    </row>
    <row r="25" spans="1:6">
      <c r="A25" s="39"/>
      <c r="B25" s="39"/>
      <c r="C25" s="39"/>
      <c r="D25" s="39"/>
      <c r="E25" s="39"/>
      <c r="F25" s="39"/>
    </row>
    <row r="26" spans="1:6">
      <c r="A26" s="39"/>
      <c r="B26" s="39"/>
      <c r="C26" s="39"/>
      <c r="D26" s="39"/>
      <c r="E26" s="39"/>
      <c r="F26" s="39"/>
    </row>
    <row r="27" spans="1:6">
      <c r="A27" s="39"/>
      <c r="B27" s="39"/>
      <c r="C27" s="39"/>
      <c r="D27" s="39"/>
      <c r="E27" s="39"/>
      <c r="F27" s="39"/>
    </row>
    <row r="28" spans="1:6">
      <c r="A28" s="39"/>
      <c r="B28" s="39"/>
      <c r="C28" s="39"/>
      <c r="D28" s="39"/>
      <c r="E28" s="39"/>
      <c r="F28" s="39"/>
    </row>
    <row r="29" spans="1:6">
      <c r="A29" s="39"/>
      <c r="B29" s="39"/>
      <c r="C29" s="39"/>
      <c r="D29" s="39"/>
      <c r="E29" s="39"/>
      <c r="F29" s="39"/>
    </row>
  </sheetData>
  <mergeCells count="10">
    <mergeCell ref="A12:A13"/>
    <mergeCell ref="G10:G11"/>
    <mergeCell ref="F1:G1"/>
    <mergeCell ref="F2:G2"/>
    <mergeCell ref="A10:A11"/>
    <mergeCell ref="B10:B11"/>
    <mergeCell ref="C10:E10"/>
    <mergeCell ref="F10:F11"/>
    <mergeCell ref="D3:E3"/>
    <mergeCell ref="A6:F6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S751"/>
  <sheetViews>
    <sheetView zoomScale="80" zoomScaleNormal="80" workbookViewId="0">
      <pane ySplit="12" topLeftCell="A13" activePane="bottomLeft" state="frozenSplit"/>
      <selection activeCell="O99" sqref="O99"/>
      <selection pane="bottomLeft" activeCell="G58" sqref="G58"/>
    </sheetView>
  </sheetViews>
  <sheetFormatPr defaultColWidth="9.140625" defaultRowHeight="18.75"/>
  <cols>
    <col min="1" max="1" width="69.7109375" style="171" customWidth="1"/>
    <col min="2" max="2" width="16.42578125" style="387" customWidth="1"/>
    <col min="3" max="5" width="8.140625" style="171" customWidth="1"/>
    <col min="6" max="6" width="15.7109375" style="386" customWidth="1"/>
    <col min="7" max="7" width="9.140625" style="171"/>
    <col min="8" max="8" width="23" style="385" hidden="1" customWidth="1"/>
    <col min="9" max="10" width="9.140625" style="171"/>
    <col min="11" max="13" width="0" style="171" hidden="1" customWidth="1"/>
    <col min="14" max="16384" width="9.140625" style="171"/>
  </cols>
  <sheetData>
    <row r="1" spans="1:19">
      <c r="B1" s="567" t="s">
        <v>1074</v>
      </c>
      <c r="C1" s="567"/>
      <c r="D1" s="381"/>
      <c r="E1" s="381"/>
    </row>
    <row r="2" spans="1:19" ht="18" customHeight="1">
      <c r="B2" s="569" t="s">
        <v>2545</v>
      </c>
      <c r="C2" s="569"/>
      <c r="D2" s="569"/>
      <c r="E2" s="569"/>
      <c r="F2" s="569"/>
    </row>
    <row r="3" spans="1:19" ht="18" customHeight="1">
      <c r="B3" s="72" t="s">
        <v>2601</v>
      </c>
      <c r="C3" s="72"/>
      <c r="D3" s="72"/>
      <c r="E3" s="72"/>
      <c r="F3" s="266"/>
    </row>
    <row r="4" spans="1:19" ht="3" customHeight="1">
      <c r="B4" s="567"/>
      <c r="C4" s="567"/>
      <c r="D4" s="381"/>
      <c r="E4" s="381"/>
    </row>
    <row r="5" spans="1:19" hidden="1"/>
    <row r="6" spans="1:19" ht="55.5" customHeight="1">
      <c r="A6" s="570" t="s">
        <v>2637</v>
      </c>
      <c r="B6" s="570"/>
      <c r="C6" s="570"/>
      <c r="D6" s="570"/>
      <c r="E6" s="570"/>
      <c r="F6" s="570"/>
    </row>
    <row r="7" spans="1:19" ht="24" customHeight="1">
      <c r="A7" s="19"/>
      <c r="B7" s="384"/>
      <c r="C7" s="19"/>
      <c r="D7" s="19"/>
      <c r="E7" s="19"/>
      <c r="F7" s="19" t="s">
        <v>1735</v>
      </c>
    </row>
    <row r="8" spans="1:19" ht="18.75" hidden="1" customHeight="1">
      <c r="A8" s="383" t="s">
        <v>870</v>
      </c>
      <c r="B8" s="384"/>
      <c r="C8" s="19"/>
      <c r="D8" s="19"/>
      <c r="E8" s="19"/>
    </row>
    <row r="9" spans="1:19" ht="18.75" hidden="1" customHeight="1">
      <c r="A9" s="19"/>
      <c r="B9" s="384"/>
      <c r="C9" s="19"/>
      <c r="D9" s="19"/>
      <c r="E9" s="19"/>
    </row>
    <row r="10" spans="1:19" ht="18.75" hidden="1" customHeight="1">
      <c r="A10" s="19"/>
      <c r="B10" s="384"/>
      <c r="C10" s="19"/>
      <c r="D10" s="19"/>
      <c r="E10" s="19"/>
    </row>
    <row r="11" spans="1:19" ht="18.75" hidden="1" customHeight="1">
      <c r="A11" s="502"/>
      <c r="B11" s="384"/>
      <c r="C11" s="19"/>
      <c r="D11" s="19"/>
      <c r="E11" s="19"/>
    </row>
    <row r="12" spans="1:19" ht="73.900000000000006" customHeight="1">
      <c r="A12" s="188" t="s">
        <v>872</v>
      </c>
      <c r="B12" s="188" t="s">
        <v>2537</v>
      </c>
      <c r="C12" s="188" t="s">
        <v>2536</v>
      </c>
      <c r="D12" s="189" t="s">
        <v>873</v>
      </c>
      <c r="E12" s="189" t="s">
        <v>874</v>
      </c>
      <c r="F12" s="382" t="s">
        <v>877</v>
      </c>
    </row>
    <row r="13" spans="1:19" s="388" customFormat="1">
      <c r="A13" s="199" t="s">
        <v>2535</v>
      </c>
      <c r="B13" s="14"/>
      <c r="C13" s="14"/>
      <c r="D13" s="290"/>
      <c r="E13" s="290"/>
      <c r="F13" s="241">
        <f>F58+F111+F112+F120+F145+F167+F108+F109</f>
        <v>13152.4</v>
      </c>
      <c r="H13" s="442"/>
      <c r="S13" s="171"/>
    </row>
    <row r="14" spans="1:19" s="388" customFormat="1" ht="75" hidden="1" customHeight="1">
      <c r="A14" s="503" t="s">
        <v>2538</v>
      </c>
      <c r="B14" s="467" t="s">
        <v>2534</v>
      </c>
      <c r="C14" s="501"/>
      <c r="D14" s="500"/>
      <c r="E14" s="500"/>
      <c r="F14" s="499">
        <f>F15+F17+F19</f>
        <v>0</v>
      </c>
      <c r="G14" s="443"/>
      <c r="H14" s="442"/>
    </row>
    <row r="15" spans="1:19" s="388" customFormat="1" ht="64.5" hidden="1" customHeight="1">
      <c r="A15" s="324" t="s">
        <v>2533</v>
      </c>
      <c r="B15" s="407" t="s">
        <v>2532</v>
      </c>
      <c r="C15" s="498"/>
      <c r="D15" s="497"/>
      <c r="E15" s="497"/>
      <c r="F15" s="496">
        <f>F16</f>
        <v>0</v>
      </c>
      <c r="G15" s="443"/>
      <c r="H15" s="442"/>
    </row>
    <row r="16" spans="1:19" ht="96.75" hidden="1" customHeight="1">
      <c r="A16" s="324" t="s">
        <v>2531</v>
      </c>
      <c r="B16" s="407" t="s">
        <v>2530</v>
      </c>
      <c r="C16" s="331">
        <v>600</v>
      </c>
      <c r="D16" s="418" t="s">
        <v>1351</v>
      </c>
      <c r="E16" s="418" t="s">
        <v>966</v>
      </c>
      <c r="F16" s="395"/>
      <c r="G16" s="410"/>
      <c r="S16" s="388"/>
    </row>
    <row r="17" spans="1:19" ht="69.75" hidden="1" customHeight="1">
      <c r="A17" s="324" t="s">
        <v>2529</v>
      </c>
      <c r="B17" s="407" t="s">
        <v>2528</v>
      </c>
      <c r="C17" s="331"/>
      <c r="D17" s="418"/>
      <c r="E17" s="418"/>
      <c r="F17" s="395">
        <f>F18</f>
        <v>0</v>
      </c>
      <c r="G17" s="410"/>
      <c r="S17" s="388"/>
    </row>
    <row r="18" spans="1:19" ht="95.25" hidden="1" customHeight="1">
      <c r="A18" s="324" t="s">
        <v>2527</v>
      </c>
      <c r="B18" s="407" t="s">
        <v>2526</v>
      </c>
      <c r="C18" s="331">
        <v>600</v>
      </c>
      <c r="D18" s="418" t="s">
        <v>1351</v>
      </c>
      <c r="E18" s="418" t="s">
        <v>1753</v>
      </c>
      <c r="F18" s="395"/>
      <c r="G18" s="410"/>
    </row>
    <row r="19" spans="1:19" ht="67.5" hidden="1" customHeight="1">
      <c r="A19" s="324" t="s">
        <v>2525</v>
      </c>
      <c r="B19" s="407" t="s">
        <v>2524</v>
      </c>
      <c r="C19" s="331"/>
      <c r="D19" s="418"/>
      <c r="E19" s="418"/>
      <c r="F19" s="395">
        <f>F20</f>
        <v>0</v>
      </c>
      <c r="G19" s="410"/>
    </row>
    <row r="20" spans="1:19" ht="105.75" hidden="1" customHeight="1">
      <c r="A20" s="324" t="s">
        <v>2523</v>
      </c>
      <c r="B20" s="407" t="s">
        <v>2522</v>
      </c>
      <c r="C20" s="331">
        <v>600</v>
      </c>
      <c r="D20" s="418" t="s">
        <v>1351</v>
      </c>
      <c r="E20" s="418" t="s">
        <v>1753</v>
      </c>
      <c r="F20" s="395"/>
      <c r="G20" s="410"/>
    </row>
    <row r="21" spans="1:19" ht="40.5" hidden="1" customHeight="1">
      <c r="A21" s="417" t="s">
        <v>2521</v>
      </c>
      <c r="B21" s="402" t="s">
        <v>2520</v>
      </c>
      <c r="C21" s="437"/>
      <c r="D21" s="436"/>
      <c r="E21" s="436"/>
      <c r="F21" s="395">
        <f>F22+F23+F24+F25+F26+F27+F28+F29+F30+F31+F32</f>
        <v>0</v>
      </c>
      <c r="G21" s="410"/>
    </row>
    <row r="22" spans="1:19" ht="127.5" hidden="1" customHeight="1">
      <c r="A22" s="324" t="s">
        <v>2519</v>
      </c>
      <c r="B22" s="407" t="s">
        <v>2516</v>
      </c>
      <c r="C22" s="331">
        <v>100</v>
      </c>
      <c r="D22" s="418" t="s">
        <v>965</v>
      </c>
      <c r="E22" s="418" t="s">
        <v>966</v>
      </c>
      <c r="F22" s="395"/>
      <c r="G22" s="410"/>
    </row>
    <row r="23" spans="1:19" ht="81" hidden="1" customHeight="1">
      <c r="A23" s="324" t="s">
        <v>2518</v>
      </c>
      <c r="B23" s="407" t="s">
        <v>2516</v>
      </c>
      <c r="C23" s="331">
        <v>200</v>
      </c>
      <c r="D23" s="418" t="s">
        <v>965</v>
      </c>
      <c r="E23" s="418" t="s">
        <v>966</v>
      </c>
      <c r="F23" s="395"/>
      <c r="G23" s="410"/>
    </row>
    <row r="24" spans="1:19" ht="72" hidden="1" customHeight="1">
      <c r="A24" s="324" t="s">
        <v>2517</v>
      </c>
      <c r="B24" s="407" t="s">
        <v>2516</v>
      </c>
      <c r="C24" s="331">
        <v>800</v>
      </c>
      <c r="D24" s="418" t="s">
        <v>965</v>
      </c>
      <c r="E24" s="418" t="s">
        <v>966</v>
      </c>
      <c r="F24" s="395"/>
      <c r="G24" s="410"/>
    </row>
    <row r="25" spans="1:19" ht="105" hidden="1" customHeight="1">
      <c r="A25" s="495" t="s">
        <v>2515</v>
      </c>
      <c r="B25" s="494" t="s">
        <v>2514</v>
      </c>
      <c r="C25" s="331">
        <v>200</v>
      </c>
      <c r="D25" s="418" t="s">
        <v>965</v>
      </c>
      <c r="E25" s="418" t="s">
        <v>966</v>
      </c>
      <c r="F25" s="395">
        <f>[1]расходы!F394</f>
        <v>0</v>
      </c>
      <c r="G25" s="410"/>
    </row>
    <row r="26" spans="1:19" ht="53.25" hidden="1" customHeight="1">
      <c r="A26" s="324" t="s">
        <v>2511</v>
      </c>
      <c r="B26" s="407" t="s">
        <v>2507</v>
      </c>
      <c r="C26" s="331">
        <v>200</v>
      </c>
      <c r="D26" s="418" t="s">
        <v>1351</v>
      </c>
      <c r="E26" s="418" t="s">
        <v>1754</v>
      </c>
      <c r="F26" s="395"/>
      <c r="G26" s="410"/>
    </row>
    <row r="27" spans="1:19" ht="48.75" hidden="1" customHeight="1">
      <c r="A27" s="324" t="s">
        <v>2513</v>
      </c>
      <c r="B27" s="407" t="s">
        <v>2507</v>
      </c>
      <c r="C27" s="331">
        <v>300</v>
      </c>
      <c r="D27" s="418" t="s">
        <v>1351</v>
      </c>
      <c r="E27" s="418" t="s">
        <v>1754</v>
      </c>
      <c r="F27" s="395"/>
      <c r="G27" s="410"/>
    </row>
    <row r="28" spans="1:19" ht="105.75" hidden="1" customHeight="1">
      <c r="A28" s="324" t="s">
        <v>2512</v>
      </c>
      <c r="B28" s="407" t="s">
        <v>2507</v>
      </c>
      <c r="C28" s="331">
        <v>100</v>
      </c>
      <c r="D28" s="418" t="s">
        <v>965</v>
      </c>
      <c r="E28" s="418" t="s">
        <v>966</v>
      </c>
      <c r="F28" s="395">
        <f>[1]расходы!F419</f>
        <v>0</v>
      </c>
      <c r="G28" s="410"/>
    </row>
    <row r="29" spans="1:19" ht="58.5" hidden="1" customHeight="1">
      <c r="A29" s="324" t="s">
        <v>2511</v>
      </c>
      <c r="B29" s="407" t="s">
        <v>2507</v>
      </c>
      <c r="C29" s="331">
        <v>200</v>
      </c>
      <c r="D29" s="418" t="s">
        <v>965</v>
      </c>
      <c r="E29" s="418" t="s">
        <v>966</v>
      </c>
      <c r="F29" s="395"/>
      <c r="G29" s="410"/>
    </row>
    <row r="30" spans="1:19" ht="60" hidden="1" customHeight="1">
      <c r="A30" s="324" t="s">
        <v>2510</v>
      </c>
      <c r="B30" s="407" t="s">
        <v>2507</v>
      </c>
      <c r="C30" s="331">
        <v>300</v>
      </c>
      <c r="D30" s="418" t="s">
        <v>965</v>
      </c>
      <c r="E30" s="418" t="s">
        <v>966</v>
      </c>
      <c r="F30" s="395"/>
      <c r="G30" s="410"/>
    </row>
    <row r="31" spans="1:19" ht="91.5" hidden="1" customHeight="1">
      <c r="A31" s="324" t="s">
        <v>2508</v>
      </c>
      <c r="B31" s="407" t="s">
        <v>2509</v>
      </c>
      <c r="C31" s="331">
        <v>600</v>
      </c>
      <c r="D31" s="418" t="s">
        <v>1351</v>
      </c>
      <c r="E31" s="418" t="s">
        <v>1753</v>
      </c>
      <c r="F31" s="395"/>
      <c r="G31" s="410"/>
    </row>
    <row r="32" spans="1:19" ht="80.25" hidden="1" customHeight="1">
      <c r="A32" s="324" t="s">
        <v>2508</v>
      </c>
      <c r="B32" s="407" t="s">
        <v>2507</v>
      </c>
      <c r="C32" s="331">
        <v>600</v>
      </c>
      <c r="D32" s="418" t="s">
        <v>1351</v>
      </c>
      <c r="E32" s="418" t="s">
        <v>1753</v>
      </c>
      <c r="F32" s="395"/>
      <c r="G32" s="410"/>
    </row>
    <row r="33" spans="1:19" ht="54.75" hidden="1" customHeight="1">
      <c r="A33" s="324"/>
      <c r="B33" s="407"/>
      <c r="C33" s="331"/>
      <c r="D33" s="418"/>
      <c r="E33" s="418"/>
      <c r="F33" s="395"/>
    </row>
    <row r="34" spans="1:19" ht="75.75" hidden="1" customHeight="1">
      <c r="A34" s="324"/>
      <c r="B34" s="407"/>
      <c r="C34" s="331"/>
      <c r="D34" s="418"/>
      <c r="E34" s="418"/>
      <c r="F34" s="395"/>
    </row>
    <row r="35" spans="1:19" ht="22.5" hidden="1" customHeight="1">
      <c r="A35" s="493" t="s">
        <v>2506</v>
      </c>
      <c r="B35" s="467" t="s">
        <v>2505</v>
      </c>
      <c r="C35" s="437"/>
      <c r="D35" s="436"/>
      <c r="E35" s="436"/>
      <c r="F35" s="399">
        <f>F36+F38</f>
        <v>0</v>
      </c>
      <c r="G35" s="410"/>
    </row>
    <row r="36" spans="1:19" ht="51.75" hidden="1" customHeight="1">
      <c r="A36" s="320" t="s">
        <v>2504</v>
      </c>
      <c r="B36" s="407" t="s">
        <v>2503</v>
      </c>
      <c r="C36" s="331"/>
      <c r="D36" s="418"/>
      <c r="E36" s="418"/>
      <c r="F36" s="395"/>
      <c r="G36" s="410"/>
    </row>
    <row r="37" spans="1:19" ht="84.75" hidden="1" customHeight="1">
      <c r="A37" s="320" t="s">
        <v>2502</v>
      </c>
      <c r="B37" s="407" t="s">
        <v>2501</v>
      </c>
      <c r="C37" s="331">
        <v>300</v>
      </c>
      <c r="D37" s="418" t="s">
        <v>2276</v>
      </c>
      <c r="E37" s="418" t="s">
        <v>1756</v>
      </c>
      <c r="F37" s="395"/>
      <c r="G37" s="410"/>
    </row>
    <row r="38" spans="1:19" ht="48.75" hidden="1" customHeight="1">
      <c r="A38" s="320" t="s">
        <v>2500</v>
      </c>
      <c r="B38" s="407" t="s">
        <v>2499</v>
      </c>
      <c r="C38" s="331"/>
      <c r="D38" s="418"/>
      <c r="E38" s="418"/>
      <c r="F38" s="395">
        <f>F39+F40</f>
        <v>0</v>
      </c>
      <c r="G38" s="410"/>
    </row>
    <row r="39" spans="1:19" ht="99.75" hidden="1" customHeight="1">
      <c r="A39" s="320" t="s">
        <v>2498</v>
      </c>
      <c r="B39" s="407" t="s">
        <v>2496</v>
      </c>
      <c r="C39" s="331">
        <v>600</v>
      </c>
      <c r="D39" s="418" t="s">
        <v>1351</v>
      </c>
      <c r="E39" s="418" t="s">
        <v>1753</v>
      </c>
      <c r="F39" s="395"/>
      <c r="G39" s="410"/>
    </row>
    <row r="40" spans="1:19" ht="88.5" hidden="1" customHeight="1">
      <c r="A40" s="320" t="s">
        <v>2497</v>
      </c>
      <c r="B40" s="407" t="s">
        <v>2496</v>
      </c>
      <c r="C40" s="331">
        <v>200</v>
      </c>
      <c r="D40" s="418" t="s">
        <v>1351</v>
      </c>
      <c r="E40" s="418" t="s">
        <v>1351</v>
      </c>
      <c r="F40" s="395"/>
      <c r="G40" s="410"/>
    </row>
    <row r="41" spans="1:19" ht="50.25" hidden="1" customHeight="1">
      <c r="A41" s="476" t="s">
        <v>2495</v>
      </c>
      <c r="B41" s="467" t="s">
        <v>2494</v>
      </c>
      <c r="C41" s="437"/>
      <c r="D41" s="436"/>
      <c r="E41" s="436"/>
      <c r="F41" s="399">
        <f>F42</f>
        <v>0</v>
      </c>
      <c r="G41" s="410"/>
    </row>
    <row r="42" spans="1:19" ht="66.75" hidden="1" customHeight="1">
      <c r="A42" s="179" t="s">
        <v>2493</v>
      </c>
      <c r="B42" s="407" t="s">
        <v>2492</v>
      </c>
      <c r="C42" s="331">
        <v>200</v>
      </c>
      <c r="D42" s="418" t="s">
        <v>965</v>
      </c>
      <c r="E42" s="418" t="s">
        <v>966</v>
      </c>
      <c r="F42" s="395"/>
      <c r="G42" s="410"/>
    </row>
    <row r="43" spans="1:19" ht="33.75" hidden="1" customHeight="1">
      <c r="A43" s="476" t="s">
        <v>2491</v>
      </c>
      <c r="B43" s="467" t="s">
        <v>2490</v>
      </c>
      <c r="C43" s="437"/>
      <c r="D43" s="436"/>
      <c r="E43" s="436"/>
      <c r="F43" s="399">
        <f>F44+F45+F46+F47</f>
        <v>0</v>
      </c>
    </row>
    <row r="44" spans="1:19" s="385" customFormat="1" ht="69.75" hidden="1" customHeight="1">
      <c r="A44" s="179" t="s">
        <v>2489</v>
      </c>
      <c r="B44" s="407" t="s">
        <v>2485</v>
      </c>
      <c r="C44" s="331">
        <v>200</v>
      </c>
      <c r="D44" s="418" t="s">
        <v>2273</v>
      </c>
      <c r="E44" s="418" t="s">
        <v>966</v>
      </c>
      <c r="F44" s="395"/>
      <c r="G44" s="171"/>
      <c r="J44" s="171"/>
      <c r="K44" s="171"/>
      <c r="L44" s="171"/>
      <c r="M44" s="171"/>
      <c r="N44" s="171"/>
      <c r="O44" s="171"/>
      <c r="P44" s="171"/>
      <c r="Q44" s="171"/>
      <c r="R44" s="171"/>
      <c r="S44" s="171"/>
    </row>
    <row r="45" spans="1:19" s="385" customFormat="1" ht="64.5" hidden="1" customHeight="1">
      <c r="A45" s="179" t="s">
        <v>2488</v>
      </c>
      <c r="B45" s="407" t="s">
        <v>2485</v>
      </c>
      <c r="C45" s="331">
        <v>300</v>
      </c>
      <c r="D45" s="418" t="s">
        <v>2273</v>
      </c>
      <c r="E45" s="418" t="s">
        <v>966</v>
      </c>
      <c r="F45" s="395"/>
      <c r="G45" s="171"/>
      <c r="J45" s="171"/>
      <c r="K45" s="171"/>
      <c r="L45" s="171"/>
      <c r="M45" s="171"/>
      <c r="N45" s="171"/>
      <c r="O45" s="171"/>
      <c r="P45" s="171"/>
      <c r="Q45" s="171"/>
      <c r="R45" s="171"/>
      <c r="S45" s="171"/>
    </row>
    <row r="46" spans="1:19" s="385" customFormat="1" ht="64.5" hidden="1" customHeight="1">
      <c r="A46" s="179" t="s">
        <v>2487</v>
      </c>
      <c r="B46" s="407" t="s">
        <v>2485</v>
      </c>
      <c r="C46" s="331">
        <v>600</v>
      </c>
      <c r="D46" s="418" t="s">
        <v>1351</v>
      </c>
      <c r="E46" s="418" t="s">
        <v>1753</v>
      </c>
      <c r="F46" s="395"/>
      <c r="G46" s="171"/>
      <c r="J46" s="171"/>
      <c r="K46" s="171"/>
      <c r="L46" s="171"/>
      <c r="M46" s="171"/>
      <c r="N46" s="171"/>
      <c r="O46" s="171"/>
      <c r="P46" s="171"/>
      <c r="Q46" s="171"/>
      <c r="R46" s="171"/>
      <c r="S46" s="171"/>
    </row>
    <row r="47" spans="1:19" s="385" customFormat="1" ht="51" hidden="1" customHeight="1">
      <c r="A47" s="179" t="s">
        <v>2486</v>
      </c>
      <c r="B47" s="407" t="s">
        <v>2485</v>
      </c>
      <c r="C47" s="331">
        <v>800</v>
      </c>
      <c r="D47" s="418" t="s">
        <v>2273</v>
      </c>
      <c r="E47" s="418" t="s">
        <v>966</v>
      </c>
      <c r="F47" s="395">
        <f>[1]расходы!F477</f>
        <v>0</v>
      </c>
      <c r="G47" s="171"/>
      <c r="J47" s="171"/>
      <c r="K47" s="171"/>
      <c r="L47" s="171"/>
      <c r="M47" s="171"/>
      <c r="N47" s="171"/>
      <c r="O47" s="171"/>
      <c r="P47" s="171"/>
      <c r="Q47" s="171"/>
      <c r="R47" s="171"/>
      <c r="S47" s="171"/>
    </row>
    <row r="48" spans="1:19" s="385" customFormat="1" ht="50.25" hidden="1" customHeight="1">
      <c r="A48" s="476" t="s">
        <v>1971</v>
      </c>
      <c r="B48" s="467" t="s">
        <v>2484</v>
      </c>
      <c r="C48" s="478"/>
      <c r="D48" s="471"/>
      <c r="E48" s="471"/>
      <c r="F48" s="485">
        <f>F49+F50</f>
        <v>0</v>
      </c>
      <c r="G48" s="410"/>
      <c r="J48" s="171"/>
      <c r="K48" s="171"/>
      <c r="L48" s="171"/>
      <c r="M48" s="171"/>
      <c r="N48" s="171"/>
      <c r="O48" s="171"/>
      <c r="P48" s="171"/>
      <c r="Q48" s="171"/>
      <c r="R48" s="171"/>
      <c r="S48" s="171"/>
    </row>
    <row r="49" spans="1:19" s="385" customFormat="1" ht="81.75" hidden="1" customHeight="1">
      <c r="A49" s="180" t="s">
        <v>2483</v>
      </c>
      <c r="B49" s="407" t="s">
        <v>2481</v>
      </c>
      <c r="C49" s="331">
        <v>200</v>
      </c>
      <c r="D49" s="418" t="s">
        <v>1351</v>
      </c>
      <c r="E49" s="418" t="s">
        <v>1351</v>
      </c>
      <c r="F49" s="480"/>
      <c r="G49" s="410"/>
      <c r="J49" s="171"/>
      <c r="K49" s="171"/>
      <c r="L49" s="171"/>
      <c r="M49" s="171"/>
      <c r="N49" s="171"/>
      <c r="O49" s="171"/>
      <c r="P49" s="171"/>
      <c r="Q49" s="171"/>
      <c r="R49" s="171"/>
      <c r="S49" s="171"/>
    </row>
    <row r="50" spans="1:19" s="385" customFormat="1" ht="84.75" hidden="1" customHeight="1">
      <c r="A50" s="180" t="s">
        <v>2482</v>
      </c>
      <c r="B50" s="407" t="s">
        <v>2481</v>
      </c>
      <c r="C50" s="331">
        <v>600</v>
      </c>
      <c r="D50" s="418" t="s">
        <v>1351</v>
      </c>
      <c r="E50" s="418" t="s">
        <v>1753</v>
      </c>
      <c r="F50" s="480"/>
      <c r="G50" s="410"/>
      <c r="J50" s="171"/>
      <c r="K50" s="171"/>
      <c r="L50" s="171"/>
      <c r="M50" s="171"/>
      <c r="N50" s="171"/>
      <c r="O50" s="171"/>
      <c r="P50" s="171"/>
      <c r="Q50" s="171"/>
      <c r="R50" s="171"/>
      <c r="S50" s="171"/>
    </row>
    <row r="51" spans="1:19" s="385" customFormat="1" ht="35.25" hidden="1" customHeight="1">
      <c r="A51" s="486" t="s">
        <v>2480</v>
      </c>
      <c r="B51" s="416" t="s">
        <v>2479</v>
      </c>
      <c r="C51" s="437"/>
      <c r="D51" s="436"/>
      <c r="E51" s="436"/>
      <c r="F51" s="399">
        <f>F53+F54+F52</f>
        <v>0</v>
      </c>
      <c r="G51" s="492"/>
      <c r="J51" s="171"/>
      <c r="K51" s="171"/>
      <c r="L51" s="171"/>
      <c r="M51" s="171"/>
      <c r="N51" s="171"/>
      <c r="O51" s="171"/>
      <c r="P51" s="171"/>
      <c r="Q51" s="171"/>
      <c r="R51" s="171"/>
      <c r="S51" s="171"/>
    </row>
    <row r="52" spans="1:19" s="385" customFormat="1" ht="85.5" hidden="1" customHeight="1">
      <c r="A52" s="324" t="s">
        <v>2478</v>
      </c>
      <c r="B52" s="407" t="s">
        <v>2476</v>
      </c>
      <c r="C52" s="437">
        <v>200</v>
      </c>
      <c r="D52" s="436" t="s">
        <v>966</v>
      </c>
      <c r="E52" s="436" t="s">
        <v>2259</v>
      </c>
      <c r="F52" s="399"/>
      <c r="G52" s="410"/>
      <c r="J52" s="171"/>
      <c r="K52" s="171"/>
      <c r="L52" s="171"/>
      <c r="M52" s="171"/>
      <c r="N52" s="171"/>
      <c r="O52" s="171"/>
      <c r="P52" s="171"/>
      <c r="Q52" s="171"/>
      <c r="R52" s="171"/>
      <c r="S52" s="171"/>
    </row>
    <row r="53" spans="1:19" s="385" customFormat="1" ht="82.5" hidden="1" customHeight="1">
      <c r="A53" s="324" t="s">
        <v>2478</v>
      </c>
      <c r="B53" s="407" t="s">
        <v>2476</v>
      </c>
      <c r="C53" s="331">
        <v>600</v>
      </c>
      <c r="D53" s="418" t="s">
        <v>1351</v>
      </c>
      <c r="E53" s="418" t="s">
        <v>1753</v>
      </c>
      <c r="F53" s="395"/>
      <c r="G53" s="410"/>
      <c r="J53" s="171"/>
      <c r="K53" s="171"/>
      <c r="L53" s="171"/>
      <c r="M53" s="171"/>
      <c r="N53" s="171"/>
      <c r="O53" s="171"/>
      <c r="P53" s="171"/>
      <c r="Q53" s="171"/>
      <c r="R53" s="171"/>
      <c r="S53" s="171"/>
    </row>
    <row r="54" spans="1:19" s="385" customFormat="1" ht="68.25" hidden="1" customHeight="1">
      <c r="A54" s="324" t="s">
        <v>2477</v>
      </c>
      <c r="B54" s="407" t="s">
        <v>2476</v>
      </c>
      <c r="C54" s="331">
        <v>200</v>
      </c>
      <c r="D54" s="418" t="s">
        <v>965</v>
      </c>
      <c r="E54" s="418" t="s">
        <v>966</v>
      </c>
      <c r="F54" s="491"/>
      <c r="G54" s="446"/>
      <c r="J54" s="171"/>
      <c r="K54" s="171"/>
      <c r="L54" s="171"/>
      <c r="M54" s="171"/>
      <c r="N54" s="171"/>
      <c r="O54" s="171"/>
      <c r="P54" s="171"/>
      <c r="Q54" s="171"/>
      <c r="R54" s="171"/>
      <c r="S54" s="171"/>
    </row>
    <row r="55" spans="1:19" s="385" customFormat="1" ht="47.25" hidden="1" customHeight="1">
      <c r="A55" s="490" t="s">
        <v>2475</v>
      </c>
      <c r="B55" s="467" t="s">
        <v>2474</v>
      </c>
      <c r="C55" s="472"/>
      <c r="D55" s="471"/>
      <c r="E55" s="436"/>
      <c r="F55" s="399">
        <f>F56+F57</f>
        <v>0</v>
      </c>
      <c r="G55" s="410"/>
      <c r="J55" s="171"/>
      <c r="K55" s="171"/>
      <c r="L55" s="171"/>
      <c r="M55" s="171"/>
      <c r="N55" s="171"/>
      <c r="O55" s="171"/>
      <c r="P55" s="171"/>
      <c r="Q55" s="171"/>
      <c r="R55" s="171"/>
      <c r="S55" s="171"/>
    </row>
    <row r="56" spans="1:19" s="385" customFormat="1" ht="88.5" hidden="1" customHeight="1">
      <c r="A56" s="324" t="s">
        <v>2473</v>
      </c>
      <c r="B56" s="407" t="s">
        <v>2472</v>
      </c>
      <c r="C56" s="331">
        <v>200</v>
      </c>
      <c r="D56" s="418" t="s">
        <v>966</v>
      </c>
      <c r="E56" s="418" t="s">
        <v>2259</v>
      </c>
      <c r="F56" s="395"/>
      <c r="G56" s="410"/>
      <c r="J56" s="171"/>
      <c r="K56" s="171"/>
      <c r="L56" s="171"/>
      <c r="M56" s="171"/>
      <c r="N56" s="171"/>
      <c r="O56" s="171"/>
      <c r="P56" s="171"/>
      <c r="Q56" s="171"/>
      <c r="R56" s="171"/>
      <c r="S56" s="171"/>
    </row>
    <row r="57" spans="1:19" s="385" customFormat="1" ht="84" hidden="1" customHeight="1">
      <c r="A57" s="324" t="s">
        <v>2473</v>
      </c>
      <c r="B57" s="407" t="s">
        <v>2472</v>
      </c>
      <c r="C57" s="331">
        <v>200</v>
      </c>
      <c r="D57" s="418" t="s">
        <v>1755</v>
      </c>
      <c r="E57" s="418" t="s">
        <v>2303</v>
      </c>
      <c r="F57" s="395"/>
      <c r="G57" s="410"/>
      <c r="J57" s="171"/>
      <c r="K57" s="171"/>
      <c r="L57" s="171"/>
      <c r="M57" s="171"/>
      <c r="N57" s="171"/>
      <c r="O57" s="171"/>
      <c r="P57" s="171"/>
      <c r="Q57" s="171"/>
      <c r="R57" s="171"/>
      <c r="S57" s="171"/>
    </row>
    <row r="58" spans="1:19" s="385" customFormat="1" ht="72" customHeight="1">
      <c r="A58" s="324" t="s">
        <v>2622</v>
      </c>
      <c r="B58" s="504" t="s">
        <v>2602</v>
      </c>
      <c r="C58" s="479">
        <v>200</v>
      </c>
      <c r="D58" s="418" t="s">
        <v>1881</v>
      </c>
      <c r="E58" s="463" t="s">
        <v>1756</v>
      </c>
      <c r="F58" s="130">
        <v>4306.5</v>
      </c>
      <c r="G58" s="505"/>
      <c r="J58" s="171"/>
      <c r="K58" s="171"/>
      <c r="L58" s="171"/>
      <c r="M58" s="171"/>
      <c r="N58" s="171"/>
      <c r="O58" s="171"/>
      <c r="P58" s="171"/>
      <c r="Q58" s="171"/>
      <c r="R58" s="171"/>
      <c r="S58" s="171"/>
    </row>
    <row r="59" spans="1:19" s="385" customFormat="1" ht="35.25" hidden="1" customHeight="1">
      <c r="A59" s="490" t="s">
        <v>2471</v>
      </c>
      <c r="B59" s="467" t="s">
        <v>2470</v>
      </c>
      <c r="C59" s="437"/>
      <c r="D59" s="436"/>
      <c r="E59" s="462"/>
      <c r="F59" s="399">
        <f>F60+F62+F61</f>
        <v>0</v>
      </c>
      <c r="G59" s="446"/>
      <c r="J59" s="171"/>
      <c r="K59" s="171"/>
      <c r="L59" s="171"/>
      <c r="M59" s="171"/>
      <c r="N59" s="171"/>
      <c r="O59" s="171"/>
      <c r="P59" s="171"/>
      <c r="Q59" s="171"/>
      <c r="R59" s="171"/>
      <c r="S59" s="171"/>
    </row>
    <row r="60" spans="1:19" s="385" customFormat="1" ht="99.75" hidden="1" customHeight="1">
      <c r="A60" s="324" t="s">
        <v>2469</v>
      </c>
      <c r="B60" s="407" t="s">
        <v>2467</v>
      </c>
      <c r="C60" s="331">
        <v>100</v>
      </c>
      <c r="D60" s="418" t="s">
        <v>1756</v>
      </c>
      <c r="E60" s="463" t="s">
        <v>1754</v>
      </c>
      <c r="F60" s="395"/>
      <c r="G60" s="446"/>
      <c r="J60" s="171"/>
      <c r="K60" s="171"/>
      <c r="L60" s="171"/>
      <c r="M60" s="171"/>
      <c r="N60" s="171"/>
      <c r="O60" s="171"/>
      <c r="P60" s="171"/>
      <c r="Q60" s="171"/>
      <c r="R60" s="171"/>
      <c r="S60" s="171"/>
    </row>
    <row r="61" spans="1:19" s="385" customFormat="1" ht="67.5" hidden="1" customHeight="1">
      <c r="A61" s="324" t="s">
        <v>2468</v>
      </c>
      <c r="B61" s="407" t="s">
        <v>2467</v>
      </c>
      <c r="C61" s="331">
        <v>200</v>
      </c>
      <c r="D61" s="418" t="s">
        <v>1756</v>
      </c>
      <c r="E61" s="463" t="s">
        <v>1754</v>
      </c>
      <c r="F61" s="395"/>
      <c r="G61" s="446"/>
      <c r="J61" s="171"/>
      <c r="K61" s="171"/>
      <c r="L61" s="171"/>
      <c r="M61" s="171"/>
      <c r="N61" s="171"/>
      <c r="O61" s="171"/>
      <c r="P61" s="171"/>
      <c r="Q61" s="171"/>
      <c r="R61" s="171"/>
      <c r="S61" s="171"/>
    </row>
    <row r="62" spans="1:19" s="385" customFormat="1" ht="67.5" hidden="1" customHeight="1">
      <c r="A62" s="324" t="s">
        <v>2468</v>
      </c>
      <c r="B62" s="407" t="s">
        <v>2467</v>
      </c>
      <c r="C62" s="441">
        <v>200</v>
      </c>
      <c r="D62" s="418" t="s">
        <v>1755</v>
      </c>
      <c r="E62" s="463" t="s">
        <v>1881</v>
      </c>
      <c r="F62" s="395"/>
      <c r="G62" s="446"/>
      <c r="J62" s="171"/>
      <c r="K62" s="171"/>
      <c r="L62" s="171"/>
      <c r="M62" s="171"/>
      <c r="N62" s="171"/>
      <c r="O62" s="171"/>
      <c r="P62" s="171"/>
      <c r="Q62" s="171"/>
      <c r="R62" s="171"/>
      <c r="S62" s="171"/>
    </row>
    <row r="63" spans="1:19" s="385" customFormat="1" ht="41.25" hidden="1" customHeight="1">
      <c r="A63" s="486" t="s">
        <v>2466</v>
      </c>
      <c r="B63" s="467" t="s">
        <v>2465</v>
      </c>
      <c r="C63" s="460"/>
      <c r="D63" s="436"/>
      <c r="E63" s="462"/>
      <c r="F63" s="399"/>
      <c r="G63" s="244"/>
      <c r="J63" s="171"/>
      <c r="K63" s="171"/>
      <c r="L63" s="171"/>
      <c r="M63" s="171"/>
      <c r="N63" s="171"/>
      <c r="O63" s="171"/>
      <c r="P63" s="171"/>
      <c r="Q63" s="171"/>
      <c r="R63" s="171"/>
      <c r="S63" s="171"/>
    </row>
    <row r="64" spans="1:19" s="385" customFormat="1" ht="69.75" hidden="1" customHeight="1">
      <c r="A64" s="486" t="s">
        <v>2464</v>
      </c>
      <c r="B64" s="467" t="s">
        <v>2463</v>
      </c>
      <c r="C64" s="460"/>
      <c r="D64" s="436"/>
      <c r="E64" s="462"/>
      <c r="F64" s="399"/>
      <c r="G64" s="244"/>
      <c r="J64" s="171"/>
      <c r="K64" s="171"/>
      <c r="L64" s="171"/>
      <c r="M64" s="171"/>
      <c r="N64" s="171"/>
      <c r="O64" s="171"/>
      <c r="P64" s="171"/>
      <c r="Q64" s="171"/>
      <c r="R64" s="171"/>
      <c r="S64" s="171"/>
    </row>
    <row r="65" spans="1:19" s="385" customFormat="1" ht="86.25" hidden="1" customHeight="1">
      <c r="A65" s="323" t="s">
        <v>2462</v>
      </c>
      <c r="B65" s="407" t="s">
        <v>2461</v>
      </c>
      <c r="C65" s="331">
        <v>200</v>
      </c>
      <c r="D65" s="418" t="s">
        <v>1881</v>
      </c>
      <c r="E65" s="463" t="s">
        <v>1753</v>
      </c>
      <c r="F65" s="395"/>
      <c r="G65" s="244"/>
      <c r="J65" s="171"/>
      <c r="K65" s="171"/>
      <c r="L65" s="171"/>
      <c r="M65" s="171"/>
      <c r="N65" s="171"/>
      <c r="O65" s="171"/>
      <c r="P65" s="171"/>
      <c r="Q65" s="171"/>
      <c r="R65" s="171"/>
      <c r="S65" s="171"/>
    </row>
    <row r="66" spans="1:19" s="385" customFormat="1" ht="113.25" hidden="1" customHeight="1">
      <c r="A66" s="489" t="s">
        <v>2460</v>
      </c>
      <c r="B66" s="483" t="s">
        <v>2459</v>
      </c>
      <c r="C66" s="482">
        <v>300</v>
      </c>
      <c r="D66" s="481" t="s">
        <v>2276</v>
      </c>
      <c r="E66" s="487" t="s">
        <v>1756</v>
      </c>
      <c r="F66" s="480">
        <f>[1]расходы!F456</f>
        <v>0</v>
      </c>
      <c r="G66" s="244"/>
      <c r="J66" s="171"/>
      <c r="K66" s="171"/>
      <c r="L66" s="171"/>
      <c r="M66" s="171"/>
      <c r="N66" s="171"/>
      <c r="O66" s="171"/>
      <c r="P66" s="171"/>
      <c r="Q66" s="171"/>
      <c r="R66" s="171"/>
      <c r="S66" s="171"/>
    </row>
    <row r="67" spans="1:19" s="385" customFormat="1" ht="101.25" hidden="1" customHeight="1">
      <c r="A67" s="488" t="s">
        <v>2458</v>
      </c>
      <c r="B67" s="483" t="s">
        <v>2457</v>
      </c>
      <c r="C67" s="482">
        <v>300</v>
      </c>
      <c r="D67" s="481" t="s">
        <v>2276</v>
      </c>
      <c r="E67" s="487" t="s">
        <v>1756</v>
      </c>
      <c r="F67" s="480">
        <f>[1]расходы!F458</f>
        <v>0</v>
      </c>
      <c r="G67" s="244"/>
      <c r="J67" s="171"/>
      <c r="K67" s="171"/>
      <c r="L67" s="171"/>
      <c r="M67" s="171"/>
      <c r="N67" s="171"/>
      <c r="O67" s="171"/>
      <c r="P67" s="171"/>
      <c r="Q67" s="171"/>
      <c r="R67" s="171"/>
      <c r="S67" s="171"/>
    </row>
    <row r="68" spans="1:19" s="385" customFormat="1" ht="77.25" hidden="1" customHeight="1">
      <c r="A68" s="486" t="s">
        <v>2456</v>
      </c>
      <c r="B68" s="467" t="s">
        <v>2455</v>
      </c>
      <c r="C68" s="478"/>
      <c r="D68" s="471"/>
      <c r="E68" s="477"/>
      <c r="F68" s="485">
        <f>F69+F70+F71+F72+F73+F74+F75+F76+F77+F78+F79+F80+F81+F82+F83</f>
        <v>0</v>
      </c>
      <c r="G68" s="244"/>
      <c r="J68" s="171"/>
      <c r="K68" s="171"/>
      <c r="L68" s="171"/>
      <c r="M68" s="171"/>
      <c r="N68" s="171"/>
      <c r="O68" s="171"/>
      <c r="P68" s="171"/>
      <c r="Q68" s="171"/>
      <c r="R68" s="171"/>
      <c r="S68" s="171"/>
    </row>
    <row r="69" spans="1:19" s="385" customFormat="1" ht="87.75" hidden="1" customHeight="1">
      <c r="A69" s="484" t="s">
        <v>2454</v>
      </c>
      <c r="B69" s="483" t="s">
        <v>2453</v>
      </c>
      <c r="C69" s="482">
        <v>800</v>
      </c>
      <c r="D69" s="481" t="s">
        <v>1755</v>
      </c>
      <c r="E69" s="481" t="s">
        <v>1881</v>
      </c>
      <c r="F69" s="480">
        <f>[1]расходы!F106</f>
        <v>0</v>
      </c>
      <c r="G69" s="244"/>
      <c r="J69" s="171"/>
      <c r="K69" s="171"/>
      <c r="L69" s="171"/>
      <c r="M69" s="171"/>
      <c r="N69" s="171"/>
      <c r="O69" s="171"/>
      <c r="P69" s="171"/>
      <c r="Q69" s="171"/>
      <c r="R69" s="171"/>
      <c r="S69" s="171"/>
    </row>
    <row r="70" spans="1:19" s="385" customFormat="1" ht="114.75" hidden="1" customHeight="1">
      <c r="A70" s="484" t="s">
        <v>2452</v>
      </c>
      <c r="B70" s="483" t="s">
        <v>2451</v>
      </c>
      <c r="C70" s="482">
        <v>800</v>
      </c>
      <c r="D70" s="481" t="s">
        <v>1755</v>
      </c>
      <c r="E70" s="481" t="s">
        <v>1881</v>
      </c>
      <c r="F70" s="480">
        <f>[1]расходы!F110</f>
        <v>0</v>
      </c>
      <c r="G70" s="244"/>
      <c r="J70" s="171"/>
      <c r="K70" s="171"/>
      <c r="L70" s="171"/>
      <c r="M70" s="171"/>
      <c r="N70" s="171"/>
      <c r="O70" s="171"/>
      <c r="P70" s="171"/>
      <c r="Q70" s="171"/>
      <c r="R70" s="171"/>
      <c r="S70" s="171"/>
    </row>
    <row r="71" spans="1:19" s="385" customFormat="1" ht="127.5" hidden="1" customHeight="1">
      <c r="A71" s="484" t="s">
        <v>2450</v>
      </c>
      <c r="B71" s="483" t="s">
        <v>2449</v>
      </c>
      <c r="C71" s="482">
        <v>800</v>
      </c>
      <c r="D71" s="481" t="s">
        <v>1755</v>
      </c>
      <c r="E71" s="481" t="s">
        <v>1881</v>
      </c>
      <c r="F71" s="480">
        <f>[1]расходы!F112</f>
        <v>0</v>
      </c>
      <c r="G71" s="244"/>
      <c r="J71" s="171"/>
      <c r="K71" s="171"/>
      <c r="L71" s="171"/>
      <c r="M71" s="171"/>
      <c r="N71" s="171"/>
      <c r="O71" s="171"/>
      <c r="P71" s="171"/>
      <c r="Q71" s="171"/>
      <c r="R71" s="171"/>
      <c r="S71" s="171"/>
    </row>
    <row r="72" spans="1:19" s="385" customFormat="1" ht="101.25" hidden="1" customHeight="1">
      <c r="A72" s="484" t="s">
        <v>2448</v>
      </c>
      <c r="B72" s="483" t="s">
        <v>2447</v>
      </c>
      <c r="C72" s="482">
        <v>800</v>
      </c>
      <c r="D72" s="481" t="s">
        <v>1755</v>
      </c>
      <c r="E72" s="481" t="s">
        <v>1881</v>
      </c>
      <c r="F72" s="480">
        <f>[1]расходы!F116</f>
        <v>0</v>
      </c>
      <c r="G72" s="244"/>
      <c r="J72" s="171"/>
      <c r="K72" s="171"/>
      <c r="L72" s="171"/>
      <c r="M72" s="171"/>
      <c r="N72" s="171"/>
      <c r="O72" s="171"/>
      <c r="P72" s="171"/>
      <c r="Q72" s="171"/>
      <c r="R72" s="171"/>
      <c r="S72" s="171"/>
    </row>
    <row r="73" spans="1:19" s="385" customFormat="1" ht="87" hidden="1" customHeight="1">
      <c r="A73" s="484" t="s">
        <v>2446</v>
      </c>
      <c r="B73" s="483" t="s">
        <v>2445</v>
      </c>
      <c r="C73" s="482">
        <v>800</v>
      </c>
      <c r="D73" s="481" t="s">
        <v>1755</v>
      </c>
      <c r="E73" s="481" t="s">
        <v>1881</v>
      </c>
      <c r="F73" s="480">
        <f>[1]расходы!F118</f>
        <v>0</v>
      </c>
      <c r="G73" s="244"/>
      <c r="J73" s="171"/>
      <c r="K73" s="171"/>
      <c r="L73" s="171"/>
      <c r="M73" s="171"/>
      <c r="N73" s="171"/>
      <c r="O73" s="171"/>
      <c r="P73" s="171"/>
      <c r="Q73" s="171"/>
      <c r="R73" s="171"/>
      <c r="S73" s="171"/>
    </row>
    <row r="74" spans="1:19" s="385" customFormat="1" ht="90" hidden="1" customHeight="1">
      <c r="A74" s="484" t="s">
        <v>2444</v>
      </c>
      <c r="B74" s="483" t="s">
        <v>2443</v>
      </c>
      <c r="C74" s="482">
        <v>800</v>
      </c>
      <c r="D74" s="481" t="s">
        <v>1755</v>
      </c>
      <c r="E74" s="481" t="s">
        <v>1881</v>
      </c>
      <c r="F74" s="480">
        <f>[1]расходы!F124</f>
        <v>0</v>
      </c>
      <c r="G74" s="244"/>
      <c r="J74" s="171"/>
      <c r="K74" s="171"/>
      <c r="L74" s="171"/>
      <c r="M74" s="171"/>
      <c r="N74" s="171"/>
      <c r="O74" s="171"/>
      <c r="P74" s="171"/>
      <c r="Q74" s="171"/>
      <c r="R74" s="171"/>
      <c r="S74" s="171"/>
    </row>
    <row r="75" spans="1:19" s="385" customFormat="1" ht="105" hidden="1" customHeight="1">
      <c r="A75" s="484" t="s">
        <v>2442</v>
      </c>
      <c r="B75" s="483" t="s">
        <v>2441</v>
      </c>
      <c r="C75" s="482">
        <v>800</v>
      </c>
      <c r="D75" s="481" t="s">
        <v>1755</v>
      </c>
      <c r="E75" s="481" t="s">
        <v>1881</v>
      </c>
      <c r="F75" s="480">
        <f>[1]расходы!F126</f>
        <v>0</v>
      </c>
      <c r="G75" s="244"/>
      <c r="J75" s="171"/>
      <c r="K75" s="171"/>
      <c r="L75" s="171"/>
      <c r="M75" s="171"/>
      <c r="N75" s="171"/>
      <c r="O75" s="171"/>
      <c r="P75" s="171"/>
      <c r="Q75" s="171"/>
      <c r="R75" s="171"/>
      <c r="S75" s="171"/>
    </row>
    <row r="76" spans="1:19" s="385" customFormat="1" ht="126.75" hidden="1" customHeight="1">
      <c r="A76" s="484" t="s">
        <v>2440</v>
      </c>
      <c r="B76" s="483" t="s">
        <v>2439</v>
      </c>
      <c r="C76" s="482">
        <v>800</v>
      </c>
      <c r="D76" s="481" t="s">
        <v>1755</v>
      </c>
      <c r="E76" s="481" t="s">
        <v>1881</v>
      </c>
      <c r="F76" s="480">
        <f>[1]расходы!F130</f>
        <v>0</v>
      </c>
      <c r="G76" s="244"/>
      <c r="J76" s="171"/>
      <c r="K76" s="171"/>
      <c r="L76" s="171"/>
      <c r="M76" s="171"/>
      <c r="N76" s="171"/>
      <c r="O76" s="171"/>
      <c r="P76" s="171"/>
      <c r="Q76" s="171"/>
      <c r="R76" s="171"/>
      <c r="S76" s="171"/>
    </row>
    <row r="77" spans="1:19" s="385" customFormat="1" ht="89.25" hidden="1" customHeight="1">
      <c r="A77" s="484" t="s">
        <v>2438</v>
      </c>
      <c r="B77" s="483" t="s">
        <v>2437</v>
      </c>
      <c r="C77" s="482">
        <v>800</v>
      </c>
      <c r="D77" s="481" t="s">
        <v>1755</v>
      </c>
      <c r="E77" s="481" t="s">
        <v>1881</v>
      </c>
      <c r="F77" s="480">
        <f>[1]расходы!F138</f>
        <v>0</v>
      </c>
      <c r="G77" s="244"/>
      <c r="J77" s="171"/>
      <c r="K77" s="171"/>
      <c r="L77" s="171"/>
      <c r="M77" s="171"/>
      <c r="N77" s="171"/>
      <c r="O77" s="171"/>
      <c r="P77" s="171"/>
      <c r="Q77" s="171"/>
      <c r="R77" s="171"/>
      <c r="S77" s="171"/>
    </row>
    <row r="78" spans="1:19" s="385" customFormat="1" ht="87.75" hidden="1" customHeight="1">
      <c r="A78" s="484" t="s">
        <v>2436</v>
      </c>
      <c r="B78" s="483" t="s">
        <v>2435</v>
      </c>
      <c r="C78" s="482">
        <v>800</v>
      </c>
      <c r="D78" s="481" t="s">
        <v>1755</v>
      </c>
      <c r="E78" s="481" t="s">
        <v>1881</v>
      </c>
      <c r="F78" s="480">
        <f>[1]расходы!F140</f>
        <v>0</v>
      </c>
      <c r="G78" s="244"/>
      <c r="J78" s="171"/>
      <c r="K78" s="171"/>
      <c r="L78" s="171"/>
      <c r="M78" s="171"/>
      <c r="N78" s="171"/>
      <c r="O78" s="171"/>
      <c r="P78" s="171"/>
      <c r="Q78" s="171"/>
      <c r="R78" s="171"/>
      <c r="S78" s="171"/>
    </row>
    <row r="79" spans="1:19" s="385" customFormat="1" ht="111.75" hidden="1" customHeight="1">
      <c r="A79" s="484" t="s">
        <v>2434</v>
      </c>
      <c r="B79" s="483" t="s">
        <v>2433</v>
      </c>
      <c r="C79" s="482">
        <v>800</v>
      </c>
      <c r="D79" s="481" t="s">
        <v>1755</v>
      </c>
      <c r="E79" s="481" t="s">
        <v>1881</v>
      </c>
      <c r="F79" s="480">
        <f>[1]расходы!F142</f>
        <v>0</v>
      </c>
      <c r="G79" s="244"/>
      <c r="J79" s="171"/>
      <c r="K79" s="171"/>
      <c r="L79" s="171"/>
      <c r="M79" s="171"/>
      <c r="N79" s="171"/>
      <c r="O79" s="171"/>
      <c r="P79" s="171"/>
      <c r="Q79" s="171"/>
      <c r="R79" s="171"/>
      <c r="S79" s="171"/>
    </row>
    <row r="80" spans="1:19" s="385" customFormat="1" ht="129" hidden="1" customHeight="1">
      <c r="A80" s="484" t="s">
        <v>2432</v>
      </c>
      <c r="B80" s="483" t="s">
        <v>2431</v>
      </c>
      <c r="C80" s="482">
        <v>800</v>
      </c>
      <c r="D80" s="481" t="s">
        <v>1755</v>
      </c>
      <c r="E80" s="481" t="s">
        <v>1881</v>
      </c>
      <c r="F80" s="480">
        <f>[1]расходы!F144</f>
        <v>0</v>
      </c>
      <c r="G80" s="244"/>
      <c r="J80" s="171"/>
      <c r="K80" s="171"/>
      <c r="L80" s="171"/>
      <c r="M80" s="171"/>
      <c r="N80" s="171"/>
      <c r="O80" s="171"/>
      <c r="P80" s="171"/>
      <c r="Q80" s="171"/>
      <c r="R80" s="171"/>
      <c r="S80" s="171"/>
    </row>
    <row r="81" spans="1:19" s="385" customFormat="1" ht="147" hidden="1" customHeight="1">
      <c r="A81" s="484" t="s">
        <v>2430</v>
      </c>
      <c r="B81" s="483" t="s">
        <v>2427</v>
      </c>
      <c r="C81" s="482">
        <v>100</v>
      </c>
      <c r="D81" s="481" t="s">
        <v>1755</v>
      </c>
      <c r="E81" s="481" t="s">
        <v>1881</v>
      </c>
      <c r="F81" s="480">
        <f>[1]расходы!F182</f>
        <v>0</v>
      </c>
      <c r="G81" s="244"/>
      <c r="J81" s="171"/>
      <c r="K81" s="171"/>
      <c r="L81" s="171"/>
      <c r="M81" s="171"/>
      <c r="N81" s="171"/>
      <c r="O81" s="171"/>
      <c r="P81" s="171"/>
      <c r="Q81" s="171"/>
      <c r="R81" s="171"/>
      <c r="S81" s="171"/>
    </row>
    <row r="82" spans="1:19" s="385" customFormat="1" ht="120" hidden="1" customHeight="1">
      <c r="A82" s="484" t="s">
        <v>2429</v>
      </c>
      <c r="B82" s="483" t="s">
        <v>2427</v>
      </c>
      <c r="C82" s="482">
        <v>200</v>
      </c>
      <c r="D82" s="481" t="s">
        <v>1755</v>
      </c>
      <c r="E82" s="481" t="s">
        <v>1881</v>
      </c>
      <c r="F82" s="480">
        <f>[1]расходы!F183</f>
        <v>0</v>
      </c>
      <c r="G82" s="244"/>
      <c r="J82" s="171"/>
      <c r="K82" s="171"/>
      <c r="L82" s="171"/>
      <c r="M82" s="171"/>
      <c r="N82" s="171"/>
      <c r="O82" s="171"/>
      <c r="P82" s="171"/>
      <c r="Q82" s="171"/>
      <c r="R82" s="171"/>
      <c r="S82" s="171"/>
    </row>
    <row r="83" spans="1:19" s="385" customFormat="1" ht="99.75" hidden="1" customHeight="1">
      <c r="A83" s="484" t="s">
        <v>2428</v>
      </c>
      <c r="B83" s="483" t="s">
        <v>2427</v>
      </c>
      <c r="C83" s="482">
        <v>800</v>
      </c>
      <c r="D83" s="481" t="s">
        <v>1755</v>
      </c>
      <c r="E83" s="481" t="s">
        <v>1881</v>
      </c>
      <c r="F83" s="480">
        <f>[1]расходы!F184</f>
        <v>0</v>
      </c>
      <c r="G83" s="244"/>
      <c r="J83" s="171"/>
      <c r="K83" s="171"/>
      <c r="L83" s="171"/>
      <c r="M83" s="171"/>
      <c r="N83" s="171"/>
      <c r="O83" s="171"/>
      <c r="P83" s="171"/>
      <c r="Q83" s="171"/>
      <c r="R83" s="171"/>
      <c r="S83" s="171"/>
    </row>
    <row r="84" spans="1:19" s="385" customFormat="1" ht="51.75" hidden="1" customHeight="1">
      <c r="A84" s="476" t="s">
        <v>2426</v>
      </c>
      <c r="B84" s="467" t="s">
        <v>2425</v>
      </c>
      <c r="C84" s="437"/>
      <c r="D84" s="436"/>
      <c r="E84" s="436"/>
      <c r="F84" s="399">
        <f>F85+F86+F87+F88</f>
        <v>0</v>
      </c>
      <c r="G84" s="244"/>
      <c r="J84" s="171"/>
      <c r="K84" s="171"/>
      <c r="L84" s="171"/>
      <c r="M84" s="171"/>
      <c r="N84" s="171"/>
      <c r="O84" s="171"/>
      <c r="P84" s="171"/>
      <c r="Q84" s="171"/>
      <c r="R84" s="171"/>
      <c r="S84" s="171"/>
    </row>
    <row r="85" spans="1:19" s="385" customFormat="1" ht="75.75" hidden="1" customHeight="1">
      <c r="A85" s="179" t="s">
        <v>2423</v>
      </c>
      <c r="B85" s="407" t="s">
        <v>2422</v>
      </c>
      <c r="C85" s="479">
        <v>200</v>
      </c>
      <c r="D85" s="418" t="s">
        <v>1881</v>
      </c>
      <c r="E85" s="418" t="s">
        <v>1753</v>
      </c>
      <c r="F85" s="395"/>
      <c r="G85" s="244"/>
      <c r="J85" s="171"/>
      <c r="K85" s="171"/>
      <c r="L85" s="171"/>
      <c r="M85" s="171"/>
      <c r="N85" s="171"/>
      <c r="O85" s="171"/>
      <c r="P85" s="171"/>
      <c r="Q85" s="171"/>
      <c r="R85" s="171"/>
      <c r="S85" s="171"/>
    </row>
    <row r="86" spans="1:19" s="385" customFormat="1" ht="81.75" hidden="1" customHeight="1">
      <c r="A86" s="179" t="s">
        <v>2424</v>
      </c>
      <c r="B86" s="407" t="s">
        <v>2422</v>
      </c>
      <c r="C86" s="331">
        <v>600</v>
      </c>
      <c r="D86" s="418" t="s">
        <v>1351</v>
      </c>
      <c r="E86" s="418" t="s">
        <v>966</v>
      </c>
      <c r="F86" s="395"/>
      <c r="G86" s="244"/>
      <c r="J86" s="171"/>
      <c r="K86" s="171"/>
      <c r="L86" s="171"/>
      <c r="M86" s="171"/>
      <c r="N86" s="171"/>
      <c r="O86" s="171"/>
      <c r="P86" s="171"/>
      <c r="Q86" s="171"/>
      <c r="R86" s="171"/>
      <c r="S86" s="171"/>
    </row>
    <row r="87" spans="1:19" s="385" customFormat="1" ht="84.75" hidden="1" customHeight="1">
      <c r="A87" s="179" t="s">
        <v>2424</v>
      </c>
      <c r="B87" s="407" t="s">
        <v>2422</v>
      </c>
      <c r="C87" s="331">
        <v>600</v>
      </c>
      <c r="D87" s="418" t="s">
        <v>1351</v>
      </c>
      <c r="E87" s="463" t="s">
        <v>1753</v>
      </c>
      <c r="F87" s="395"/>
      <c r="G87" s="244"/>
      <c r="J87" s="171"/>
      <c r="K87" s="171"/>
      <c r="L87" s="171"/>
      <c r="M87" s="171"/>
      <c r="N87" s="171"/>
      <c r="O87" s="171"/>
      <c r="P87" s="171"/>
      <c r="Q87" s="171"/>
      <c r="R87" s="171"/>
      <c r="S87" s="171"/>
    </row>
    <row r="88" spans="1:19" s="385" customFormat="1" ht="70.5" hidden="1" customHeight="1">
      <c r="A88" s="179" t="s">
        <v>2423</v>
      </c>
      <c r="B88" s="407" t="s">
        <v>2422</v>
      </c>
      <c r="C88" s="479">
        <v>200</v>
      </c>
      <c r="D88" s="418" t="s">
        <v>965</v>
      </c>
      <c r="E88" s="418" t="s">
        <v>966</v>
      </c>
      <c r="F88" s="395"/>
      <c r="G88" s="244"/>
      <c r="J88" s="171"/>
      <c r="K88" s="171"/>
      <c r="L88" s="171"/>
      <c r="M88" s="171"/>
      <c r="N88" s="171"/>
      <c r="O88" s="171"/>
      <c r="P88" s="171"/>
      <c r="Q88" s="171"/>
      <c r="R88" s="171"/>
      <c r="S88" s="171"/>
    </row>
    <row r="89" spans="1:19" s="385" customFormat="1" ht="43.5" hidden="1" customHeight="1">
      <c r="A89" s="476" t="s">
        <v>2421</v>
      </c>
      <c r="B89" s="467" t="s">
        <v>2420</v>
      </c>
      <c r="C89" s="478"/>
      <c r="D89" s="471"/>
      <c r="E89" s="477"/>
      <c r="F89" s="412">
        <f>F90</f>
        <v>0</v>
      </c>
      <c r="G89" s="446"/>
      <c r="J89" s="171"/>
      <c r="K89" s="171"/>
      <c r="L89" s="171"/>
      <c r="M89" s="171"/>
      <c r="N89" s="171"/>
      <c r="O89" s="171"/>
      <c r="P89" s="171"/>
      <c r="Q89" s="171"/>
      <c r="R89" s="171"/>
      <c r="S89" s="171"/>
    </row>
    <row r="90" spans="1:19" s="385" customFormat="1" ht="67.5" hidden="1" customHeight="1">
      <c r="A90" s="320" t="s">
        <v>2419</v>
      </c>
      <c r="B90" s="407" t="s">
        <v>2418</v>
      </c>
      <c r="C90" s="331">
        <v>200</v>
      </c>
      <c r="D90" s="418" t="s">
        <v>966</v>
      </c>
      <c r="E90" s="463" t="s">
        <v>2259</v>
      </c>
      <c r="F90" s="395"/>
      <c r="G90" s="446"/>
      <c r="J90" s="171"/>
      <c r="K90" s="171"/>
      <c r="L90" s="171"/>
      <c r="M90" s="171"/>
      <c r="N90" s="171"/>
      <c r="O90" s="171"/>
      <c r="P90" s="171"/>
      <c r="Q90" s="171"/>
      <c r="R90" s="171"/>
      <c r="S90" s="171"/>
    </row>
    <row r="91" spans="1:19" s="385" customFormat="1" ht="38.25" hidden="1" customHeight="1">
      <c r="A91" s="476" t="s">
        <v>2417</v>
      </c>
      <c r="B91" s="467" t="s">
        <v>2416</v>
      </c>
      <c r="C91" s="401"/>
      <c r="D91" s="400"/>
      <c r="E91" s="475"/>
      <c r="F91" s="412">
        <f>F92+F94</f>
        <v>0</v>
      </c>
      <c r="G91" s="446"/>
      <c r="J91" s="171"/>
      <c r="K91" s="171"/>
      <c r="L91" s="171"/>
      <c r="M91" s="171"/>
      <c r="N91" s="171"/>
      <c r="O91" s="171"/>
      <c r="P91" s="171"/>
      <c r="Q91" s="171"/>
      <c r="R91" s="171"/>
      <c r="S91" s="171"/>
    </row>
    <row r="92" spans="1:19" s="385" customFormat="1" ht="70.5" hidden="1" customHeight="1">
      <c r="A92" s="474" t="s">
        <v>2415</v>
      </c>
      <c r="B92" s="407" t="s">
        <v>2414</v>
      </c>
      <c r="C92" s="331"/>
      <c r="D92" s="418"/>
      <c r="E92" s="463"/>
      <c r="F92" s="395">
        <f>F93</f>
        <v>0</v>
      </c>
      <c r="G92" s="446"/>
      <c r="J92" s="171"/>
      <c r="K92" s="171"/>
      <c r="L92" s="171"/>
      <c r="M92" s="171"/>
      <c r="N92" s="171"/>
      <c r="O92" s="171"/>
      <c r="P92" s="171"/>
      <c r="Q92" s="171"/>
      <c r="R92" s="171"/>
      <c r="S92" s="171"/>
    </row>
    <row r="93" spans="1:19" s="385" customFormat="1" ht="96" hidden="1" customHeight="1">
      <c r="A93" s="179" t="s">
        <v>2413</v>
      </c>
      <c r="B93" s="407" t="s">
        <v>2412</v>
      </c>
      <c r="C93" s="331">
        <v>200</v>
      </c>
      <c r="D93" s="418" t="s">
        <v>1755</v>
      </c>
      <c r="E93" s="463" t="s">
        <v>2303</v>
      </c>
      <c r="F93" s="395"/>
      <c r="G93" s="446"/>
      <c r="J93" s="171"/>
      <c r="K93" s="171"/>
      <c r="L93" s="171"/>
      <c r="M93" s="171"/>
      <c r="N93" s="171"/>
      <c r="O93" s="171"/>
      <c r="P93" s="171"/>
      <c r="Q93" s="171"/>
      <c r="R93" s="171"/>
      <c r="S93" s="171"/>
    </row>
    <row r="94" spans="1:19" s="385" customFormat="1" ht="89.25" hidden="1" customHeight="1">
      <c r="A94" s="474" t="s">
        <v>2411</v>
      </c>
      <c r="B94" s="407" t="s">
        <v>2410</v>
      </c>
      <c r="C94" s="331"/>
      <c r="D94" s="418"/>
      <c r="E94" s="463"/>
      <c r="F94" s="395">
        <f>F95</f>
        <v>0</v>
      </c>
      <c r="G94" s="446"/>
      <c r="J94" s="171"/>
      <c r="K94" s="171"/>
      <c r="L94" s="171"/>
      <c r="M94" s="171"/>
      <c r="N94" s="171"/>
      <c r="O94" s="171"/>
      <c r="P94" s="171"/>
      <c r="Q94" s="171"/>
      <c r="R94" s="171"/>
      <c r="S94" s="171"/>
    </row>
    <row r="95" spans="1:19" s="385" customFormat="1" ht="102.75" hidden="1" customHeight="1">
      <c r="A95" s="179" t="s">
        <v>2409</v>
      </c>
      <c r="B95" s="407" t="s">
        <v>2408</v>
      </c>
      <c r="C95" s="441">
        <v>200</v>
      </c>
      <c r="D95" s="418" t="s">
        <v>1755</v>
      </c>
      <c r="E95" s="418" t="s">
        <v>2303</v>
      </c>
      <c r="F95" s="390"/>
      <c r="G95" s="446"/>
      <c r="J95" s="171"/>
      <c r="K95" s="171"/>
      <c r="L95" s="171"/>
      <c r="M95" s="171"/>
      <c r="N95" s="171"/>
      <c r="O95" s="171"/>
      <c r="P95" s="171"/>
      <c r="Q95" s="171"/>
      <c r="R95" s="171"/>
      <c r="S95" s="171"/>
    </row>
    <row r="96" spans="1:19" s="385" customFormat="1" ht="59.25" hidden="1" customHeight="1">
      <c r="A96" s="473" t="s">
        <v>2407</v>
      </c>
      <c r="B96" s="467" t="s">
        <v>2406</v>
      </c>
      <c r="C96" s="472"/>
      <c r="D96" s="471"/>
      <c r="E96" s="471"/>
      <c r="F96" s="459">
        <f>F97+F99+F101</f>
        <v>0</v>
      </c>
      <c r="G96" s="446"/>
      <c r="J96" s="171"/>
      <c r="K96" s="171"/>
      <c r="L96" s="171"/>
      <c r="M96" s="171"/>
      <c r="N96" s="171"/>
      <c r="O96" s="171"/>
      <c r="P96" s="171"/>
      <c r="Q96" s="171"/>
      <c r="R96" s="171"/>
      <c r="S96" s="171"/>
    </row>
    <row r="97" spans="1:19" s="385" customFormat="1" ht="73.5" hidden="1" customHeight="1">
      <c r="A97" s="470" t="s">
        <v>2405</v>
      </c>
      <c r="B97" s="407" t="s">
        <v>2404</v>
      </c>
      <c r="C97" s="441"/>
      <c r="D97" s="418"/>
      <c r="E97" s="418"/>
      <c r="F97" s="468">
        <f>F98</f>
        <v>0</v>
      </c>
      <c r="G97" s="446"/>
      <c r="J97" s="171"/>
      <c r="K97" s="171"/>
      <c r="L97" s="171"/>
      <c r="M97" s="171"/>
      <c r="N97" s="171"/>
      <c r="O97" s="171"/>
      <c r="P97" s="171"/>
      <c r="Q97" s="171"/>
      <c r="R97" s="171"/>
      <c r="S97" s="171"/>
    </row>
    <row r="98" spans="1:19" s="385" customFormat="1" ht="86.25" hidden="1" customHeight="1">
      <c r="A98" s="323" t="s">
        <v>2403</v>
      </c>
      <c r="B98" s="407" t="s">
        <v>2402</v>
      </c>
      <c r="C98" s="441">
        <v>200</v>
      </c>
      <c r="D98" s="418" t="s">
        <v>1881</v>
      </c>
      <c r="E98" s="418" t="s">
        <v>1753</v>
      </c>
      <c r="F98" s="468"/>
      <c r="G98" s="446"/>
      <c r="J98" s="171"/>
      <c r="K98" s="171"/>
      <c r="L98" s="171"/>
      <c r="M98" s="171"/>
      <c r="N98" s="171"/>
      <c r="O98" s="171"/>
      <c r="P98" s="171"/>
      <c r="Q98" s="171"/>
      <c r="R98" s="171"/>
      <c r="S98" s="171"/>
    </row>
    <row r="99" spans="1:19" s="385" customFormat="1" ht="88.5" hidden="1" customHeight="1">
      <c r="A99" s="469" t="s">
        <v>2401</v>
      </c>
      <c r="B99" s="407" t="s">
        <v>2400</v>
      </c>
      <c r="C99" s="441"/>
      <c r="D99" s="418"/>
      <c r="E99" s="418"/>
      <c r="F99" s="468">
        <f>F100</f>
        <v>0</v>
      </c>
      <c r="G99" s="446"/>
      <c r="J99" s="171"/>
      <c r="K99" s="171"/>
      <c r="L99" s="171"/>
      <c r="M99" s="171"/>
      <c r="N99" s="171"/>
      <c r="O99" s="171"/>
      <c r="P99" s="171"/>
      <c r="Q99" s="171"/>
      <c r="R99" s="171"/>
      <c r="S99" s="171"/>
    </row>
    <row r="100" spans="1:19" s="385" customFormat="1" ht="111" hidden="1" customHeight="1">
      <c r="A100" s="323" t="s">
        <v>2399</v>
      </c>
      <c r="B100" s="407" t="s">
        <v>2398</v>
      </c>
      <c r="C100" s="441">
        <v>200</v>
      </c>
      <c r="D100" s="418" t="s">
        <v>1881</v>
      </c>
      <c r="E100" s="418" t="s">
        <v>1753</v>
      </c>
      <c r="F100" s="468"/>
      <c r="G100" s="446"/>
      <c r="J100" s="171"/>
      <c r="K100" s="171"/>
      <c r="L100" s="171"/>
      <c r="M100" s="171"/>
      <c r="N100" s="171"/>
      <c r="O100" s="171"/>
      <c r="P100" s="171"/>
      <c r="Q100" s="171"/>
      <c r="R100" s="171"/>
      <c r="S100" s="171"/>
    </row>
    <row r="101" spans="1:19" s="385" customFormat="1" ht="86.25" hidden="1" customHeight="1">
      <c r="A101" s="469" t="s">
        <v>2397</v>
      </c>
      <c r="B101" s="407" t="s">
        <v>2396</v>
      </c>
      <c r="C101" s="441"/>
      <c r="D101" s="463"/>
      <c r="E101" s="463"/>
      <c r="F101" s="468">
        <f>F103+F102</f>
        <v>0</v>
      </c>
      <c r="G101" s="446"/>
      <c r="J101" s="171"/>
      <c r="K101" s="171"/>
      <c r="L101" s="171"/>
      <c r="M101" s="171"/>
      <c r="N101" s="171"/>
      <c r="O101" s="171"/>
      <c r="P101" s="171"/>
      <c r="Q101" s="171"/>
      <c r="R101" s="171"/>
      <c r="S101" s="171"/>
    </row>
    <row r="102" spans="1:19" s="385" customFormat="1" ht="101.25" hidden="1" customHeight="1">
      <c r="A102" s="323" t="s">
        <v>2395</v>
      </c>
      <c r="B102" s="407" t="s">
        <v>2394</v>
      </c>
      <c r="C102" s="441">
        <v>200</v>
      </c>
      <c r="D102" s="463" t="s">
        <v>1881</v>
      </c>
      <c r="E102" s="463" t="s">
        <v>1753</v>
      </c>
      <c r="F102" s="468"/>
      <c r="G102" s="446"/>
      <c r="J102" s="171"/>
      <c r="K102" s="171"/>
      <c r="L102" s="171"/>
      <c r="M102" s="171"/>
      <c r="N102" s="171"/>
      <c r="O102" s="171"/>
      <c r="P102" s="171"/>
      <c r="Q102" s="171"/>
      <c r="R102" s="171"/>
      <c r="S102" s="171"/>
    </row>
    <row r="103" spans="1:19" s="385" customFormat="1" ht="98.25" hidden="1" customHeight="1">
      <c r="A103" s="323" t="s">
        <v>2393</v>
      </c>
      <c r="B103" s="407" t="s">
        <v>2392</v>
      </c>
      <c r="C103" s="331">
        <v>800</v>
      </c>
      <c r="D103" s="463" t="s">
        <v>1881</v>
      </c>
      <c r="E103" s="463" t="s">
        <v>1753</v>
      </c>
      <c r="F103" s="454"/>
      <c r="G103" s="446"/>
      <c r="J103" s="171"/>
      <c r="K103" s="171"/>
      <c r="L103" s="171"/>
      <c r="M103" s="171"/>
      <c r="N103" s="171"/>
      <c r="O103" s="171"/>
      <c r="P103" s="171"/>
      <c r="Q103" s="171"/>
      <c r="R103" s="171"/>
      <c r="S103" s="171"/>
    </row>
    <row r="104" spans="1:19" s="385" customFormat="1" ht="71.25" hidden="1" customHeight="1">
      <c r="A104" s="461" t="s">
        <v>2391</v>
      </c>
      <c r="B104" s="467" t="s">
        <v>2390</v>
      </c>
      <c r="C104" s="437"/>
      <c r="D104" s="462"/>
      <c r="E104" s="462"/>
      <c r="F104" s="466">
        <f>F105</f>
        <v>0</v>
      </c>
      <c r="G104" s="446"/>
      <c r="J104" s="171"/>
      <c r="K104" s="171"/>
      <c r="L104" s="171"/>
      <c r="M104" s="171"/>
      <c r="N104" s="171"/>
      <c r="O104" s="171"/>
      <c r="P104" s="171"/>
      <c r="Q104" s="171"/>
      <c r="R104" s="171"/>
      <c r="S104" s="171"/>
    </row>
    <row r="105" spans="1:19" s="385" customFormat="1" ht="85.5" hidden="1" customHeight="1">
      <c r="A105" s="324" t="s">
        <v>2389</v>
      </c>
      <c r="B105" s="407" t="s">
        <v>2388</v>
      </c>
      <c r="C105" s="463" t="s">
        <v>1998</v>
      </c>
      <c r="D105" s="463" t="s">
        <v>965</v>
      </c>
      <c r="E105" s="463" t="s">
        <v>966</v>
      </c>
      <c r="F105" s="454"/>
      <c r="G105" s="446"/>
      <c r="J105" s="171"/>
      <c r="K105" s="171"/>
      <c r="L105" s="171"/>
      <c r="M105" s="171"/>
      <c r="N105" s="171"/>
      <c r="O105" s="171"/>
      <c r="P105" s="171"/>
      <c r="Q105" s="171"/>
      <c r="R105" s="171"/>
      <c r="S105" s="171"/>
    </row>
    <row r="106" spans="1:19" ht="60" hidden="1" customHeight="1">
      <c r="A106" s="461"/>
      <c r="B106" s="467"/>
      <c r="C106" s="437"/>
      <c r="D106" s="462"/>
      <c r="E106" s="462"/>
      <c r="F106" s="466">
        <f>F107</f>
        <v>0</v>
      </c>
      <c r="G106" s="446"/>
    </row>
    <row r="107" spans="1:19" ht="80.25" hidden="1" customHeight="1">
      <c r="A107" s="465"/>
      <c r="B107" s="464"/>
      <c r="C107" s="331"/>
      <c r="D107" s="463"/>
      <c r="E107" s="463"/>
      <c r="F107" s="395"/>
      <c r="G107" s="446"/>
    </row>
    <row r="108" spans="1:19" ht="49.15" customHeight="1">
      <c r="A108" s="324" t="s">
        <v>2622</v>
      </c>
      <c r="B108" s="504" t="s">
        <v>2603</v>
      </c>
      <c r="C108" s="507">
        <v>200</v>
      </c>
      <c r="D108" s="508" t="s">
        <v>1881</v>
      </c>
      <c r="E108" s="508" t="s">
        <v>1756</v>
      </c>
      <c r="F108" s="509">
        <v>200</v>
      </c>
      <c r="G108" s="506"/>
    </row>
    <row r="109" spans="1:19" ht="53.25" customHeight="1">
      <c r="A109" s="32" t="s">
        <v>2604</v>
      </c>
      <c r="B109" s="169" t="s">
        <v>2605</v>
      </c>
      <c r="C109" s="510">
        <v>200</v>
      </c>
      <c r="D109" s="511" t="s">
        <v>2273</v>
      </c>
      <c r="E109" s="511" t="s">
        <v>966</v>
      </c>
      <c r="F109" s="521">
        <v>150</v>
      </c>
    </row>
    <row r="110" spans="1:19" ht="102" hidden="1" customHeight="1">
      <c r="A110" s="324" t="s">
        <v>2547</v>
      </c>
      <c r="B110" s="407" t="s">
        <v>2542</v>
      </c>
      <c r="C110" s="441">
        <v>100</v>
      </c>
      <c r="D110" s="418" t="s">
        <v>966</v>
      </c>
      <c r="E110" s="418" t="s">
        <v>1753</v>
      </c>
      <c r="F110" s="390"/>
      <c r="G110" s="506"/>
    </row>
    <row r="111" spans="1:19" ht="98.45" customHeight="1">
      <c r="A111" s="324" t="s">
        <v>2623</v>
      </c>
      <c r="B111" s="539" t="s">
        <v>2606</v>
      </c>
      <c r="C111" s="331" t="str">
        <f>"100"</f>
        <v>100</v>
      </c>
      <c r="D111" s="418" t="s">
        <v>966</v>
      </c>
      <c r="E111" s="418" t="s">
        <v>2259</v>
      </c>
      <c r="F111" s="130">
        <v>3840.6</v>
      </c>
      <c r="G111" s="506"/>
    </row>
    <row r="112" spans="1:19" ht="114" customHeight="1">
      <c r="A112" s="324" t="s">
        <v>2623</v>
      </c>
      <c r="B112" s="539" t="s">
        <v>2606</v>
      </c>
      <c r="C112" s="331" t="str">
        <f>"200"</f>
        <v>200</v>
      </c>
      <c r="D112" s="418" t="s">
        <v>966</v>
      </c>
      <c r="E112" s="418" t="s">
        <v>2259</v>
      </c>
      <c r="F112" s="130">
        <v>2924.7</v>
      </c>
      <c r="G112" s="506"/>
    </row>
    <row r="113" spans="1:19" ht="118.5" hidden="1" customHeight="1">
      <c r="A113" s="458" t="s">
        <v>2386</v>
      </c>
      <c r="B113" s="407" t="s">
        <v>2248</v>
      </c>
      <c r="C113" s="331" t="str">
        <f>"300"</f>
        <v>300</v>
      </c>
      <c r="D113" s="418" t="s">
        <v>966</v>
      </c>
      <c r="E113" s="418" t="s">
        <v>2259</v>
      </c>
      <c r="F113" s="457"/>
      <c r="G113" s="446"/>
    </row>
    <row r="114" spans="1:19" ht="114.75" hidden="1" customHeight="1">
      <c r="A114" s="63" t="s">
        <v>2624</v>
      </c>
      <c r="B114" s="539" t="s">
        <v>2609</v>
      </c>
      <c r="C114" s="331">
        <v>312</v>
      </c>
      <c r="D114" s="418" t="s">
        <v>2276</v>
      </c>
      <c r="E114" s="418" t="s">
        <v>966</v>
      </c>
      <c r="F114" s="524"/>
      <c r="G114" s="506"/>
    </row>
    <row r="115" spans="1:19" ht="149.25" hidden="1" customHeight="1">
      <c r="A115" s="324" t="s">
        <v>2385</v>
      </c>
      <c r="B115" s="407" t="s">
        <v>2382</v>
      </c>
      <c r="C115" s="441" t="str">
        <f>"100"</f>
        <v>100</v>
      </c>
      <c r="D115" s="418" t="s">
        <v>966</v>
      </c>
      <c r="E115" s="418" t="s">
        <v>2259</v>
      </c>
      <c r="F115" s="395"/>
      <c r="G115" s="446"/>
    </row>
    <row r="116" spans="1:19" ht="117.75" hidden="1" customHeight="1">
      <c r="A116" s="324" t="s">
        <v>2384</v>
      </c>
      <c r="B116" s="407" t="s">
        <v>2382</v>
      </c>
      <c r="C116" s="441" t="str">
        <f>"200"</f>
        <v>200</v>
      </c>
      <c r="D116" s="418" t="s">
        <v>966</v>
      </c>
      <c r="E116" s="418" t="s">
        <v>2259</v>
      </c>
      <c r="F116" s="395"/>
      <c r="G116" s="446"/>
    </row>
    <row r="117" spans="1:19" ht="97.5" hidden="1" customHeight="1">
      <c r="A117" s="324" t="s">
        <v>2383</v>
      </c>
      <c r="B117" s="407" t="s">
        <v>2382</v>
      </c>
      <c r="C117" s="331" t="str">
        <f>"800"</f>
        <v>800</v>
      </c>
      <c r="D117" s="418" t="s">
        <v>966</v>
      </c>
      <c r="E117" s="418" t="s">
        <v>2259</v>
      </c>
      <c r="F117" s="454"/>
      <c r="G117" s="446"/>
    </row>
    <row r="118" spans="1:19" ht="144.75" hidden="1" customHeight="1">
      <c r="A118" s="324" t="s">
        <v>2381</v>
      </c>
      <c r="B118" s="407" t="s">
        <v>2249</v>
      </c>
      <c r="C118" s="441">
        <v>280</v>
      </c>
      <c r="D118" s="418" t="s">
        <v>1756</v>
      </c>
      <c r="E118" s="418" t="s">
        <v>2276</v>
      </c>
      <c r="F118" s="454"/>
      <c r="G118" s="446"/>
    </row>
    <row r="119" spans="1:19" ht="144.75" customHeight="1">
      <c r="A119" s="324" t="s">
        <v>2623</v>
      </c>
      <c r="B119" s="543" t="s">
        <v>2606</v>
      </c>
      <c r="C119" s="441">
        <v>800</v>
      </c>
      <c r="D119" s="418" t="s">
        <v>966</v>
      </c>
      <c r="E119" s="418" t="s">
        <v>2259</v>
      </c>
      <c r="F119" s="454">
        <v>50</v>
      </c>
      <c r="G119" s="446"/>
    </row>
    <row r="120" spans="1:19" ht="102" customHeight="1">
      <c r="A120" s="63" t="s">
        <v>2572</v>
      </c>
      <c r="B120" s="531" t="s">
        <v>2607</v>
      </c>
      <c r="C120" s="441" t="str">
        <f>"200"</f>
        <v>200</v>
      </c>
      <c r="D120" s="418" t="s">
        <v>1756</v>
      </c>
      <c r="E120" s="418" t="s">
        <v>2276</v>
      </c>
      <c r="F120" s="522">
        <v>150</v>
      </c>
      <c r="G120" s="506"/>
    </row>
    <row r="121" spans="1:19" ht="105" hidden="1" customHeight="1">
      <c r="A121" s="324" t="s">
        <v>2540</v>
      </c>
      <c r="B121" s="407" t="s">
        <v>2250</v>
      </c>
      <c r="C121" s="331">
        <v>300</v>
      </c>
      <c r="D121" s="418" t="s">
        <v>2276</v>
      </c>
      <c r="E121" s="418" t="s">
        <v>1756</v>
      </c>
      <c r="F121" s="454">
        <v>127</v>
      </c>
      <c r="G121" s="506"/>
    </row>
    <row r="122" spans="1:19" ht="167.25" hidden="1" customHeight="1">
      <c r="A122" s="456" t="s">
        <v>2380</v>
      </c>
      <c r="B122" s="456" t="s">
        <v>2378</v>
      </c>
      <c r="C122" s="449">
        <v>100</v>
      </c>
      <c r="D122" s="448" t="s">
        <v>1755</v>
      </c>
      <c r="E122" s="448" t="s">
        <v>1881</v>
      </c>
      <c r="F122" s="454"/>
      <c r="G122" s="446"/>
    </row>
    <row r="123" spans="1:19" ht="137.25" hidden="1" customHeight="1">
      <c r="A123" s="456" t="s">
        <v>2379</v>
      </c>
      <c r="B123" s="456" t="s">
        <v>2378</v>
      </c>
      <c r="C123" s="455">
        <v>200</v>
      </c>
      <c r="D123" s="418" t="s">
        <v>1755</v>
      </c>
      <c r="E123" s="418" t="s">
        <v>1881</v>
      </c>
      <c r="F123" s="454"/>
      <c r="G123" s="446"/>
    </row>
    <row r="124" spans="1:19" ht="133.5" hidden="1" customHeight="1">
      <c r="A124" s="453" t="s">
        <v>2377</v>
      </c>
      <c r="B124" s="452" t="s">
        <v>2375</v>
      </c>
      <c r="C124" s="449">
        <v>100</v>
      </c>
      <c r="D124" s="448" t="s">
        <v>966</v>
      </c>
      <c r="E124" s="448" t="s">
        <v>2259</v>
      </c>
      <c r="F124" s="447"/>
      <c r="G124" s="446"/>
    </row>
    <row r="125" spans="1:19" ht="89.25" hidden="1" customHeight="1">
      <c r="A125" s="453" t="s">
        <v>2376</v>
      </c>
      <c r="B125" s="452" t="s">
        <v>2375</v>
      </c>
      <c r="C125" s="449">
        <v>200</v>
      </c>
      <c r="D125" s="448" t="s">
        <v>966</v>
      </c>
      <c r="E125" s="448" t="s">
        <v>2259</v>
      </c>
      <c r="F125" s="447"/>
      <c r="G125" s="446"/>
    </row>
    <row r="126" spans="1:19" ht="149.25" hidden="1" customHeight="1">
      <c r="A126" s="451" t="s">
        <v>2374</v>
      </c>
      <c r="B126" s="450" t="s">
        <v>2372</v>
      </c>
      <c r="C126" s="449">
        <v>100</v>
      </c>
      <c r="D126" s="448" t="s">
        <v>1351</v>
      </c>
      <c r="E126" s="448" t="s">
        <v>1754</v>
      </c>
      <c r="F126" s="447"/>
      <c r="G126" s="446"/>
    </row>
    <row r="127" spans="1:19" ht="109.5" hidden="1" customHeight="1">
      <c r="A127" s="451" t="s">
        <v>2373</v>
      </c>
      <c r="B127" s="450" t="s">
        <v>2372</v>
      </c>
      <c r="C127" s="449">
        <v>200</v>
      </c>
      <c r="D127" s="448" t="s">
        <v>1351</v>
      </c>
      <c r="E127" s="448" t="s">
        <v>1754</v>
      </c>
      <c r="F127" s="447">
        <f>[1]расходы!F389</f>
        <v>0</v>
      </c>
      <c r="G127" s="446"/>
    </row>
    <row r="128" spans="1:19" s="388" customFormat="1" ht="68.25" hidden="1" customHeight="1">
      <c r="A128" s="445" t="s">
        <v>2371</v>
      </c>
      <c r="B128" s="402" t="s">
        <v>2370</v>
      </c>
      <c r="C128" s="425"/>
      <c r="D128" s="424"/>
      <c r="E128" s="424"/>
      <c r="F128" s="444">
        <f>F129+F130+F131</f>
        <v>0</v>
      </c>
      <c r="G128" s="443"/>
      <c r="H128" s="442"/>
      <c r="S128" s="171"/>
    </row>
    <row r="129" spans="1:19" ht="168.75" hidden="1" customHeight="1">
      <c r="A129" s="324" t="s">
        <v>2369</v>
      </c>
      <c r="B129" s="407" t="s">
        <v>2366</v>
      </c>
      <c r="C129" s="441" t="str">
        <f>"100"</f>
        <v>100</v>
      </c>
      <c r="D129" s="418" t="s">
        <v>966</v>
      </c>
      <c r="E129" s="418" t="s">
        <v>2259</v>
      </c>
      <c r="F129" s="395"/>
      <c r="G129" s="410"/>
      <c r="S129" s="388"/>
    </row>
    <row r="130" spans="1:19" ht="116.25" hidden="1" customHeight="1">
      <c r="A130" s="324" t="s">
        <v>2368</v>
      </c>
      <c r="B130" s="407" t="s">
        <v>2366</v>
      </c>
      <c r="C130" s="441" t="str">
        <f>"200"</f>
        <v>200</v>
      </c>
      <c r="D130" s="418" t="s">
        <v>966</v>
      </c>
      <c r="E130" s="418" t="s">
        <v>2259</v>
      </c>
      <c r="F130" s="395"/>
      <c r="G130" s="410"/>
    </row>
    <row r="131" spans="1:19" ht="117" hidden="1" customHeight="1">
      <c r="A131" s="324" t="s">
        <v>2367</v>
      </c>
      <c r="B131" s="407" t="s">
        <v>2366</v>
      </c>
      <c r="C131" s="331" t="str">
        <f>"800"</f>
        <v>800</v>
      </c>
      <c r="D131" s="418" t="s">
        <v>966</v>
      </c>
      <c r="E131" s="418" t="s">
        <v>2259</v>
      </c>
      <c r="F131" s="395"/>
      <c r="G131" s="410"/>
    </row>
    <row r="132" spans="1:19" s="388" customFormat="1" ht="42" hidden="1" customHeight="1">
      <c r="A132" s="445" t="s">
        <v>2365</v>
      </c>
      <c r="B132" s="402" t="s">
        <v>2364</v>
      </c>
      <c r="C132" s="425"/>
      <c r="D132" s="424"/>
      <c r="E132" s="424"/>
      <c r="F132" s="444">
        <f>F133+F134+F138+F139+F140+F141+F142+F143+F144+F135+F136+F137</f>
        <v>0</v>
      </c>
      <c r="G132" s="443"/>
      <c r="H132" s="442"/>
      <c r="S132" s="171"/>
    </row>
    <row r="133" spans="1:19" ht="130.5" hidden="1" customHeight="1">
      <c r="A133" s="324" t="s">
        <v>2363</v>
      </c>
      <c r="B133" s="407" t="s">
        <v>2361</v>
      </c>
      <c r="C133" s="441" t="str">
        <f>"100"</f>
        <v>100</v>
      </c>
      <c r="D133" s="418" t="s">
        <v>1351</v>
      </c>
      <c r="E133" s="418" t="s">
        <v>1754</v>
      </c>
      <c r="F133" s="395"/>
      <c r="G133" s="410"/>
      <c r="S133" s="388"/>
    </row>
    <row r="134" spans="1:19" ht="101.25" hidden="1" customHeight="1">
      <c r="A134" s="324" t="s">
        <v>2362</v>
      </c>
      <c r="B134" s="407" t="s">
        <v>2361</v>
      </c>
      <c r="C134" s="441" t="str">
        <f>"200"</f>
        <v>200</v>
      </c>
      <c r="D134" s="418" t="s">
        <v>1351</v>
      </c>
      <c r="E134" s="418" t="s">
        <v>1754</v>
      </c>
      <c r="F134" s="395"/>
      <c r="G134" s="410"/>
    </row>
    <row r="135" spans="1:19" ht="129.75" hidden="1" customHeight="1">
      <c r="A135" s="440" t="s">
        <v>2360</v>
      </c>
      <c r="B135" s="407" t="s">
        <v>2359</v>
      </c>
      <c r="C135" s="331">
        <v>600</v>
      </c>
      <c r="D135" s="418" t="s">
        <v>1351</v>
      </c>
      <c r="E135" s="418" t="s">
        <v>966</v>
      </c>
      <c r="F135" s="395"/>
      <c r="G135" s="410"/>
    </row>
    <row r="136" spans="1:19" ht="138" hidden="1" customHeight="1">
      <c r="A136" s="398" t="s">
        <v>2358</v>
      </c>
      <c r="B136" s="438" t="s">
        <v>2357</v>
      </c>
      <c r="C136" s="331">
        <v>600</v>
      </c>
      <c r="D136" s="418" t="s">
        <v>1351</v>
      </c>
      <c r="E136" s="418" t="s">
        <v>1753</v>
      </c>
      <c r="F136" s="395"/>
      <c r="G136" s="410"/>
    </row>
    <row r="137" spans="1:19" ht="107.25" hidden="1" customHeight="1">
      <c r="A137" s="439" t="s">
        <v>2356</v>
      </c>
      <c r="B137" s="438" t="s">
        <v>2355</v>
      </c>
      <c r="C137" s="331">
        <v>600</v>
      </c>
      <c r="D137" s="418" t="s">
        <v>2276</v>
      </c>
      <c r="E137" s="418" t="s">
        <v>1755</v>
      </c>
      <c r="F137" s="395"/>
      <c r="G137" s="410"/>
    </row>
    <row r="138" spans="1:19" ht="87" hidden="1" customHeight="1">
      <c r="A138" s="324" t="s">
        <v>2354</v>
      </c>
      <c r="B138" s="407" t="s">
        <v>2353</v>
      </c>
      <c r="C138" s="331">
        <v>600</v>
      </c>
      <c r="D138" s="418" t="s">
        <v>1351</v>
      </c>
      <c r="E138" s="418" t="s">
        <v>966</v>
      </c>
      <c r="F138" s="395"/>
      <c r="G138" s="410"/>
    </row>
    <row r="139" spans="1:19" ht="87.75" hidden="1" customHeight="1">
      <c r="A139" s="324" t="s">
        <v>2352</v>
      </c>
      <c r="B139" s="407" t="s">
        <v>2351</v>
      </c>
      <c r="C139" s="331">
        <v>600</v>
      </c>
      <c r="D139" s="418" t="s">
        <v>1351</v>
      </c>
      <c r="E139" s="418" t="s">
        <v>1753</v>
      </c>
      <c r="F139" s="395"/>
      <c r="G139" s="410"/>
    </row>
    <row r="140" spans="1:19" ht="91.5" hidden="1" customHeight="1">
      <c r="A140" s="324" t="s">
        <v>2350</v>
      </c>
      <c r="B140" s="407" t="s">
        <v>2349</v>
      </c>
      <c r="C140" s="331">
        <v>600</v>
      </c>
      <c r="D140" s="418" t="s">
        <v>1351</v>
      </c>
      <c r="E140" s="418" t="s">
        <v>1753</v>
      </c>
      <c r="F140" s="395"/>
      <c r="G140" s="410"/>
    </row>
    <row r="141" spans="1:19" ht="129" hidden="1" customHeight="1">
      <c r="A141" s="324" t="s">
        <v>2348</v>
      </c>
      <c r="B141" s="407" t="s">
        <v>2344</v>
      </c>
      <c r="C141" s="331" t="str">
        <f>"100"</f>
        <v>100</v>
      </c>
      <c r="D141" s="418" t="s">
        <v>1351</v>
      </c>
      <c r="E141" s="418" t="s">
        <v>1754</v>
      </c>
      <c r="F141" s="395"/>
      <c r="G141" s="410"/>
    </row>
    <row r="142" spans="1:19" ht="86.25" hidden="1" customHeight="1">
      <c r="A142" s="324" t="s">
        <v>2347</v>
      </c>
      <c r="B142" s="407" t="s">
        <v>2344</v>
      </c>
      <c r="C142" s="331" t="str">
        <f>"200"</f>
        <v>200</v>
      </c>
      <c r="D142" s="418" t="s">
        <v>1351</v>
      </c>
      <c r="E142" s="418" t="s">
        <v>1754</v>
      </c>
      <c r="F142" s="395"/>
      <c r="G142" s="410"/>
    </row>
    <row r="143" spans="1:19" ht="78" hidden="1" customHeight="1">
      <c r="A143" s="324" t="s">
        <v>2346</v>
      </c>
      <c r="B143" s="407" t="s">
        <v>2344</v>
      </c>
      <c r="C143" s="331" t="str">
        <f>"300"</f>
        <v>300</v>
      </c>
      <c r="D143" s="418" t="s">
        <v>1351</v>
      </c>
      <c r="E143" s="418" t="s">
        <v>1754</v>
      </c>
      <c r="F143" s="395"/>
      <c r="G143" s="410"/>
    </row>
    <row r="144" spans="1:19" ht="86.25" hidden="1" customHeight="1">
      <c r="A144" s="324" t="s">
        <v>2345</v>
      </c>
      <c r="B144" s="407" t="s">
        <v>2344</v>
      </c>
      <c r="C144" s="331" t="str">
        <f>"800"</f>
        <v>800</v>
      </c>
      <c r="D144" s="418" t="s">
        <v>1351</v>
      </c>
      <c r="E144" s="418" t="s">
        <v>1754</v>
      </c>
      <c r="F144" s="395"/>
      <c r="G144" s="410"/>
    </row>
    <row r="145" spans="1:8" ht="48.6" customHeight="1">
      <c r="A145" s="63" t="s">
        <v>2612</v>
      </c>
      <c r="B145" s="512" t="s">
        <v>2387</v>
      </c>
      <c r="C145" s="507"/>
      <c r="D145" s="511"/>
      <c r="E145" s="511"/>
      <c r="F145" s="523">
        <v>1400.6</v>
      </c>
      <c r="G145" s="505"/>
    </row>
    <row r="146" spans="1:8" ht="146.44999999999999" customHeight="1">
      <c r="A146" s="63" t="s">
        <v>2612</v>
      </c>
      <c r="B146" s="541" t="s">
        <v>2629</v>
      </c>
      <c r="C146" s="331">
        <v>100</v>
      </c>
      <c r="D146" s="418" t="s">
        <v>965</v>
      </c>
      <c r="E146" s="418" t="s">
        <v>966</v>
      </c>
      <c r="F146" s="130">
        <v>1400.6</v>
      </c>
      <c r="G146" s="505"/>
    </row>
    <row r="147" spans="1:8" ht="100.5" hidden="1" customHeight="1">
      <c r="A147" s="63" t="s">
        <v>2612</v>
      </c>
      <c r="B147" s="539" t="s">
        <v>2608</v>
      </c>
      <c r="C147" s="331" t="str">
        <f>"200"</f>
        <v>200</v>
      </c>
      <c r="D147" s="418" t="s">
        <v>965</v>
      </c>
      <c r="E147" s="418" t="s">
        <v>966</v>
      </c>
      <c r="F147" s="130"/>
      <c r="G147" s="505"/>
    </row>
    <row r="148" spans="1:8" ht="87" hidden="1" customHeight="1">
      <c r="A148" s="324" t="s">
        <v>2343</v>
      </c>
      <c r="B148" s="407" t="s">
        <v>2342</v>
      </c>
      <c r="C148" s="331" t="str">
        <f>"800"</f>
        <v>800</v>
      </c>
      <c r="D148" s="418" t="s">
        <v>965</v>
      </c>
      <c r="E148" s="418" t="s">
        <v>1755</v>
      </c>
      <c r="F148" s="435"/>
      <c r="G148" s="410"/>
    </row>
    <row r="149" spans="1:8" ht="132.75" hidden="1" customHeight="1">
      <c r="A149" s="324" t="s">
        <v>2341</v>
      </c>
      <c r="B149" s="407" t="s">
        <v>2337</v>
      </c>
      <c r="C149" s="331">
        <v>100</v>
      </c>
      <c r="D149" s="418" t="s">
        <v>965</v>
      </c>
      <c r="E149" s="418" t="s">
        <v>1755</v>
      </c>
      <c r="F149" s="435"/>
      <c r="G149" s="410"/>
    </row>
    <row r="150" spans="1:8" ht="86.25" hidden="1" customHeight="1">
      <c r="A150" s="324" t="s">
        <v>2340</v>
      </c>
      <c r="B150" s="407" t="s">
        <v>2337</v>
      </c>
      <c r="C150" s="331" t="str">
        <f>"200"</f>
        <v>200</v>
      </c>
      <c r="D150" s="418" t="s">
        <v>965</v>
      </c>
      <c r="E150" s="418" t="s">
        <v>1755</v>
      </c>
      <c r="F150" s="435"/>
      <c r="G150" s="410"/>
    </row>
    <row r="151" spans="1:8" ht="89.25" hidden="1" customHeight="1">
      <c r="A151" s="324" t="s">
        <v>2339</v>
      </c>
      <c r="B151" s="407" t="s">
        <v>2337</v>
      </c>
      <c r="C151" s="331" t="str">
        <f>"300"</f>
        <v>300</v>
      </c>
      <c r="D151" s="418" t="s">
        <v>965</v>
      </c>
      <c r="E151" s="418" t="s">
        <v>1755</v>
      </c>
      <c r="F151" s="435"/>
      <c r="G151" s="410"/>
    </row>
    <row r="152" spans="1:8" ht="85.5" hidden="1" customHeight="1">
      <c r="A152" s="324" t="s">
        <v>2338</v>
      </c>
      <c r="B152" s="407" t="s">
        <v>2337</v>
      </c>
      <c r="C152" s="331" t="str">
        <f>"800"</f>
        <v>800</v>
      </c>
      <c r="D152" s="418" t="s">
        <v>965</v>
      </c>
      <c r="E152" s="418" t="s">
        <v>1755</v>
      </c>
      <c r="F152" s="435"/>
      <c r="G152" s="410"/>
    </row>
    <row r="153" spans="1:8" s="427" customFormat="1" ht="88.5" hidden="1" customHeight="1">
      <c r="A153" s="433" t="s">
        <v>2336</v>
      </c>
      <c r="B153" s="432" t="s">
        <v>2335</v>
      </c>
      <c r="C153" s="434">
        <v>600</v>
      </c>
      <c r="D153" s="430" t="s">
        <v>1351</v>
      </c>
      <c r="E153" s="430" t="s">
        <v>1753</v>
      </c>
      <c r="F153" s="429"/>
      <c r="H153" s="428"/>
    </row>
    <row r="154" spans="1:8" s="427" customFormat="1" ht="120" hidden="1" customHeight="1">
      <c r="A154" s="433" t="s">
        <v>2334</v>
      </c>
      <c r="B154" s="432" t="s">
        <v>2330</v>
      </c>
      <c r="C154" s="431">
        <v>100</v>
      </c>
      <c r="D154" s="430" t="s">
        <v>965</v>
      </c>
      <c r="E154" s="430" t="s">
        <v>966</v>
      </c>
      <c r="F154" s="429"/>
      <c r="H154" s="428"/>
    </row>
    <row r="155" spans="1:8" s="427" customFormat="1" ht="83.25" hidden="1" customHeight="1">
      <c r="A155" s="433" t="s">
        <v>2333</v>
      </c>
      <c r="B155" s="432" t="s">
        <v>2330</v>
      </c>
      <c r="C155" s="431" t="str">
        <f>"200"</f>
        <v>200</v>
      </c>
      <c r="D155" s="430" t="s">
        <v>965</v>
      </c>
      <c r="E155" s="430" t="s">
        <v>966</v>
      </c>
      <c r="F155" s="429"/>
      <c r="H155" s="428"/>
    </row>
    <row r="156" spans="1:8" s="427" customFormat="1" ht="83.25" hidden="1" customHeight="1">
      <c r="A156" s="433" t="s">
        <v>2332</v>
      </c>
      <c r="B156" s="432" t="s">
        <v>2330</v>
      </c>
      <c r="C156" s="431" t="str">
        <f>"300"</f>
        <v>300</v>
      </c>
      <c r="D156" s="430" t="s">
        <v>965</v>
      </c>
      <c r="E156" s="430" t="s">
        <v>966</v>
      </c>
      <c r="F156" s="429"/>
      <c r="H156" s="428"/>
    </row>
    <row r="157" spans="1:8" s="427" customFormat="1" ht="75" hidden="1" customHeight="1">
      <c r="A157" s="433" t="s">
        <v>2331</v>
      </c>
      <c r="B157" s="432" t="s">
        <v>2330</v>
      </c>
      <c r="C157" s="431" t="str">
        <f>"800"</f>
        <v>800</v>
      </c>
      <c r="D157" s="430" t="s">
        <v>965</v>
      </c>
      <c r="E157" s="430" t="s">
        <v>966</v>
      </c>
      <c r="F157" s="429"/>
      <c r="H157" s="428"/>
    </row>
    <row r="158" spans="1:8" ht="52.5" hidden="1" customHeight="1">
      <c r="A158" s="426" t="s">
        <v>2329</v>
      </c>
      <c r="B158" s="402" t="s">
        <v>2328</v>
      </c>
      <c r="C158" s="425"/>
      <c r="D158" s="424"/>
      <c r="E158" s="424"/>
      <c r="F158" s="399">
        <f>F159+F160+F161+F162+F163+F164+F165+F166+F168</f>
        <v>168</v>
      </c>
      <c r="G158" s="410"/>
    </row>
    <row r="159" spans="1:8" ht="147.75" hidden="1" customHeight="1">
      <c r="A159" s="324" t="s">
        <v>2327</v>
      </c>
      <c r="B159" s="407" t="s">
        <v>2323</v>
      </c>
      <c r="C159" s="331">
        <v>100</v>
      </c>
      <c r="D159" s="418" t="s">
        <v>966</v>
      </c>
      <c r="E159" s="418" t="s">
        <v>2263</v>
      </c>
      <c r="F159" s="395"/>
      <c r="G159" s="410"/>
    </row>
    <row r="160" spans="1:8" ht="105" hidden="1" customHeight="1">
      <c r="A160" s="324" t="s">
        <v>2326</v>
      </c>
      <c r="B160" s="407" t="s">
        <v>2323</v>
      </c>
      <c r="C160" s="331" t="str">
        <f>"200"</f>
        <v>200</v>
      </c>
      <c r="D160" s="418" t="s">
        <v>966</v>
      </c>
      <c r="E160" s="418" t="s">
        <v>2263</v>
      </c>
      <c r="F160" s="395"/>
      <c r="G160" s="410"/>
    </row>
    <row r="161" spans="1:8" ht="110.25" hidden="1" customHeight="1">
      <c r="A161" s="324" t="s">
        <v>2325</v>
      </c>
      <c r="B161" s="407" t="s">
        <v>2323</v>
      </c>
      <c r="C161" s="331" t="str">
        <f>"300"</f>
        <v>300</v>
      </c>
      <c r="D161" s="418" t="s">
        <v>966</v>
      </c>
      <c r="E161" s="418" t="s">
        <v>2263</v>
      </c>
      <c r="F161" s="395"/>
      <c r="G161" s="410"/>
      <c r="H161" s="171"/>
    </row>
    <row r="162" spans="1:8" ht="100.5" hidden="1" customHeight="1">
      <c r="A162" s="324" t="s">
        <v>2324</v>
      </c>
      <c r="B162" s="407" t="s">
        <v>2323</v>
      </c>
      <c r="C162" s="331" t="str">
        <f>"800"</f>
        <v>800</v>
      </c>
      <c r="D162" s="418" t="s">
        <v>966</v>
      </c>
      <c r="E162" s="418" t="s">
        <v>2263</v>
      </c>
      <c r="F162" s="395"/>
      <c r="G162" s="410"/>
      <c r="H162" s="171"/>
    </row>
    <row r="163" spans="1:8" ht="119.25" hidden="1" customHeight="1">
      <c r="A163" s="324" t="s">
        <v>2549</v>
      </c>
      <c r="B163" s="422" t="s">
        <v>2543</v>
      </c>
      <c r="C163" s="331">
        <v>121</v>
      </c>
      <c r="D163" s="418" t="s">
        <v>965</v>
      </c>
      <c r="E163" s="418" t="s">
        <v>966</v>
      </c>
      <c r="F163" s="395"/>
      <c r="G163" s="505"/>
      <c r="H163" s="171"/>
    </row>
    <row r="164" spans="1:8" ht="104.25" hidden="1" customHeight="1">
      <c r="A164" s="423" t="s">
        <v>2539</v>
      </c>
      <c r="B164" s="422" t="s">
        <v>2250</v>
      </c>
      <c r="C164" s="331">
        <v>300</v>
      </c>
      <c r="D164" s="418" t="s">
        <v>2276</v>
      </c>
      <c r="E164" s="418" t="s">
        <v>966</v>
      </c>
      <c r="F164" s="395">
        <v>168</v>
      </c>
      <c r="G164" s="505"/>
      <c r="H164" s="171"/>
    </row>
    <row r="165" spans="1:8" ht="114.75" hidden="1" customHeight="1">
      <c r="A165" s="324" t="s">
        <v>2322</v>
      </c>
      <c r="B165" s="407" t="s">
        <v>2321</v>
      </c>
      <c r="C165" s="331">
        <v>500</v>
      </c>
      <c r="D165" s="418" t="s">
        <v>2320</v>
      </c>
      <c r="E165" s="418" t="s">
        <v>1753</v>
      </c>
      <c r="F165" s="395"/>
      <c r="G165" s="410"/>
      <c r="H165" s="171"/>
    </row>
    <row r="166" spans="1:8" ht="169.5" hidden="1" customHeight="1">
      <c r="A166" s="323" t="s">
        <v>2319</v>
      </c>
      <c r="B166" s="407" t="s">
        <v>2318</v>
      </c>
      <c r="C166" s="331">
        <v>500</v>
      </c>
      <c r="D166" s="418" t="s">
        <v>965</v>
      </c>
      <c r="E166" s="418" t="s">
        <v>966</v>
      </c>
      <c r="F166" s="395"/>
      <c r="G166" s="410"/>
      <c r="H166" s="171"/>
    </row>
    <row r="167" spans="1:8" ht="169.5" customHeight="1">
      <c r="A167" s="63" t="s">
        <v>2546</v>
      </c>
      <c r="B167" s="528" t="s">
        <v>2250</v>
      </c>
      <c r="C167" s="331">
        <v>300</v>
      </c>
      <c r="D167" s="418" t="s">
        <v>2276</v>
      </c>
      <c r="E167" s="418" t="s">
        <v>966</v>
      </c>
      <c r="F167" s="395">
        <v>180</v>
      </c>
      <c r="G167" s="410"/>
      <c r="H167" s="171"/>
    </row>
    <row r="168" spans="1:8" ht="107.25" customHeight="1">
      <c r="A168" s="324" t="s">
        <v>2625</v>
      </c>
      <c r="B168" s="407" t="s">
        <v>2252</v>
      </c>
      <c r="C168" s="331">
        <v>700</v>
      </c>
      <c r="D168" s="418" t="s">
        <v>2259</v>
      </c>
      <c r="E168" s="418" t="s">
        <v>966</v>
      </c>
      <c r="F168" s="496"/>
      <c r="G168" s="505"/>
      <c r="H168" s="171"/>
    </row>
    <row r="169" spans="1:8" ht="60" hidden="1" customHeight="1">
      <c r="A169" s="413" t="s">
        <v>2317</v>
      </c>
      <c r="B169" s="402" t="s">
        <v>2316</v>
      </c>
      <c r="C169" s="401"/>
      <c r="D169" s="400"/>
      <c r="E169" s="400"/>
      <c r="F169" s="399">
        <f>F170</f>
        <v>0</v>
      </c>
      <c r="G169" s="410"/>
      <c r="H169" s="171"/>
    </row>
    <row r="170" spans="1:8" ht="86.25" hidden="1" customHeight="1">
      <c r="A170" s="323" t="s">
        <v>2315</v>
      </c>
      <c r="B170" s="407" t="s">
        <v>2314</v>
      </c>
      <c r="C170" s="331">
        <v>200</v>
      </c>
      <c r="D170" s="418" t="s">
        <v>966</v>
      </c>
      <c r="E170" s="418" t="s">
        <v>2259</v>
      </c>
      <c r="F170" s="395"/>
      <c r="G170" s="410"/>
      <c r="H170" s="171"/>
    </row>
    <row r="171" spans="1:8" ht="55.5" hidden="1" customHeight="1">
      <c r="A171" s="421" t="s">
        <v>2313</v>
      </c>
      <c r="B171" s="402" t="s">
        <v>2312</v>
      </c>
      <c r="C171" s="401"/>
      <c r="D171" s="400"/>
      <c r="E171" s="400"/>
      <c r="F171" s="399">
        <f>F172+F173</f>
        <v>0</v>
      </c>
      <c r="G171" s="410"/>
      <c r="H171" s="171"/>
    </row>
    <row r="172" spans="1:8" ht="104.25" hidden="1" customHeight="1">
      <c r="A172" s="324" t="s">
        <v>2311</v>
      </c>
      <c r="B172" s="407" t="s">
        <v>2310</v>
      </c>
      <c r="C172" s="331">
        <v>200</v>
      </c>
      <c r="D172" s="418" t="s">
        <v>1755</v>
      </c>
      <c r="E172" s="418" t="s">
        <v>1754</v>
      </c>
      <c r="F172" s="395"/>
      <c r="G172" s="410"/>
      <c r="H172" s="171"/>
    </row>
    <row r="173" spans="1:8" ht="131.25" hidden="1" customHeight="1">
      <c r="A173" s="324" t="s">
        <v>2309</v>
      </c>
      <c r="B173" s="420" t="s">
        <v>2308</v>
      </c>
      <c r="C173" s="331">
        <v>200</v>
      </c>
      <c r="D173" s="418" t="s">
        <v>1755</v>
      </c>
      <c r="E173" s="418" t="s">
        <v>1754</v>
      </c>
      <c r="F173" s="395">
        <f>[1]расходы!F194</f>
        <v>0</v>
      </c>
      <c r="G173" s="410"/>
      <c r="H173" s="171"/>
    </row>
    <row r="174" spans="1:8" ht="58.5" hidden="1" customHeight="1">
      <c r="A174" s="419" t="s">
        <v>2307</v>
      </c>
      <c r="B174" s="402" t="s">
        <v>2306</v>
      </c>
      <c r="C174" s="401"/>
      <c r="D174" s="400"/>
      <c r="E174" s="400"/>
      <c r="F174" s="399">
        <f>F175</f>
        <v>0</v>
      </c>
      <c r="G174" s="410"/>
      <c r="H174" s="171"/>
    </row>
    <row r="175" spans="1:8" ht="87.75" hidden="1" customHeight="1">
      <c r="A175" s="324" t="s">
        <v>2305</v>
      </c>
      <c r="B175" s="407" t="s">
        <v>2304</v>
      </c>
      <c r="C175" s="331">
        <v>200</v>
      </c>
      <c r="D175" s="418" t="s">
        <v>1755</v>
      </c>
      <c r="E175" s="418" t="s">
        <v>2303</v>
      </c>
      <c r="F175" s="395"/>
      <c r="G175" s="410"/>
      <c r="H175" s="171"/>
    </row>
    <row r="176" spans="1:8" ht="54" hidden="1" customHeight="1">
      <c r="A176" s="403" t="s">
        <v>2302</v>
      </c>
      <c r="B176" s="402" t="s">
        <v>2301</v>
      </c>
      <c r="C176" s="401"/>
      <c r="D176" s="400"/>
      <c r="E176" s="400"/>
      <c r="F176" s="399">
        <f>F178+F177</f>
        <v>0</v>
      </c>
      <c r="G176" s="410"/>
      <c r="H176" s="171"/>
    </row>
    <row r="177" spans="1:8" ht="138" hidden="1" customHeight="1">
      <c r="A177" s="217" t="s">
        <v>2300</v>
      </c>
      <c r="B177" s="407" t="s">
        <v>2298</v>
      </c>
      <c r="C177" s="331">
        <v>100</v>
      </c>
      <c r="D177" s="418" t="s">
        <v>966</v>
      </c>
      <c r="E177" s="418" t="s">
        <v>2259</v>
      </c>
      <c r="F177" s="395">
        <f>[1]расходы!F65</f>
        <v>0</v>
      </c>
      <c r="G177" s="410"/>
      <c r="H177" s="171"/>
    </row>
    <row r="178" spans="1:8" ht="63" hidden="1" customHeight="1">
      <c r="A178" s="217" t="s">
        <v>2299</v>
      </c>
      <c r="B178" s="407" t="s">
        <v>2298</v>
      </c>
      <c r="C178" s="331">
        <v>200</v>
      </c>
      <c r="D178" s="418" t="s">
        <v>966</v>
      </c>
      <c r="E178" s="418" t="s">
        <v>2259</v>
      </c>
      <c r="F178" s="395"/>
      <c r="G178" s="410"/>
      <c r="H178" s="171"/>
    </row>
    <row r="179" spans="1:8" ht="46.5" hidden="1" customHeight="1">
      <c r="A179" s="417" t="s">
        <v>2297</v>
      </c>
      <c r="B179" s="402"/>
      <c r="C179" s="401"/>
      <c r="D179" s="400"/>
      <c r="E179" s="400"/>
      <c r="F179" s="399">
        <f>F180+F183+F186</f>
        <v>0</v>
      </c>
      <c r="G179" s="410"/>
      <c r="H179" s="171"/>
    </row>
    <row r="180" spans="1:8" ht="58.5" hidden="1" customHeight="1">
      <c r="A180" s="406" t="s">
        <v>2296</v>
      </c>
      <c r="B180" s="416" t="s">
        <v>2295</v>
      </c>
      <c r="C180" s="401"/>
      <c r="D180" s="400"/>
      <c r="E180" s="400"/>
      <c r="F180" s="399">
        <f>F181+F182</f>
        <v>0</v>
      </c>
      <c r="G180" s="410"/>
      <c r="H180" s="171"/>
    </row>
    <row r="181" spans="1:8" ht="115.5" hidden="1" customHeight="1">
      <c r="A181" s="415" t="s">
        <v>2294</v>
      </c>
      <c r="B181" s="396" t="s">
        <v>2292</v>
      </c>
      <c r="C181" s="392">
        <v>100</v>
      </c>
      <c r="D181" s="391" t="s">
        <v>966</v>
      </c>
      <c r="E181" s="391" t="s">
        <v>2259</v>
      </c>
      <c r="F181" s="395"/>
      <c r="G181" s="410"/>
      <c r="H181" s="171"/>
    </row>
    <row r="182" spans="1:8" ht="74.25" hidden="1" customHeight="1">
      <c r="A182" s="415" t="s">
        <v>2293</v>
      </c>
      <c r="B182" s="396" t="s">
        <v>2292</v>
      </c>
      <c r="C182" s="392">
        <v>200</v>
      </c>
      <c r="D182" s="391" t="s">
        <v>966</v>
      </c>
      <c r="E182" s="391" t="s">
        <v>2259</v>
      </c>
      <c r="F182" s="395">
        <f>[1]расходы!F71</f>
        <v>0</v>
      </c>
      <c r="G182" s="410"/>
      <c r="H182" s="171"/>
    </row>
    <row r="183" spans="1:8" ht="57" hidden="1" customHeight="1">
      <c r="A183" s="409" t="s">
        <v>2291</v>
      </c>
      <c r="B183" s="402" t="s">
        <v>2290</v>
      </c>
      <c r="C183" s="401"/>
      <c r="D183" s="400"/>
      <c r="E183" s="400"/>
      <c r="F183" s="399">
        <f>F184+F185</f>
        <v>0</v>
      </c>
      <c r="G183" s="410"/>
      <c r="H183" s="171"/>
    </row>
    <row r="184" spans="1:8" ht="117" hidden="1" customHeight="1">
      <c r="A184" s="414" t="s">
        <v>2289</v>
      </c>
      <c r="B184" s="396" t="s">
        <v>2287</v>
      </c>
      <c r="C184" s="392">
        <v>100</v>
      </c>
      <c r="D184" s="391" t="s">
        <v>966</v>
      </c>
      <c r="E184" s="391" t="s">
        <v>2259</v>
      </c>
      <c r="F184" s="395"/>
      <c r="G184" s="410"/>
      <c r="H184" s="171"/>
    </row>
    <row r="185" spans="1:8" ht="73.5" hidden="1" customHeight="1">
      <c r="A185" s="414" t="s">
        <v>2288</v>
      </c>
      <c r="B185" s="396" t="s">
        <v>2287</v>
      </c>
      <c r="C185" s="392">
        <v>200</v>
      </c>
      <c r="D185" s="391" t="s">
        <v>966</v>
      </c>
      <c r="E185" s="391" t="s">
        <v>2259</v>
      </c>
      <c r="F185" s="395"/>
      <c r="G185" s="410"/>
      <c r="H185" s="171"/>
    </row>
    <row r="186" spans="1:8" ht="74.25" hidden="1" customHeight="1">
      <c r="A186" s="413" t="s">
        <v>2286</v>
      </c>
      <c r="B186" s="402" t="s">
        <v>2285</v>
      </c>
      <c r="C186" s="401"/>
      <c r="D186" s="400"/>
      <c r="E186" s="400"/>
      <c r="F186" s="412">
        <f>F187</f>
        <v>0</v>
      </c>
      <c r="G186" s="410"/>
      <c r="H186" s="171"/>
    </row>
    <row r="187" spans="1:8" ht="85.5" hidden="1" customHeight="1">
      <c r="A187" s="411" t="s">
        <v>2284</v>
      </c>
      <c r="B187" s="396" t="s">
        <v>2283</v>
      </c>
      <c r="C187" s="392">
        <v>200</v>
      </c>
      <c r="D187" s="391" t="s">
        <v>966</v>
      </c>
      <c r="E187" s="391" t="s">
        <v>2259</v>
      </c>
      <c r="F187" s="395"/>
      <c r="G187" s="410"/>
      <c r="H187" s="171"/>
    </row>
    <row r="188" spans="1:8" ht="23.25" hidden="1" customHeight="1">
      <c r="A188" s="409" t="s">
        <v>2282</v>
      </c>
      <c r="B188" s="402" t="s">
        <v>2281</v>
      </c>
      <c r="C188" s="401"/>
      <c r="D188" s="400"/>
      <c r="E188" s="400"/>
      <c r="F188" s="399">
        <f>F189</f>
        <v>0</v>
      </c>
      <c r="H188" s="171"/>
    </row>
    <row r="189" spans="1:8" ht="21.75" hidden="1" customHeight="1">
      <c r="A189" s="409" t="s">
        <v>2280</v>
      </c>
      <c r="B189" s="402" t="s">
        <v>2279</v>
      </c>
      <c r="C189" s="401"/>
      <c r="D189" s="400"/>
      <c r="E189" s="400"/>
      <c r="F189" s="399">
        <f>F190+F191+F192</f>
        <v>0</v>
      </c>
      <c r="H189" s="171"/>
    </row>
    <row r="190" spans="1:8" ht="63.75" hidden="1" customHeight="1">
      <c r="A190" s="408" t="s">
        <v>2278</v>
      </c>
      <c r="B190" s="407" t="s">
        <v>2274</v>
      </c>
      <c r="C190" s="392">
        <v>200</v>
      </c>
      <c r="D190" s="391" t="s">
        <v>966</v>
      </c>
      <c r="E190" s="391" t="s">
        <v>2273</v>
      </c>
      <c r="F190" s="395"/>
      <c r="H190" s="171"/>
    </row>
    <row r="191" spans="1:8" ht="47.25" hidden="1" customHeight="1">
      <c r="A191" s="408" t="s">
        <v>2277</v>
      </c>
      <c r="B191" s="407" t="s">
        <v>2274</v>
      </c>
      <c r="C191" s="392">
        <v>300</v>
      </c>
      <c r="D191" s="391" t="s">
        <v>2276</v>
      </c>
      <c r="E191" s="391" t="s">
        <v>1756</v>
      </c>
      <c r="F191" s="395">
        <f>[1]расходы!F453</f>
        <v>0</v>
      </c>
      <c r="H191" s="171"/>
    </row>
    <row r="192" spans="1:8" ht="48" hidden="1" customHeight="1">
      <c r="A192" s="408" t="s">
        <v>2275</v>
      </c>
      <c r="B192" s="407" t="s">
        <v>2274</v>
      </c>
      <c r="C192" s="392">
        <v>800</v>
      </c>
      <c r="D192" s="391" t="s">
        <v>966</v>
      </c>
      <c r="E192" s="391" t="s">
        <v>2273</v>
      </c>
      <c r="F192" s="395">
        <f>[1]расходы!F39</f>
        <v>0</v>
      </c>
      <c r="H192" s="171"/>
    </row>
    <row r="193" spans="1:8" ht="60.75" hidden="1" customHeight="1">
      <c r="A193" s="406" t="s">
        <v>2272</v>
      </c>
      <c r="B193" s="402" t="s">
        <v>2271</v>
      </c>
      <c r="C193" s="401"/>
      <c r="D193" s="400"/>
      <c r="E193" s="400"/>
      <c r="F193" s="399">
        <f>F194+F196+F201</f>
        <v>0</v>
      </c>
      <c r="H193" s="171"/>
    </row>
    <row r="194" spans="1:8" ht="43.5" hidden="1" customHeight="1">
      <c r="A194" s="403" t="s">
        <v>2270</v>
      </c>
      <c r="B194" s="402" t="s">
        <v>2269</v>
      </c>
      <c r="C194" s="401"/>
      <c r="D194" s="400"/>
      <c r="E194" s="400"/>
      <c r="F194" s="399">
        <f>F195</f>
        <v>0</v>
      </c>
      <c r="H194" s="171"/>
    </row>
    <row r="195" spans="1:8" ht="142.5" hidden="1" customHeight="1">
      <c r="A195" s="405" t="s">
        <v>2268</v>
      </c>
      <c r="B195" s="396" t="s">
        <v>2267</v>
      </c>
      <c r="C195" s="392">
        <v>100</v>
      </c>
      <c r="D195" s="391" t="s">
        <v>966</v>
      </c>
      <c r="E195" s="391" t="s">
        <v>1753</v>
      </c>
      <c r="F195" s="395"/>
      <c r="H195" s="171"/>
    </row>
    <row r="196" spans="1:8" ht="29.25" hidden="1" customHeight="1">
      <c r="A196" s="404" t="s">
        <v>1271</v>
      </c>
      <c r="B196" s="402" t="s">
        <v>2266</v>
      </c>
      <c r="C196" s="401"/>
      <c r="D196" s="400"/>
      <c r="E196" s="400"/>
      <c r="F196" s="399">
        <f>F197+F199+F200+F198</f>
        <v>0</v>
      </c>
      <c r="H196" s="171"/>
    </row>
    <row r="197" spans="1:8" ht="207.75" hidden="1" customHeight="1">
      <c r="A197" s="397" t="s">
        <v>2265</v>
      </c>
      <c r="B197" s="396" t="s">
        <v>2260</v>
      </c>
      <c r="C197" s="392">
        <v>100</v>
      </c>
      <c r="D197" s="391" t="s">
        <v>966</v>
      </c>
      <c r="E197" s="391" t="s">
        <v>2263</v>
      </c>
      <c r="F197" s="395">
        <f>[1]расходы!F30</f>
        <v>0</v>
      </c>
      <c r="H197" s="171"/>
    </row>
    <row r="198" spans="1:8" ht="158.25" hidden="1" customHeight="1">
      <c r="A198" s="397" t="s">
        <v>2264</v>
      </c>
      <c r="B198" s="396" t="s">
        <v>2260</v>
      </c>
      <c r="C198" s="392">
        <v>200</v>
      </c>
      <c r="D198" s="391" t="s">
        <v>966</v>
      </c>
      <c r="E198" s="391" t="s">
        <v>2263</v>
      </c>
      <c r="F198" s="395">
        <f>[1]расходы!F31</f>
        <v>0</v>
      </c>
      <c r="H198" s="171"/>
    </row>
    <row r="199" spans="1:8" ht="168" hidden="1" customHeight="1">
      <c r="A199" s="397" t="s">
        <v>2262</v>
      </c>
      <c r="B199" s="396" t="s">
        <v>2260</v>
      </c>
      <c r="C199" s="392">
        <v>100</v>
      </c>
      <c r="D199" s="391" t="s">
        <v>966</v>
      </c>
      <c r="E199" s="391" t="s">
        <v>2259</v>
      </c>
      <c r="F199" s="395">
        <f>[1]расходы!F75</f>
        <v>0</v>
      </c>
      <c r="H199" s="171"/>
    </row>
    <row r="200" spans="1:8" ht="139.5" hidden="1" customHeight="1">
      <c r="A200" s="397" t="s">
        <v>2261</v>
      </c>
      <c r="B200" s="396" t="s">
        <v>2260</v>
      </c>
      <c r="C200" s="392">
        <v>200</v>
      </c>
      <c r="D200" s="391" t="s">
        <v>966</v>
      </c>
      <c r="E200" s="391" t="s">
        <v>2259</v>
      </c>
      <c r="F200" s="395">
        <f>[1]расходы!F76</f>
        <v>0</v>
      </c>
      <c r="H200" s="171"/>
    </row>
    <row r="201" spans="1:8" ht="27.75" hidden="1" customHeight="1">
      <c r="A201" s="403" t="s">
        <v>1608</v>
      </c>
      <c r="B201" s="402" t="s">
        <v>2258</v>
      </c>
      <c r="C201" s="401"/>
      <c r="D201" s="400"/>
      <c r="E201" s="400"/>
      <c r="F201" s="399">
        <f>F202+F203</f>
        <v>0</v>
      </c>
      <c r="H201" s="171"/>
    </row>
    <row r="202" spans="1:8" ht="129" hidden="1" customHeight="1">
      <c r="A202" s="398" t="s">
        <v>2257</v>
      </c>
      <c r="B202" s="396" t="s">
        <v>2256</v>
      </c>
      <c r="C202" s="392">
        <v>800</v>
      </c>
      <c r="D202" s="391" t="s">
        <v>966</v>
      </c>
      <c r="E202" s="391" t="s">
        <v>1351</v>
      </c>
      <c r="F202" s="395">
        <f>[1]расходы!F36</f>
        <v>0</v>
      </c>
      <c r="H202" s="171"/>
    </row>
    <row r="203" spans="1:8" ht="123.75" hidden="1" customHeight="1">
      <c r="A203" s="397" t="s">
        <v>2255</v>
      </c>
      <c r="B203" s="396" t="s">
        <v>2254</v>
      </c>
      <c r="C203" s="392">
        <v>800</v>
      </c>
      <c r="D203" s="391" t="s">
        <v>966</v>
      </c>
      <c r="E203" s="391" t="s">
        <v>1351</v>
      </c>
      <c r="F203" s="395">
        <f>[1]расходы!F34</f>
        <v>0</v>
      </c>
      <c r="H203" s="171"/>
    </row>
    <row r="204" spans="1:8" ht="123.75" hidden="1" customHeight="1">
      <c r="A204" s="397"/>
      <c r="B204" s="396"/>
      <c r="C204" s="392"/>
      <c r="D204" s="391"/>
      <c r="E204" s="391"/>
      <c r="F204" s="395"/>
      <c r="H204" s="171"/>
    </row>
    <row r="205" spans="1:8" ht="19.5" customHeight="1">
      <c r="A205" s="394"/>
      <c r="B205" s="393"/>
      <c r="C205" s="392"/>
      <c r="D205" s="391"/>
      <c r="E205" s="391"/>
      <c r="F205" s="390"/>
      <c r="H205" s="171"/>
    </row>
    <row r="206" spans="1:8" ht="27.75" customHeight="1">
      <c r="A206" s="40" t="s">
        <v>1570</v>
      </c>
      <c r="H206" s="171"/>
    </row>
    <row r="207" spans="1:8" ht="27.75" customHeight="1">
      <c r="H207" s="171"/>
    </row>
    <row r="208" spans="1:8" ht="27.75" customHeight="1">
      <c r="H208" s="171"/>
    </row>
    <row r="209" spans="2:8" ht="27.75" customHeight="1">
      <c r="H209" s="171"/>
    </row>
    <row r="210" spans="2:8" ht="27.75" customHeight="1">
      <c r="H210" s="171"/>
    </row>
    <row r="211" spans="2:8" ht="27.75" customHeight="1">
      <c r="B211" s="171"/>
      <c r="F211" s="171"/>
      <c r="H211" s="171"/>
    </row>
    <row r="212" spans="2:8" ht="27.75" customHeight="1">
      <c r="B212" s="171"/>
      <c r="F212" s="171"/>
      <c r="H212" s="171"/>
    </row>
    <row r="213" spans="2:8" ht="27.75" customHeight="1">
      <c r="B213" s="171"/>
      <c r="F213" s="171"/>
      <c r="H213" s="171"/>
    </row>
    <row r="214" spans="2:8" ht="27.75" customHeight="1">
      <c r="B214" s="171"/>
      <c r="F214" s="171"/>
      <c r="H214" s="171"/>
    </row>
    <row r="215" spans="2:8" ht="27.75" customHeight="1">
      <c r="B215" s="171"/>
      <c r="F215" s="171"/>
      <c r="H215" s="171"/>
    </row>
    <row r="216" spans="2:8" ht="27.75" customHeight="1">
      <c r="B216" s="171"/>
      <c r="F216" s="171"/>
      <c r="H216" s="171"/>
    </row>
    <row r="217" spans="2:8" ht="27.75" customHeight="1">
      <c r="B217" s="171"/>
      <c r="F217" s="171"/>
      <c r="H217" s="171"/>
    </row>
    <row r="218" spans="2:8" ht="27.75" customHeight="1">
      <c r="B218" s="171"/>
      <c r="F218" s="171"/>
      <c r="H218" s="171"/>
    </row>
    <row r="219" spans="2:8" ht="27.75" customHeight="1">
      <c r="B219" s="171"/>
      <c r="F219" s="171"/>
      <c r="H219" s="171"/>
    </row>
    <row r="220" spans="2:8" ht="27.75" customHeight="1">
      <c r="B220" s="171"/>
      <c r="F220" s="171"/>
      <c r="H220" s="171"/>
    </row>
    <row r="221" spans="2:8" ht="27.75" customHeight="1">
      <c r="B221" s="171"/>
      <c r="F221" s="171"/>
      <c r="H221" s="171"/>
    </row>
    <row r="222" spans="2:8" ht="27.75" customHeight="1">
      <c r="B222" s="171"/>
      <c r="F222" s="171"/>
      <c r="H222" s="171"/>
    </row>
    <row r="223" spans="2:8" ht="27.75" customHeight="1">
      <c r="B223" s="171"/>
      <c r="F223" s="171"/>
      <c r="H223" s="171"/>
    </row>
    <row r="224" spans="2:8" ht="27.75" customHeight="1">
      <c r="B224" s="171"/>
      <c r="F224" s="171"/>
      <c r="H224" s="171"/>
    </row>
    <row r="225" spans="2:8" ht="27.75" customHeight="1">
      <c r="B225" s="171"/>
      <c r="F225" s="171"/>
      <c r="H225" s="171"/>
    </row>
    <row r="226" spans="2:8" ht="27.75" customHeight="1">
      <c r="B226" s="171"/>
      <c r="F226" s="171"/>
      <c r="H226" s="171"/>
    </row>
    <row r="227" spans="2:8" ht="27.75" customHeight="1">
      <c r="B227" s="171"/>
      <c r="F227" s="171"/>
      <c r="H227" s="171"/>
    </row>
    <row r="228" spans="2:8" ht="27.75" customHeight="1">
      <c r="B228" s="171"/>
      <c r="F228" s="171"/>
      <c r="H228" s="171"/>
    </row>
    <row r="229" spans="2:8" ht="27.75" customHeight="1">
      <c r="B229" s="171"/>
      <c r="F229" s="171"/>
      <c r="H229" s="171"/>
    </row>
    <row r="230" spans="2:8" ht="27.75" customHeight="1">
      <c r="B230" s="171"/>
      <c r="F230" s="171"/>
      <c r="H230" s="171"/>
    </row>
    <row r="231" spans="2:8" ht="27.75" customHeight="1">
      <c r="B231" s="171"/>
      <c r="F231" s="171"/>
      <c r="H231" s="171"/>
    </row>
    <row r="232" spans="2:8" ht="27.75" customHeight="1">
      <c r="B232" s="171"/>
      <c r="F232" s="171"/>
      <c r="H232" s="171"/>
    </row>
    <row r="233" spans="2:8" ht="27.75" customHeight="1">
      <c r="B233" s="171"/>
      <c r="F233" s="171"/>
      <c r="H233" s="171"/>
    </row>
    <row r="234" spans="2:8" ht="27.75" customHeight="1">
      <c r="B234" s="171"/>
      <c r="F234" s="171"/>
      <c r="H234" s="171"/>
    </row>
    <row r="235" spans="2:8" ht="27.75" customHeight="1">
      <c r="B235" s="171"/>
      <c r="F235" s="171"/>
      <c r="H235" s="171"/>
    </row>
    <row r="236" spans="2:8" ht="27.75" customHeight="1">
      <c r="B236" s="171"/>
      <c r="F236" s="171"/>
      <c r="H236" s="171"/>
    </row>
    <row r="237" spans="2:8" ht="27.75" customHeight="1">
      <c r="B237" s="171"/>
      <c r="F237" s="171"/>
      <c r="H237" s="171"/>
    </row>
    <row r="238" spans="2:8" ht="27.75" customHeight="1">
      <c r="B238" s="171"/>
      <c r="F238" s="171"/>
      <c r="H238" s="171"/>
    </row>
    <row r="239" spans="2:8" ht="27.75" customHeight="1">
      <c r="B239" s="171"/>
      <c r="F239" s="171"/>
      <c r="H239" s="171"/>
    </row>
    <row r="240" spans="2:8" ht="27.75" customHeight="1">
      <c r="B240" s="171"/>
      <c r="F240" s="171"/>
      <c r="H240" s="171"/>
    </row>
    <row r="241" spans="2:8" ht="27.75" customHeight="1">
      <c r="B241" s="171"/>
      <c r="F241" s="171"/>
      <c r="H241" s="171"/>
    </row>
    <row r="242" spans="2:8" ht="27.75" customHeight="1">
      <c r="B242" s="171"/>
      <c r="F242" s="171"/>
      <c r="H242" s="171"/>
    </row>
    <row r="243" spans="2:8" ht="27.75" customHeight="1">
      <c r="B243" s="171"/>
      <c r="F243" s="171"/>
      <c r="H243" s="171"/>
    </row>
    <row r="244" spans="2:8" ht="27.75" customHeight="1">
      <c r="B244" s="171"/>
      <c r="F244" s="171"/>
      <c r="H244" s="171"/>
    </row>
    <row r="245" spans="2:8" ht="27.75" customHeight="1">
      <c r="B245" s="171"/>
      <c r="F245" s="171"/>
      <c r="H245" s="171"/>
    </row>
    <row r="246" spans="2:8" ht="27.75" customHeight="1">
      <c r="B246" s="171"/>
      <c r="F246" s="171"/>
      <c r="H246" s="171"/>
    </row>
    <row r="247" spans="2:8" ht="27.75" customHeight="1">
      <c r="B247" s="171"/>
      <c r="F247" s="171"/>
      <c r="H247" s="171"/>
    </row>
    <row r="248" spans="2:8" ht="27.75" customHeight="1">
      <c r="B248" s="171"/>
      <c r="F248" s="171"/>
      <c r="H248" s="171"/>
    </row>
    <row r="249" spans="2:8" ht="27.75" customHeight="1">
      <c r="B249" s="171"/>
      <c r="F249" s="171"/>
      <c r="H249" s="171"/>
    </row>
    <row r="250" spans="2:8" ht="27.75" customHeight="1">
      <c r="B250" s="171"/>
      <c r="F250" s="171"/>
      <c r="H250" s="171"/>
    </row>
    <row r="251" spans="2:8" ht="27.75" customHeight="1">
      <c r="B251" s="171"/>
      <c r="F251" s="171"/>
      <c r="H251" s="171"/>
    </row>
    <row r="252" spans="2:8" ht="27.75" customHeight="1">
      <c r="B252" s="171"/>
      <c r="F252" s="171"/>
      <c r="H252" s="171"/>
    </row>
    <row r="253" spans="2:8" ht="27.75" customHeight="1">
      <c r="B253" s="171"/>
      <c r="F253" s="171"/>
      <c r="H253" s="171"/>
    </row>
    <row r="254" spans="2:8" ht="27.75" customHeight="1">
      <c r="B254" s="171"/>
      <c r="F254" s="171"/>
      <c r="H254" s="171"/>
    </row>
    <row r="255" spans="2:8" ht="27.75" customHeight="1">
      <c r="B255" s="171"/>
      <c r="F255" s="171"/>
      <c r="H255" s="171"/>
    </row>
    <row r="256" spans="2:8" ht="27.75" customHeight="1">
      <c r="B256" s="171"/>
      <c r="F256" s="171"/>
      <c r="H256" s="171"/>
    </row>
    <row r="257" spans="2:8" ht="27.75" customHeight="1">
      <c r="B257" s="171"/>
      <c r="F257" s="171"/>
      <c r="H257" s="171"/>
    </row>
    <row r="258" spans="2:8" ht="27.75" customHeight="1">
      <c r="B258" s="171"/>
      <c r="F258" s="171"/>
      <c r="H258" s="171"/>
    </row>
    <row r="259" spans="2:8" ht="27.75" customHeight="1">
      <c r="B259" s="171"/>
      <c r="F259" s="171"/>
      <c r="H259" s="171"/>
    </row>
    <row r="260" spans="2:8" ht="27.75" customHeight="1">
      <c r="B260" s="171"/>
      <c r="F260" s="171"/>
      <c r="H260" s="171"/>
    </row>
    <row r="261" spans="2:8" ht="27.75" customHeight="1">
      <c r="B261" s="171"/>
      <c r="F261" s="171"/>
      <c r="H261" s="171"/>
    </row>
    <row r="262" spans="2:8" ht="27.75" customHeight="1">
      <c r="B262" s="171"/>
      <c r="F262" s="171"/>
      <c r="H262" s="171"/>
    </row>
    <row r="263" spans="2:8" ht="27.75" customHeight="1">
      <c r="B263" s="171"/>
      <c r="F263" s="171"/>
      <c r="H263" s="171"/>
    </row>
    <row r="264" spans="2:8" ht="27.75" customHeight="1">
      <c r="B264" s="171"/>
      <c r="F264" s="171"/>
      <c r="H264" s="171"/>
    </row>
    <row r="265" spans="2:8" ht="27.75" customHeight="1">
      <c r="B265" s="171"/>
      <c r="F265" s="171"/>
      <c r="H265" s="171"/>
    </row>
    <row r="266" spans="2:8" ht="27.75" customHeight="1">
      <c r="B266" s="171"/>
      <c r="F266" s="171"/>
      <c r="H266" s="171"/>
    </row>
    <row r="267" spans="2:8" ht="27.75" customHeight="1">
      <c r="B267" s="171"/>
      <c r="F267" s="171"/>
      <c r="H267" s="171"/>
    </row>
    <row r="268" spans="2:8" ht="27.75" customHeight="1">
      <c r="B268" s="171"/>
      <c r="F268" s="171"/>
      <c r="H268" s="171"/>
    </row>
    <row r="269" spans="2:8" ht="75" customHeight="1">
      <c r="B269" s="171"/>
      <c r="F269" s="171"/>
      <c r="H269" s="171"/>
    </row>
    <row r="270" spans="2:8" ht="41.25" customHeight="1">
      <c r="B270" s="171"/>
      <c r="F270" s="171"/>
      <c r="H270" s="171"/>
    </row>
    <row r="271" spans="2:8" ht="32.25" customHeight="1">
      <c r="B271" s="171"/>
      <c r="F271" s="171"/>
      <c r="H271" s="171"/>
    </row>
    <row r="272" spans="2:8" ht="72" customHeight="1">
      <c r="B272" s="171"/>
      <c r="F272" s="171"/>
      <c r="H272" s="171"/>
    </row>
    <row r="273" spans="1:19" ht="39.75" customHeight="1">
      <c r="B273" s="171"/>
      <c r="F273" s="171"/>
      <c r="H273" s="171"/>
    </row>
    <row r="274" spans="1:19" ht="96.75" customHeight="1">
      <c r="B274" s="171"/>
      <c r="F274" s="171"/>
      <c r="H274" s="171"/>
    </row>
    <row r="275" spans="1:19" ht="41.25" customHeight="1"/>
    <row r="276" spans="1:19" ht="82.5" customHeight="1"/>
    <row r="277" spans="1:19" ht="39.75" customHeight="1"/>
    <row r="278" spans="1:19" ht="78.75" customHeight="1"/>
    <row r="279" spans="1:19" ht="39.75" customHeight="1"/>
    <row r="280" spans="1:19" s="388" customFormat="1" ht="21" customHeight="1">
      <c r="A280" s="171"/>
      <c r="B280" s="387"/>
      <c r="C280" s="171"/>
      <c r="D280" s="171"/>
      <c r="E280" s="171"/>
      <c r="F280" s="386"/>
      <c r="G280" s="171"/>
      <c r="H280" s="385"/>
      <c r="I280" s="171"/>
      <c r="S280" s="171"/>
    </row>
    <row r="281" spans="1:19" s="388" customFormat="1" ht="21" hidden="1" customHeight="1">
      <c r="A281" s="171"/>
      <c r="B281" s="387"/>
      <c r="C281" s="171"/>
      <c r="D281" s="171"/>
      <c r="E281" s="171"/>
      <c r="F281" s="386"/>
      <c r="G281" s="171"/>
      <c r="H281" s="385"/>
      <c r="I281" s="171"/>
    </row>
    <row r="282" spans="1:19" s="388" customFormat="1" ht="153.75" hidden="1" customHeight="1">
      <c r="A282" s="171"/>
      <c r="B282" s="387"/>
      <c r="C282" s="171"/>
      <c r="D282" s="171"/>
      <c r="E282" s="171"/>
      <c r="F282" s="386"/>
      <c r="G282" s="171"/>
      <c r="H282" s="385"/>
      <c r="I282" s="171"/>
    </row>
    <row r="283" spans="1:19" s="388" customFormat="1" ht="21" hidden="1" customHeight="1">
      <c r="A283" s="171"/>
      <c r="B283" s="387"/>
      <c r="C283" s="171"/>
      <c r="D283" s="171"/>
      <c r="E283" s="171"/>
      <c r="F283" s="386"/>
      <c r="G283" s="171"/>
      <c r="H283" s="385"/>
      <c r="I283" s="171"/>
    </row>
    <row r="284" spans="1:19" s="388" customFormat="1" ht="192" hidden="1" customHeight="1">
      <c r="A284" s="171"/>
      <c r="B284" s="387"/>
      <c r="C284" s="171"/>
      <c r="D284" s="171"/>
      <c r="E284" s="171"/>
      <c r="F284" s="386"/>
      <c r="G284" s="171"/>
      <c r="H284" s="385"/>
      <c r="I284" s="171"/>
    </row>
    <row r="285" spans="1:19" s="388" customFormat="1" ht="21" hidden="1" customHeight="1">
      <c r="A285" s="171"/>
      <c r="B285" s="387"/>
      <c r="C285" s="171"/>
      <c r="D285" s="171"/>
      <c r="E285" s="171"/>
      <c r="F285" s="386"/>
      <c r="G285" s="171"/>
      <c r="H285" s="385"/>
      <c r="I285" s="171"/>
    </row>
    <row r="286" spans="1:19" s="388" customFormat="1" ht="111.75" hidden="1" customHeight="1">
      <c r="A286" s="171"/>
      <c r="B286" s="387"/>
      <c r="C286" s="171"/>
      <c r="D286" s="171"/>
      <c r="E286" s="171"/>
      <c r="F286" s="386"/>
      <c r="G286" s="171"/>
      <c r="H286" s="385"/>
      <c r="I286" s="171"/>
    </row>
    <row r="287" spans="1:19" s="388" customFormat="1" ht="21" hidden="1" customHeight="1">
      <c r="A287" s="171"/>
      <c r="B287" s="387"/>
      <c r="C287" s="171"/>
      <c r="D287" s="171"/>
      <c r="E287" s="171"/>
      <c r="F287" s="386"/>
      <c r="G287" s="171"/>
      <c r="H287" s="385"/>
      <c r="I287" s="171"/>
    </row>
    <row r="288" spans="1:19" s="388" customFormat="1" ht="102" hidden="1" customHeight="1">
      <c r="A288" s="171"/>
      <c r="B288" s="387"/>
      <c r="C288" s="171"/>
      <c r="D288" s="171"/>
      <c r="E288" s="171"/>
      <c r="F288" s="386"/>
      <c r="G288" s="171"/>
      <c r="H288" s="385"/>
      <c r="I288" s="171"/>
    </row>
    <row r="289" spans="1:19" s="388" customFormat="1" ht="21" hidden="1" customHeight="1">
      <c r="A289" s="171"/>
      <c r="B289" s="387"/>
      <c r="C289" s="171"/>
      <c r="D289" s="171"/>
      <c r="E289" s="171"/>
      <c r="F289" s="386"/>
      <c r="G289" s="171"/>
      <c r="H289" s="385"/>
      <c r="I289" s="171"/>
    </row>
    <row r="290" spans="1:19" s="388" customFormat="1" ht="21" customHeight="1">
      <c r="A290" s="171"/>
      <c r="B290" s="387"/>
      <c r="C290" s="171"/>
      <c r="D290" s="171"/>
      <c r="E290" s="171"/>
      <c r="F290" s="386"/>
      <c r="G290" s="171"/>
      <c r="H290" s="385"/>
      <c r="I290" s="171"/>
    </row>
    <row r="291" spans="1:19" s="388" customFormat="1" ht="90.75" hidden="1" customHeight="1">
      <c r="A291" s="171"/>
      <c r="B291" s="387"/>
      <c r="C291" s="171"/>
      <c r="D291" s="171"/>
      <c r="E291" s="171"/>
      <c r="F291" s="386"/>
      <c r="G291" s="171"/>
      <c r="H291" s="385"/>
      <c r="I291" s="171"/>
    </row>
    <row r="292" spans="1:19" s="388" customFormat="1" ht="38.25" hidden="1" customHeight="1">
      <c r="A292" s="171"/>
      <c r="B292" s="387"/>
      <c r="C292" s="171"/>
      <c r="D292" s="171"/>
      <c r="E292" s="171"/>
      <c r="F292" s="386"/>
      <c r="G292" s="171"/>
      <c r="H292" s="385"/>
      <c r="I292" s="171"/>
    </row>
    <row r="293" spans="1:19" s="388" customFormat="1" ht="61.5" customHeight="1">
      <c r="A293" s="171"/>
      <c r="B293" s="387"/>
      <c r="C293" s="171"/>
      <c r="D293" s="171"/>
      <c r="E293" s="171"/>
      <c r="F293" s="386"/>
      <c r="G293" s="171"/>
      <c r="H293" s="385"/>
      <c r="I293" s="171"/>
    </row>
    <row r="294" spans="1:19" s="388" customFormat="1" ht="42" customHeight="1">
      <c r="A294" s="171"/>
      <c r="B294" s="387"/>
      <c r="C294" s="171"/>
      <c r="D294" s="171"/>
      <c r="E294" s="171"/>
      <c r="F294" s="386"/>
      <c r="G294" s="171"/>
      <c r="H294" s="385"/>
      <c r="I294" s="171"/>
    </row>
    <row r="295" spans="1:19" s="388" customFormat="1" ht="21" customHeight="1">
      <c r="A295" s="171"/>
      <c r="B295" s="387"/>
      <c r="C295" s="171"/>
      <c r="D295" s="171"/>
      <c r="E295" s="171"/>
      <c r="F295" s="386"/>
      <c r="G295" s="171"/>
      <c r="H295" s="385"/>
      <c r="I295" s="171"/>
    </row>
    <row r="296" spans="1:19" ht="36" customHeight="1">
      <c r="S296" s="388"/>
    </row>
    <row r="297" spans="1:19" ht="19.5" customHeight="1"/>
    <row r="298" spans="1:19" ht="72.75" customHeight="1"/>
    <row r="299" spans="1:19" ht="38.25" customHeight="1"/>
    <row r="300" spans="1:19" ht="103.5" customHeight="1"/>
    <row r="301" spans="1:19" ht="38.25" customHeight="1"/>
    <row r="302" spans="1:19" ht="103.5" customHeight="1"/>
    <row r="303" spans="1:19" ht="24.75" customHeight="1"/>
    <row r="304" spans="1:19" ht="57" customHeight="1"/>
    <row r="305" spans="1:19" ht="43.5" customHeight="1"/>
    <row r="306" spans="1:19" ht="74.25" customHeight="1"/>
    <row r="307" spans="1:19" ht="33.75" customHeight="1"/>
    <row r="308" spans="1:19" ht="108" customHeight="1"/>
    <row r="309" spans="1:19" ht="39.75" customHeight="1"/>
    <row r="310" spans="1:19" ht="41.25" hidden="1" customHeight="1"/>
    <row r="311" spans="1:19" ht="42" hidden="1" customHeight="1"/>
    <row r="312" spans="1:19" ht="134.25" customHeight="1"/>
    <row r="313" spans="1:19" ht="47.25" customHeight="1"/>
    <row r="314" spans="1:19" ht="79.5" hidden="1" customHeight="1"/>
    <row r="315" spans="1:19" ht="38.25" hidden="1" customHeight="1"/>
    <row r="316" spans="1:19" ht="132" customHeight="1"/>
    <row r="317" spans="1:19" ht="38.25" customHeight="1"/>
    <row r="318" spans="1:19" s="388" customFormat="1" ht="21.75" customHeight="1">
      <c r="A318" s="171"/>
      <c r="B318" s="387"/>
      <c r="C318" s="171"/>
      <c r="D318" s="171"/>
      <c r="E318" s="171"/>
      <c r="F318" s="386"/>
      <c r="G318" s="171"/>
      <c r="H318" s="385"/>
      <c r="I318" s="171"/>
      <c r="S318" s="171"/>
    </row>
    <row r="319" spans="1:19" s="388" customFormat="1" ht="27.75" customHeight="1">
      <c r="A319" s="171"/>
      <c r="B319" s="387"/>
      <c r="C319" s="171"/>
      <c r="D319" s="171"/>
      <c r="E319" s="171"/>
      <c r="F319" s="386"/>
      <c r="G319" s="171"/>
      <c r="H319" s="385"/>
      <c r="I319" s="171"/>
    </row>
    <row r="320" spans="1:19" ht="60" customHeight="1">
      <c r="S320" s="388"/>
    </row>
    <row r="321" spans="1:19" ht="21" hidden="1" customHeight="1"/>
    <row r="322" spans="1:19" ht="42.75" customHeight="1"/>
    <row r="323" spans="1:19" ht="48" hidden="1" customHeight="1"/>
    <row r="324" spans="1:19" ht="164.25" customHeight="1"/>
    <row r="325" spans="1:19" ht="58.5" customHeight="1"/>
    <row r="326" spans="1:19" ht="39" hidden="1" customHeight="1"/>
    <row r="327" spans="1:19" ht="59.25" hidden="1" customHeight="1"/>
    <row r="328" spans="1:19" ht="38.25" hidden="1" customHeight="1"/>
    <row r="329" spans="1:19" ht="86.25" customHeight="1"/>
    <row r="330" spans="1:19" ht="38.25" hidden="1" customHeight="1"/>
    <row r="331" spans="1:19" ht="38.25" customHeight="1"/>
    <row r="332" spans="1:19" ht="99.75" hidden="1" customHeight="1"/>
    <row r="333" spans="1:19" ht="45.75" hidden="1" customHeight="1"/>
    <row r="334" spans="1:19" s="389" customFormat="1" ht="76.5" hidden="1" customHeight="1">
      <c r="A334" s="171"/>
      <c r="B334" s="387"/>
      <c r="C334" s="171"/>
      <c r="D334" s="171"/>
      <c r="E334" s="171"/>
      <c r="F334" s="386"/>
      <c r="G334" s="171"/>
      <c r="H334" s="385"/>
      <c r="I334" s="171"/>
      <c r="S334" s="171"/>
    </row>
    <row r="335" spans="1:19" s="389" customFormat="1" ht="78.75" hidden="1" customHeight="1">
      <c r="A335" s="171"/>
      <c r="B335" s="387"/>
      <c r="C335" s="171"/>
      <c r="D335" s="171"/>
      <c r="E335" s="171"/>
      <c r="F335" s="386"/>
      <c r="G335" s="171"/>
      <c r="H335" s="385"/>
      <c r="I335" s="171"/>
    </row>
    <row r="336" spans="1:19" s="389" customFormat="1" ht="42.75" hidden="1" customHeight="1">
      <c r="A336" s="171"/>
      <c r="B336" s="387"/>
      <c r="C336" s="171"/>
      <c r="D336" s="171"/>
      <c r="E336" s="171"/>
      <c r="F336" s="386"/>
      <c r="G336" s="171"/>
      <c r="H336" s="385"/>
      <c r="I336" s="171"/>
    </row>
    <row r="337" spans="1:19" s="389" customFormat="1" ht="77.25" hidden="1" customHeight="1">
      <c r="A337" s="171"/>
      <c r="B337" s="387"/>
      <c r="C337" s="171"/>
      <c r="D337" s="171"/>
      <c r="E337" s="171"/>
      <c r="F337" s="386"/>
      <c r="G337" s="171"/>
      <c r="H337" s="385"/>
      <c r="I337" s="171"/>
    </row>
    <row r="338" spans="1:19" s="389" customFormat="1" ht="40.5" hidden="1" customHeight="1">
      <c r="A338" s="171"/>
      <c r="B338" s="387"/>
      <c r="C338" s="171"/>
      <c r="D338" s="171"/>
      <c r="E338" s="171"/>
      <c r="F338" s="386"/>
      <c r="G338" s="171"/>
      <c r="H338" s="385"/>
      <c r="I338" s="171"/>
    </row>
    <row r="339" spans="1:19" s="389" customFormat="1" ht="64.5" hidden="1" customHeight="1">
      <c r="A339" s="171"/>
      <c r="B339" s="387"/>
      <c r="C339" s="171"/>
      <c r="D339" s="171"/>
      <c r="E339" s="171"/>
      <c r="F339" s="386"/>
      <c r="G339" s="171"/>
      <c r="H339" s="385"/>
      <c r="I339" s="171"/>
    </row>
    <row r="340" spans="1:19" s="389" customFormat="1" ht="40.5" hidden="1" customHeight="1">
      <c r="A340" s="171"/>
      <c r="B340" s="387"/>
      <c r="C340" s="171"/>
      <c r="D340" s="171"/>
      <c r="E340" s="171"/>
      <c r="F340" s="386"/>
      <c r="G340" s="171"/>
      <c r="H340" s="385"/>
      <c r="I340" s="171"/>
    </row>
    <row r="341" spans="1:19" s="389" customFormat="1" ht="54.75" customHeight="1">
      <c r="A341" s="171"/>
      <c r="B341" s="387"/>
      <c r="C341" s="171"/>
      <c r="D341" s="171"/>
      <c r="E341" s="171"/>
      <c r="F341" s="386"/>
      <c r="G341" s="171"/>
      <c r="H341" s="385"/>
      <c r="I341" s="171"/>
    </row>
    <row r="342" spans="1:19" s="389" customFormat="1" ht="43.5" customHeight="1">
      <c r="A342" s="171"/>
      <c r="B342" s="387"/>
      <c r="C342" s="171"/>
      <c r="D342" s="171"/>
      <c r="E342" s="171"/>
      <c r="F342" s="386"/>
      <c r="G342" s="171"/>
      <c r="H342" s="385"/>
      <c r="I342" s="171"/>
    </row>
    <row r="343" spans="1:19" s="389" customFormat="1" ht="140.25" customHeight="1">
      <c r="A343" s="171"/>
      <c r="B343" s="387"/>
      <c r="C343" s="171"/>
      <c r="D343" s="171"/>
      <c r="E343" s="171"/>
      <c r="F343" s="386"/>
      <c r="G343" s="171"/>
      <c r="H343" s="385"/>
      <c r="I343" s="171"/>
    </row>
    <row r="344" spans="1:19" s="389" customFormat="1" ht="40.5" customHeight="1">
      <c r="A344" s="171"/>
      <c r="B344" s="387"/>
      <c r="C344" s="171"/>
      <c r="D344" s="171"/>
      <c r="E344" s="171"/>
      <c r="F344" s="386"/>
      <c r="G344" s="171"/>
      <c r="H344" s="385"/>
      <c r="I344" s="171"/>
    </row>
    <row r="345" spans="1:19" ht="21" customHeight="1">
      <c r="S345" s="389"/>
    </row>
    <row r="346" spans="1:19" ht="65.25" hidden="1" customHeight="1"/>
    <row r="347" spans="1:19" ht="42" hidden="1" customHeight="1"/>
    <row r="348" spans="1:19" ht="55.5" customHeight="1"/>
    <row r="349" spans="1:19" ht="21" hidden="1" customHeight="1"/>
    <row r="350" spans="1:19" ht="39.75" customHeight="1"/>
    <row r="351" spans="1:19" ht="48" hidden="1" customHeight="1"/>
    <row r="352" spans="1:19" ht="218.25" customHeight="1"/>
    <row r="353" spans="2:8" ht="77.25" hidden="1" customHeight="1"/>
    <row r="354" spans="2:8" ht="40.5" customHeight="1"/>
    <row r="355" spans="2:8" ht="141" hidden="1" customHeight="1">
      <c r="B355" s="171"/>
      <c r="F355" s="171"/>
      <c r="H355" s="171"/>
    </row>
    <row r="356" spans="2:8" ht="42" hidden="1" customHeight="1">
      <c r="B356" s="171"/>
      <c r="F356" s="171"/>
      <c r="H356" s="171"/>
    </row>
    <row r="357" spans="2:8" ht="68.25" customHeight="1">
      <c r="B357" s="171"/>
      <c r="F357" s="171"/>
      <c r="H357" s="171"/>
    </row>
    <row r="358" spans="2:8" ht="45.75" customHeight="1">
      <c r="B358" s="171"/>
      <c r="F358" s="171"/>
      <c r="H358" s="171"/>
    </row>
    <row r="359" spans="2:8" ht="42" hidden="1" customHeight="1">
      <c r="B359" s="171"/>
      <c r="F359" s="171"/>
      <c r="H359" s="171"/>
    </row>
    <row r="360" spans="2:8" ht="49.5" hidden="1" customHeight="1">
      <c r="B360" s="171"/>
      <c r="F360" s="171"/>
      <c r="H360" s="171"/>
    </row>
    <row r="361" spans="2:8" ht="42" hidden="1" customHeight="1">
      <c r="B361" s="171"/>
      <c r="F361" s="171"/>
      <c r="H361" s="171"/>
    </row>
    <row r="362" spans="2:8" ht="25.5" hidden="1" customHeight="1">
      <c r="B362" s="171"/>
      <c r="F362" s="171"/>
      <c r="H362" s="171"/>
    </row>
    <row r="363" spans="2:8" ht="42" hidden="1" customHeight="1">
      <c r="B363" s="171"/>
      <c r="F363" s="171"/>
      <c r="H363" s="171"/>
    </row>
    <row r="364" spans="2:8" ht="39" hidden="1" customHeight="1">
      <c r="B364" s="171"/>
      <c r="F364" s="171"/>
      <c r="H364" s="171"/>
    </row>
    <row r="365" spans="2:8" ht="75.75" hidden="1" customHeight="1">
      <c r="B365" s="171"/>
      <c r="F365" s="171"/>
      <c r="H365" s="171"/>
    </row>
    <row r="366" spans="2:8" ht="44.25" hidden="1" customHeight="1">
      <c r="B366" s="171"/>
      <c r="F366" s="171"/>
      <c r="H366" s="171"/>
    </row>
    <row r="367" spans="2:8" ht="131.25" hidden="1" customHeight="1">
      <c r="B367" s="171"/>
      <c r="F367" s="171"/>
      <c r="H367" s="171"/>
    </row>
    <row r="368" spans="2:8" ht="75.75" hidden="1" customHeight="1">
      <c r="B368" s="171"/>
      <c r="F368" s="171"/>
      <c r="H368" s="171"/>
    </row>
    <row r="369" spans="2:8" ht="38.25" hidden="1" customHeight="1">
      <c r="B369" s="171"/>
      <c r="F369" s="171"/>
      <c r="H369" s="171"/>
    </row>
    <row r="370" spans="2:8" ht="122.25" customHeight="1">
      <c r="B370" s="171"/>
      <c r="F370" s="171"/>
      <c r="H370" s="171"/>
    </row>
    <row r="371" spans="2:8" ht="42" customHeight="1">
      <c r="B371" s="171"/>
      <c r="F371" s="171"/>
      <c r="H371" s="171"/>
    </row>
    <row r="372" spans="2:8" ht="132.75" customHeight="1">
      <c r="B372" s="171"/>
      <c r="F372" s="171"/>
      <c r="H372" s="171"/>
    </row>
    <row r="373" spans="2:8" ht="42" customHeight="1">
      <c r="B373" s="171"/>
      <c r="F373" s="171"/>
      <c r="H373" s="171"/>
    </row>
    <row r="374" spans="2:8" ht="60" hidden="1" customHeight="1">
      <c r="B374" s="171"/>
      <c r="F374" s="171"/>
      <c r="H374" s="171"/>
    </row>
    <row r="375" spans="2:8" ht="40.5" hidden="1" customHeight="1">
      <c r="B375" s="171"/>
      <c r="F375" s="171"/>
      <c r="H375" s="171"/>
    </row>
    <row r="376" spans="2:8" ht="79.5" hidden="1" customHeight="1">
      <c r="B376" s="171"/>
      <c r="F376" s="171"/>
      <c r="H376" s="171"/>
    </row>
    <row r="377" spans="2:8" ht="43.5" hidden="1" customHeight="1">
      <c r="B377" s="171"/>
      <c r="F377" s="171"/>
      <c r="H377" s="171"/>
    </row>
    <row r="378" spans="2:8" ht="73.5" customHeight="1">
      <c r="B378" s="171"/>
      <c r="F378" s="171"/>
      <c r="H378" s="171"/>
    </row>
    <row r="379" spans="2:8" ht="43.5" customHeight="1">
      <c r="B379" s="171"/>
      <c r="F379" s="171"/>
      <c r="H379" s="171"/>
    </row>
    <row r="380" spans="2:8" ht="108.75" customHeight="1">
      <c r="B380" s="171"/>
      <c r="F380" s="171"/>
      <c r="H380" s="171"/>
    </row>
    <row r="381" spans="2:8" ht="43.5" customHeight="1">
      <c r="B381" s="171"/>
      <c r="F381" s="171"/>
      <c r="H381" s="171"/>
    </row>
    <row r="382" spans="2:8" ht="72.75" hidden="1" customHeight="1">
      <c r="B382" s="171"/>
      <c r="F382" s="171"/>
      <c r="H382" s="171"/>
    </row>
    <row r="383" spans="2:8" ht="41.25" hidden="1" customHeight="1">
      <c r="B383" s="171"/>
      <c r="F383" s="171"/>
      <c r="H383" s="171"/>
    </row>
    <row r="384" spans="2:8" ht="63.75" hidden="1" customHeight="1">
      <c r="B384" s="171"/>
      <c r="F384" s="171"/>
      <c r="H384" s="171"/>
    </row>
    <row r="385" spans="1:19" ht="54.75" hidden="1" customHeight="1">
      <c r="B385" s="171"/>
      <c r="F385" s="171"/>
      <c r="H385" s="171"/>
    </row>
    <row r="386" spans="1:19" ht="54.75" hidden="1" customHeight="1">
      <c r="B386" s="171"/>
      <c r="F386" s="171"/>
      <c r="H386" s="171"/>
    </row>
    <row r="387" spans="1:19" ht="54.75" hidden="1" customHeight="1"/>
    <row r="388" spans="1:19" ht="54.75" hidden="1" customHeight="1"/>
    <row r="389" spans="1:19" ht="54.75" hidden="1" customHeight="1"/>
    <row r="390" spans="1:19" ht="54.75" hidden="1" customHeight="1"/>
    <row r="391" spans="1:19" ht="54.75" hidden="1" customHeight="1"/>
    <row r="392" spans="1:19" s="389" customFormat="1" ht="78.75" customHeight="1">
      <c r="A392" s="171"/>
      <c r="B392" s="387"/>
      <c r="C392" s="171"/>
      <c r="D392" s="171"/>
      <c r="E392" s="171"/>
      <c r="F392" s="386"/>
      <c r="G392" s="171"/>
      <c r="H392" s="385"/>
      <c r="I392" s="171"/>
      <c r="S392" s="171"/>
    </row>
    <row r="393" spans="1:19" s="389" customFormat="1" ht="49.5" customHeight="1">
      <c r="A393" s="171"/>
      <c r="B393" s="387"/>
      <c r="C393" s="171"/>
      <c r="D393" s="171"/>
      <c r="E393" s="171"/>
      <c r="F393" s="386"/>
      <c r="G393" s="171"/>
      <c r="H393" s="385"/>
      <c r="I393" s="171"/>
    </row>
    <row r="394" spans="1:19" s="389" customFormat="1" ht="73.5" customHeight="1">
      <c r="A394" s="171"/>
      <c r="B394" s="387"/>
      <c r="C394" s="171"/>
      <c r="D394" s="171"/>
      <c r="E394" s="171"/>
      <c r="F394" s="386"/>
      <c r="G394" s="171"/>
      <c r="H394" s="385"/>
      <c r="I394" s="171"/>
    </row>
    <row r="395" spans="1:19" s="389" customFormat="1" ht="49.5" customHeight="1">
      <c r="A395" s="171"/>
      <c r="B395" s="387"/>
      <c r="C395" s="171"/>
      <c r="D395" s="171"/>
      <c r="E395" s="171"/>
      <c r="F395" s="386"/>
      <c r="G395" s="171"/>
      <c r="H395" s="385"/>
      <c r="I395" s="171"/>
    </row>
    <row r="396" spans="1:19" s="389" customFormat="1" ht="98.25" customHeight="1">
      <c r="A396" s="171"/>
      <c r="B396" s="387"/>
      <c r="C396" s="171"/>
      <c r="D396" s="171"/>
      <c r="E396" s="171"/>
      <c r="F396" s="386"/>
      <c r="G396" s="171"/>
      <c r="H396" s="385"/>
      <c r="I396" s="171"/>
    </row>
    <row r="397" spans="1:19" s="389" customFormat="1" ht="42" customHeight="1">
      <c r="A397" s="171"/>
      <c r="B397" s="387"/>
      <c r="C397" s="171"/>
      <c r="D397" s="171"/>
      <c r="E397" s="171"/>
      <c r="F397" s="386"/>
      <c r="G397" s="171"/>
      <c r="H397" s="385"/>
      <c r="I397" s="171"/>
    </row>
    <row r="398" spans="1:19" ht="43.5" hidden="1" customHeight="1">
      <c r="S398" s="389"/>
    </row>
    <row r="399" spans="1:19" ht="39.75" hidden="1" customHeight="1"/>
    <row r="400" spans="1:19" ht="62.25" hidden="1" customHeight="1"/>
    <row r="401" spans="2:8" ht="42" hidden="1" customHeight="1"/>
    <row r="402" spans="2:8" ht="75.75" customHeight="1"/>
    <row r="403" spans="2:8" ht="39.75" customHeight="1">
      <c r="B403" s="171"/>
      <c r="F403" s="171"/>
      <c r="H403" s="171"/>
    </row>
    <row r="404" spans="2:8" ht="41.25" hidden="1" customHeight="1">
      <c r="B404" s="171"/>
      <c r="F404" s="171"/>
      <c r="H404" s="171"/>
    </row>
    <row r="405" spans="2:8" ht="43.5" hidden="1" customHeight="1">
      <c r="B405" s="171"/>
      <c r="F405" s="171"/>
      <c r="H405" s="171"/>
    </row>
    <row r="406" spans="2:8" ht="77.25" customHeight="1">
      <c r="B406" s="171"/>
      <c r="F406" s="171"/>
      <c r="H406" s="171"/>
    </row>
    <row r="407" spans="2:8" ht="39.75" customHeight="1">
      <c r="B407" s="171"/>
      <c r="F407" s="171"/>
      <c r="H407" s="171"/>
    </row>
    <row r="408" spans="2:8" ht="78.75" hidden="1" customHeight="1">
      <c r="B408" s="171"/>
      <c r="F408" s="171"/>
      <c r="H408" s="171"/>
    </row>
    <row r="409" spans="2:8" ht="39.75" hidden="1" customHeight="1">
      <c r="B409" s="171"/>
      <c r="F409" s="171"/>
      <c r="H409" s="171"/>
    </row>
    <row r="410" spans="2:8" ht="39.75" hidden="1" customHeight="1">
      <c r="B410" s="171"/>
      <c r="F410" s="171"/>
      <c r="H410" s="171"/>
    </row>
    <row r="411" spans="2:8" ht="60.75" customHeight="1">
      <c r="B411" s="171"/>
      <c r="F411" s="171"/>
      <c r="H411" s="171"/>
    </row>
    <row r="412" spans="2:8" ht="39.75" customHeight="1">
      <c r="B412" s="171"/>
      <c r="F412" s="171"/>
      <c r="H412" s="171"/>
    </row>
    <row r="413" spans="2:8" ht="72" customHeight="1">
      <c r="B413" s="171"/>
      <c r="F413" s="171"/>
      <c r="H413" s="171"/>
    </row>
    <row r="414" spans="2:8" ht="45" customHeight="1">
      <c r="B414" s="171"/>
      <c r="F414" s="171"/>
      <c r="H414" s="171"/>
    </row>
    <row r="415" spans="2:8" ht="81" customHeight="1">
      <c r="B415" s="171"/>
      <c r="F415" s="171"/>
      <c r="H415" s="171"/>
    </row>
    <row r="416" spans="2:8" ht="37.5" customHeight="1">
      <c r="B416" s="171"/>
      <c r="F416" s="171"/>
      <c r="H416" s="171"/>
    </row>
    <row r="417" spans="2:8" ht="60" hidden="1" customHeight="1">
      <c r="B417" s="171"/>
      <c r="F417" s="171"/>
      <c r="H417" s="171"/>
    </row>
    <row r="418" spans="2:8" ht="39.75" hidden="1" customHeight="1">
      <c r="B418" s="171"/>
      <c r="F418" s="171"/>
      <c r="H418" s="171"/>
    </row>
    <row r="419" spans="2:8" ht="62.25" hidden="1" customHeight="1"/>
    <row r="420" spans="2:8" ht="40.5" hidden="1" customHeight="1"/>
    <row r="421" spans="2:8" ht="135" customHeight="1"/>
    <row r="422" spans="2:8" ht="40.5" customHeight="1"/>
    <row r="423" spans="2:8" ht="25.5" customHeight="1"/>
    <row r="424" spans="2:8" ht="20.25" hidden="1" customHeight="1"/>
    <row r="425" spans="2:8" ht="40.5" hidden="1" customHeight="1"/>
    <row r="426" spans="2:8" ht="98.25" customHeight="1"/>
    <row r="427" spans="2:8" ht="24" hidden="1" customHeight="1"/>
    <row r="428" spans="2:8" ht="37.5" customHeight="1"/>
    <row r="429" spans="2:8" ht="57.75" hidden="1" customHeight="1"/>
    <row r="430" spans="2:8" ht="31.5" hidden="1" customHeight="1"/>
    <row r="431" spans="2:8" ht="45" hidden="1" customHeight="1"/>
    <row r="432" spans="2:8" ht="104.25" hidden="1" customHeight="1"/>
    <row r="433" spans="1:19" ht="39.75" hidden="1" customHeight="1"/>
    <row r="434" spans="1:19" s="389" customFormat="1" ht="95.25" customHeight="1">
      <c r="A434" s="171"/>
      <c r="B434" s="387"/>
      <c r="C434" s="171"/>
      <c r="D434" s="171"/>
      <c r="E434" s="171"/>
      <c r="F434" s="386"/>
      <c r="G434" s="171"/>
      <c r="H434" s="385"/>
      <c r="I434" s="171"/>
      <c r="S434" s="171"/>
    </row>
    <row r="435" spans="1:19" s="389" customFormat="1" ht="48" hidden="1" customHeight="1">
      <c r="A435" s="171"/>
      <c r="B435" s="387"/>
      <c r="C435" s="171"/>
      <c r="D435" s="171"/>
      <c r="E435" s="171"/>
      <c r="F435" s="386"/>
      <c r="G435" s="171"/>
      <c r="H435" s="385"/>
      <c r="I435" s="171"/>
    </row>
    <row r="436" spans="1:19" s="389" customFormat="1" ht="37.5" customHeight="1">
      <c r="A436" s="171"/>
      <c r="B436" s="387"/>
      <c r="C436" s="171"/>
      <c r="D436" s="171"/>
      <c r="E436" s="171"/>
      <c r="F436" s="386"/>
      <c r="G436" s="171"/>
      <c r="H436" s="385"/>
      <c r="I436" s="171"/>
    </row>
    <row r="437" spans="1:19" s="389" customFormat="1" ht="27.75" hidden="1" customHeight="1">
      <c r="A437" s="171"/>
      <c r="B437" s="387"/>
      <c r="C437" s="171"/>
      <c r="D437" s="171"/>
      <c r="E437" s="171"/>
      <c r="F437" s="386"/>
      <c r="G437" s="171"/>
      <c r="H437" s="385"/>
      <c r="I437" s="171"/>
    </row>
    <row r="438" spans="1:19" s="389" customFormat="1" ht="76.5" customHeight="1">
      <c r="A438" s="171"/>
      <c r="B438" s="387"/>
      <c r="C438" s="171"/>
      <c r="D438" s="171"/>
      <c r="E438" s="171"/>
      <c r="F438" s="386"/>
      <c r="G438" s="171"/>
      <c r="H438" s="385"/>
      <c r="I438" s="171"/>
    </row>
    <row r="439" spans="1:19" s="389" customFormat="1" ht="45" customHeight="1">
      <c r="A439" s="171"/>
      <c r="B439" s="387"/>
      <c r="C439" s="171"/>
      <c r="D439" s="171"/>
      <c r="E439" s="171"/>
      <c r="F439" s="386"/>
      <c r="G439" s="171"/>
      <c r="H439" s="385"/>
      <c r="I439" s="171"/>
    </row>
    <row r="440" spans="1:19" s="389" customFormat="1" ht="45" hidden="1" customHeight="1">
      <c r="A440" s="171"/>
      <c r="B440" s="387"/>
      <c r="C440" s="171"/>
      <c r="D440" s="171"/>
      <c r="E440" s="171"/>
      <c r="F440" s="386"/>
      <c r="G440" s="171"/>
      <c r="H440" s="385"/>
      <c r="I440" s="171"/>
    </row>
    <row r="441" spans="1:19" ht="24" customHeight="1">
      <c r="S441" s="389"/>
    </row>
    <row r="442" spans="1:19" ht="20.25" customHeight="1"/>
    <row r="443" spans="1:19" s="385" customFormat="1" ht="99" customHeight="1">
      <c r="A443" s="171"/>
      <c r="B443" s="387"/>
      <c r="C443" s="171"/>
      <c r="D443" s="171"/>
      <c r="E443" s="171"/>
      <c r="F443" s="386"/>
      <c r="G443" s="171"/>
      <c r="I443" s="171"/>
      <c r="J443" s="171"/>
      <c r="K443" s="171"/>
      <c r="L443" s="171"/>
      <c r="M443" s="171"/>
      <c r="N443" s="171"/>
      <c r="O443" s="171"/>
      <c r="P443" s="171"/>
      <c r="Q443" s="171"/>
      <c r="R443" s="171"/>
      <c r="S443" s="171"/>
    </row>
    <row r="444" spans="1:19" s="385" customFormat="1" ht="39" customHeight="1">
      <c r="A444" s="171"/>
      <c r="B444" s="387"/>
      <c r="C444" s="171"/>
      <c r="D444" s="171"/>
      <c r="E444" s="171"/>
      <c r="F444" s="386"/>
      <c r="G444" s="171"/>
      <c r="I444" s="171"/>
      <c r="J444" s="171"/>
      <c r="K444" s="171"/>
      <c r="L444" s="171"/>
      <c r="M444" s="171"/>
      <c r="N444" s="171"/>
      <c r="O444" s="171"/>
      <c r="P444" s="171"/>
      <c r="Q444" s="171"/>
      <c r="R444" s="171"/>
      <c r="S444" s="171"/>
    </row>
    <row r="445" spans="1:19" s="385" customFormat="1" ht="21" hidden="1" customHeight="1">
      <c r="A445" s="171"/>
      <c r="B445" s="387"/>
      <c r="C445" s="171"/>
      <c r="D445" s="171"/>
      <c r="E445" s="171"/>
      <c r="F445" s="386"/>
      <c r="G445" s="171"/>
      <c r="I445" s="171"/>
      <c r="J445" s="171"/>
      <c r="K445" s="171"/>
      <c r="L445" s="171"/>
      <c r="M445" s="171"/>
      <c r="N445" s="171"/>
      <c r="O445" s="171"/>
      <c r="P445" s="171"/>
      <c r="Q445" s="171"/>
      <c r="R445" s="171"/>
      <c r="S445" s="171"/>
    </row>
    <row r="446" spans="1:19" s="385" customFormat="1" ht="40.5" hidden="1" customHeight="1">
      <c r="A446" s="171"/>
      <c r="B446" s="387"/>
      <c r="C446" s="171"/>
      <c r="D446" s="171"/>
      <c r="E446" s="171"/>
      <c r="F446" s="386"/>
      <c r="G446" s="171"/>
      <c r="I446" s="171"/>
      <c r="J446" s="171"/>
      <c r="K446" s="171"/>
      <c r="L446" s="171"/>
      <c r="M446" s="171"/>
      <c r="N446" s="171"/>
      <c r="O446" s="171"/>
      <c r="P446" s="171"/>
      <c r="Q446" s="171"/>
      <c r="R446" s="171"/>
      <c r="S446" s="171"/>
    </row>
    <row r="447" spans="1:19" s="385" customFormat="1" ht="40.5" hidden="1" customHeight="1">
      <c r="A447" s="171"/>
      <c r="B447" s="387"/>
      <c r="C447" s="171"/>
      <c r="D447" s="171"/>
      <c r="E447" s="171"/>
      <c r="F447" s="386"/>
      <c r="G447" s="171"/>
      <c r="I447" s="171"/>
      <c r="J447" s="171"/>
      <c r="K447" s="171"/>
      <c r="L447" s="171"/>
      <c r="M447" s="171"/>
      <c r="N447" s="171"/>
      <c r="O447" s="171"/>
      <c r="P447" s="171"/>
      <c r="Q447" s="171"/>
      <c r="R447" s="171"/>
      <c r="S447" s="171"/>
    </row>
    <row r="448" spans="1:19" s="385" customFormat="1" ht="60.75" customHeight="1">
      <c r="A448" s="171"/>
      <c r="B448" s="387"/>
      <c r="C448" s="171"/>
      <c r="D448" s="171"/>
      <c r="E448" s="171"/>
      <c r="F448" s="386"/>
      <c r="G448" s="171"/>
      <c r="I448" s="171"/>
      <c r="J448" s="171"/>
      <c r="K448" s="171"/>
      <c r="L448" s="171"/>
      <c r="M448" s="171"/>
      <c r="N448" s="171"/>
      <c r="O448" s="171"/>
      <c r="P448" s="171"/>
      <c r="Q448" s="171"/>
      <c r="R448" s="171"/>
      <c r="S448" s="171"/>
    </row>
    <row r="449" spans="1:19" s="385" customFormat="1" ht="96.75" customHeight="1">
      <c r="A449" s="171"/>
      <c r="B449" s="387"/>
      <c r="C449" s="171"/>
      <c r="D449" s="171"/>
      <c r="E449" s="171"/>
      <c r="F449" s="386"/>
      <c r="G449" s="171"/>
      <c r="I449" s="171"/>
      <c r="J449" s="171"/>
      <c r="K449" s="171"/>
      <c r="L449" s="171"/>
      <c r="M449" s="171"/>
      <c r="N449" s="171"/>
      <c r="O449" s="171"/>
      <c r="P449" s="171"/>
      <c r="Q449" s="171"/>
      <c r="R449" s="171"/>
      <c r="S449" s="171"/>
    </row>
    <row r="450" spans="1:19" s="385" customFormat="1" ht="45.75" customHeight="1">
      <c r="A450" s="171"/>
      <c r="B450" s="387"/>
      <c r="C450" s="171"/>
      <c r="D450" s="171"/>
      <c r="E450" s="171"/>
      <c r="F450" s="386"/>
      <c r="G450" s="171"/>
      <c r="I450" s="171"/>
      <c r="J450" s="171"/>
      <c r="K450" s="171"/>
      <c r="L450" s="171"/>
      <c r="M450" s="171"/>
      <c r="N450" s="171"/>
      <c r="O450" s="171"/>
      <c r="P450" s="171"/>
      <c r="Q450" s="171"/>
      <c r="R450" s="171"/>
      <c r="S450" s="171"/>
    </row>
    <row r="451" spans="1:19" s="385" customFormat="1" ht="25.5" customHeight="1">
      <c r="A451" s="171"/>
      <c r="B451" s="387"/>
      <c r="C451" s="171"/>
      <c r="D451" s="171"/>
      <c r="E451" s="171"/>
      <c r="F451" s="386"/>
      <c r="G451" s="171"/>
      <c r="I451" s="171"/>
      <c r="J451" s="171"/>
      <c r="K451" s="171"/>
      <c r="L451" s="171"/>
      <c r="M451" s="171"/>
      <c r="N451" s="171"/>
      <c r="O451" s="171"/>
      <c r="P451" s="171"/>
      <c r="Q451" s="171"/>
      <c r="R451" s="171"/>
      <c r="S451" s="171"/>
    </row>
    <row r="452" spans="1:19" s="385" customFormat="1" ht="39.75" hidden="1" customHeight="1">
      <c r="A452" s="171"/>
      <c r="B452" s="387"/>
      <c r="C452" s="171"/>
      <c r="D452" s="171"/>
      <c r="E452" s="171"/>
      <c r="F452" s="386"/>
      <c r="G452" s="171"/>
      <c r="I452" s="171"/>
      <c r="J452" s="171"/>
      <c r="K452" s="171"/>
      <c r="L452" s="171"/>
      <c r="M452" s="171"/>
      <c r="N452" s="171"/>
      <c r="O452" s="171"/>
      <c r="P452" s="171"/>
      <c r="Q452" s="171"/>
      <c r="R452" s="171"/>
      <c r="S452" s="171"/>
    </row>
    <row r="453" spans="1:19" s="385" customFormat="1" ht="40.5" hidden="1" customHeight="1">
      <c r="A453" s="171"/>
      <c r="B453" s="387"/>
      <c r="C453" s="171"/>
      <c r="D453" s="171"/>
      <c r="E453" s="171"/>
      <c r="F453" s="386"/>
      <c r="G453" s="171"/>
      <c r="I453" s="171"/>
      <c r="J453" s="171"/>
      <c r="K453" s="171"/>
      <c r="L453" s="171"/>
      <c r="M453" s="171"/>
      <c r="N453" s="171"/>
      <c r="O453" s="171"/>
      <c r="P453" s="171"/>
      <c r="Q453" s="171"/>
      <c r="R453" s="171"/>
      <c r="S453" s="171"/>
    </row>
    <row r="454" spans="1:19" s="385" customFormat="1" ht="40.5" customHeight="1">
      <c r="A454" s="171"/>
      <c r="B454" s="387"/>
      <c r="C454" s="171"/>
      <c r="D454" s="171"/>
      <c r="E454" s="171"/>
      <c r="F454" s="386"/>
      <c r="G454" s="171"/>
      <c r="I454" s="171"/>
      <c r="J454" s="171"/>
      <c r="K454" s="171"/>
      <c r="L454" s="171"/>
      <c r="M454" s="171"/>
      <c r="N454" s="171"/>
      <c r="O454" s="171"/>
      <c r="P454" s="171"/>
      <c r="Q454" s="171"/>
      <c r="R454" s="171"/>
      <c r="S454" s="171"/>
    </row>
    <row r="455" spans="1:19" s="385" customFormat="1" ht="40.5" customHeight="1">
      <c r="A455" s="171"/>
      <c r="B455" s="387"/>
      <c r="C455" s="171"/>
      <c r="D455" s="171"/>
      <c r="E455" s="171"/>
      <c r="F455" s="386"/>
      <c r="G455" s="171"/>
      <c r="I455" s="171"/>
      <c r="J455" s="171"/>
      <c r="K455" s="171"/>
      <c r="L455" s="171"/>
      <c r="M455" s="171"/>
      <c r="N455" s="171"/>
      <c r="O455" s="171"/>
      <c r="P455" s="171"/>
      <c r="Q455" s="171"/>
      <c r="R455" s="171"/>
      <c r="S455" s="171"/>
    </row>
    <row r="456" spans="1:19" s="385" customFormat="1" ht="21.75" customHeight="1">
      <c r="A456" s="171"/>
      <c r="B456" s="387"/>
      <c r="C456" s="171"/>
      <c r="D456" s="171"/>
      <c r="E456" s="171"/>
      <c r="F456" s="386"/>
      <c r="G456" s="171"/>
      <c r="I456" s="171"/>
      <c r="J456" s="171"/>
      <c r="K456" s="171"/>
      <c r="L456" s="171"/>
      <c r="M456" s="171"/>
      <c r="N456" s="171"/>
      <c r="O456" s="171"/>
      <c r="P456" s="171"/>
      <c r="Q456" s="171"/>
      <c r="R456" s="171"/>
      <c r="S456" s="171"/>
    </row>
    <row r="457" spans="1:19" s="385" customFormat="1" ht="115.5" customHeight="1">
      <c r="A457" s="171"/>
      <c r="B457" s="387"/>
      <c r="C457" s="171"/>
      <c r="D457" s="171"/>
      <c r="E457" s="171"/>
      <c r="F457" s="386"/>
      <c r="G457" s="171"/>
      <c r="I457" s="171"/>
      <c r="J457" s="171"/>
      <c r="K457" s="171"/>
      <c r="L457" s="171"/>
      <c r="M457" s="171"/>
      <c r="N457" s="171"/>
      <c r="O457" s="171"/>
      <c r="P457" s="171"/>
      <c r="Q457" s="171"/>
      <c r="R457" s="171"/>
      <c r="S457" s="171"/>
    </row>
    <row r="458" spans="1:19" s="385" customFormat="1" ht="100.5" customHeight="1">
      <c r="A458" s="171"/>
      <c r="B458" s="387"/>
      <c r="C458" s="171"/>
      <c r="D458" s="171"/>
      <c r="E458" s="171"/>
      <c r="F458" s="386"/>
      <c r="G458" s="171"/>
      <c r="I458" s="171"/>
      <c r="J458" s="171"/>
      <c r="K458" s="171"/>
      <c r="L458" s="171"/>
      <c r="M458" s="171"/>
      <c r="N458" s="171"/>
      <c r="O458" s="171"/>
      <c r="P458" s="171"/>
      <c r="Q458" s="171"/>
      <c r="R458" s="171"/>
      <c r="S458" s="171"/>
    </row>
    <row r="459" spans="1:19" ht="42.75" customHeight="1"/>
    <row r="460" spans="1:19" s="388" customFormat="1" ht="21.75" customHeight="1">
      <c r="A460" s="171"/>
      <c r="B460" s="387"/>
      <c r="C460" s="171"/>
      <c r="D460" s="171"/>
      <c r="E460" s="171"/>
      <c r="F460" s="386"/>
      <c r="G460" s="171"/>
      <c r="H460" s="385"/>
      <c r="I460" s="171"/>
      <c r="S460" s="171"/>
    </row>
    <row r="461" spans="1:19" ht="26.25" customHeight="1">
      <c r="S461" s="388"/>
    </row>
    <row r="462" spans="1:19" ht="26.25" hidden="1" customHeight="1"/>
    <row r="463" spans="1:19" ht="26.25" hidden="1" customHeight="1"/>
    <row r="464" spans="1:19" ht="156" customHeight="1"/>
    <row r="465" spans="1:19" ht="40.5" customHeight="1"/>
    <row r="466" spans="1:19" ht="40.5" hidden="1" customHeight="1"/>
    <row r="467" spans="1:19" ht="99.75" hidden="1" customHeight="1"/>
    <row r="468" spans="1:19" ht="36" hidden="1" customHeight="1"/>
    <row r="469" spans="1:19" ht="21.75" hidden="1" customHeight="1"/>
    <row r="470" spans="1:19" ht="72.75" customHeight="1"/>
    <row r="471" spans="1:19" ht="99" customHeight="1"/>
    <row r="472" spans="1:19" ht="42" customHeight="1"/>
    <row r="473" spans="1:19" ht="25.5" customHeight="1"/>
    <row r="474" spans="1:19" ht="174.75" customHeight="1"/>
    <row r="475" spans="1:19" ht="100.5" hidden="1" customHeight="1"/>
    <row r="476" spans="1:19" ht="38.25" hidden="1" customHeight="1"/>
    <row r="477" spans="1:19" ht="25.5" customHeight="1"/>
    <row r="478" spans="1:19" s="389" customFormat="1" ht="141" hidden="1" customHeight="1">
      <c r="A478" s="171"/>
      <c r="B478" s="387"/>
      <c r="C478" s="171"/>
      <c r="D478" s="171"/>
      <c r="E478" s="171"/>
      <c r="F478" s="386"/>
      <c r="G478" s="171"/>
      <c r="H478" s="385"/>
      <c r="I478" s="171"/>
      <c r="S478" s="171"/>
    </row>
    <row r="479" spans="1:19" s="389" customFormat="1" ht="45" hidden="1" customHeight="1">
      <c r="A479" s="171"/>
      <c r="B479" s="387"/>
      <c r="C479" s="171"/>
      <c r="D479" s="171"/>
      <c r="E479" s="171"/>
      <c r="F479" s="386"/>
      <c r="G479" s="171"/>
      <c r="H479" s="385"/>
      <c r="I479" s="171"/>
    </row>
    <row r="480" spans="1:19" s="389" customFormat="1" ht="23.25" hidden="1" customHeight="1">
      <c r="A480" s="171"/>
      <c r="B480" s="387"/>
      <c r="C480" s="171"/>
      <c r="D480" s="171"/>
      <c r="E480" s="171"/>
      <c r="F480" s="386"/>
      <c r="G480" s="171"/>
      <c r="H480" s="385"/>
      <c r="I480" s="171"/>
    </row>
    <row r="481" spans="1:9" s="389" customFormat="1" ht="96.75" hidden="1" customHeight="1">
      <c r="A481" s="171"/>
      <c r="B481" s="387"/>
      <c r="C481" s="171"/>
      <c r="D481" s="171"/>
      <c r="E481" s="171"/>
      <c r="F481" s="386"/>
      <c r="G481" s="171"/>
      <c r="H481" s="385"/>
      <c r="I481" s="171"/>
    </row>
    <row r="482" spans="1:9" s="389" customFormat="1" ht="148.5" customHeight="1">
      <c r="A482" s="171"/>
      <c r="B482" s="387"/>
      <c r="C482" s="171"/>
      <c r="D482" s="171"/>
      <c r="E482" s="171"/>
      <c r="F482" s="386"/>
      <c r="G482" s="171"/>
      <c r="H482" s="385"/>
      <c r="I482" s="171"/>
    </row>
    <row r="483" spans="1:9" s="389" customFormat="1" ht="31.5" customHeight="1">
      <c r="A483" s="171"/>
      <c r="B483" s="387"/>
      <c r="C483" s="171"/>
      <c r="D483" s="171"/>
      <c r="E483" s="171"/>
      <c r="F483" s="386"/>
      <c r="G483" s="171"/>
      <c r="H483" s="385"/>
      <c r="I483" s="171"/>
    </row>
    <row r="484" spans="1:9" s="389" customFormat="1" ht="68.25" hidden="1" customHeight="1">
      <c r="A484" s="171"/>
      <c r="B484" s="387"/>
      <c r="C484" s="171"/>
      <c r="D484" s="171"/>
      <c r="E484" s="171"/>
      <c r="F484" s="386"/>
      <c r="G484" s="171"/>
      <c r="H484" s="385"/>
      <c r="I484" s="171"/>
    </row>
    <row r="485" spans="1:9" s="389" customFormat="1" ht="44.25" hidden="1" customHeight="1">
      <c r="A485" s="171"/>
      <c r="B485" s="387"/>
      <c r="C485" s="171"/>
      <c r="D485" s="171"/>
      <c r="E485" s="171"/>
      <c r="F485" s="386"/>
      <c r="G485" s="171"/>
      <c r="H485" s="385"/>
      <c r="I485" s="171"/>
    </row>
    <row r="486" spans="1:9" s="389" customFormat="1" ht="61.5" customHeight="1">
      <c r="A486" s="171"/>
      <c r="B486" s="387"/>
      <c r="C486" s="171"/>
      <c r="D486" s="171"/>
      <c r="E486" s="171"/>
      <c r="F486" s="386"/>
      <c r="G486" s="171"/>
      <c r="H486" s="385"/>
      <c r="I486" s="171"/>
    </row>
    <row r="487" spans="1:9" s="389" customFormat="1" ht="42.75" customHeight="1">
      <c r="A487" s="171"/>
      <c r="B487" s="387"/>
      <c r="C487" s="171"/>
      <c r="D487" s="171"/>
      <c r="E487" s="171"/>
      <c r="F487" s="386"/>
      <c r="G487" s="171"/>
      <c r="H487" s="385"/>
      <c r="I487" s="171"/>
    </row>
    <row r="488" spans="1:9" s="389" customFormat="1" ht="99" customHeight="1">
      <c r="A488" s="171"/>
      <c r="B488" s="387"/>
      <c r="C488" s="171"/>
      <c r="D488" s="171"/>
      <c r="E488" s="171"/>
      <c r="F488" s="386"/>
      <c r="G488" s="171"/>
      <c r="H488" s="385"/>
      <c r="I488" s="171"/>
    </row>
    <row r="489" spans="1:9" s="389" customFormat="1" ht="96.75" customHeight="1">
      <c r="A489" s="171"/>
      <c r="B489" s="387"/>
      <c r="C489" s="171"/>
      <c r="D489" s="171"/>
      <c r="E489" s="171"/>
      <c r="F489" s="386"/>
      <c r="G489" s="171"/>
      <c r="H489" s="385"/>
      <c r="I489" s="171"/>
    </row>
    <row r="490" spans="1:9" s="389" customFormat="1" ht="57.75" customHeight="1">
      <c r="A490" s="171"/>
      <c r="B490" s="387"/>
      <c r="C490" s="171"/>
      <c r="D490" s="171"/>
      <c r="E490" s="171"/>
      <c r="F490" s="386"/>
      <c r="G490" s="171"/>
      <c r="H490" s="385"/>
      <c r="I490" s="171"/>
    </row>
    <row r="491" spans="1:9" s="389" customFormat="1" ht="21.75" customHeight="1">
      <c r="A491" s="171"/>
      <c r="B491" s="387"/>
      <c r="C491" s="171"/>
      <c r="D491" s="171"/>
      <c r="E491" s="171"/>
      <c r="F491" s="386"/>
      <c r="G491" s="171"/>
      <c r="H491" s="385"/>
      <c r="I491" s="171"/>
    </row>
    <row r="492" spans="1:9" s="389" customFormat="1" ht="82.5" customHeight="1">
      <c r="A492" s="171"/>
      <c r="B492" s="387"/>
      <c r="C492" s="171"/>
      <c r="D492" s="171"/>
      <c r="E492" s="171"/>
      <c r="F492" s="386"/>
      <c r="G492" s="171"/>
      <c r="H492" s="385"/>
      <c r="I492" s="171"/>
    </row>
    <row r="493" spans="1:9" s="389" customFormat="1" ht="42" customHeight="1">
      <c r="A493" s="171"/>
      <c r="B493" s="387"/>
      <c r="C493" s="171"/>
      <c r="D493" s="171"/>
      <c r="E493" s="171"/>
      <c r="F493" s="386"/>
      <c r="G493" s="171"/>
      <c r="H493" s="385"/>
      <c r="I493" s="171"/>
    </row>
    <row r="494" spans="1:9" s="389" customFormat="1" ht="58.5" customHeight="1">
      <c r="A494" s="171"/>
      <c r="B494" s="387"/>
      <c r="C494" s="171"/>
      <c r="D494" s="171"/>
      <c r="E494" s="171"/>
      <c r="F494" s="386"/>
      <c r="G494" s="171"/>
      <c r="H494" s="385"/>
      <c r="I494" s="171"/>
    </row>
    <row r="495" spans="1:9" s="389" customFormat="1" ht="39.75" customHeight="1">
      <c r="A495" s="171"/>
      <c r="B495" s="387"/>
      <c r="C495" s="171"/>
      <c r="D495" s="171"/>
      <c r="E495" s="171"/>
      <c r="F495" s="386"/>
      <c r="G495" s="171"/>
      <c r="H495" s="385"/>
      <c r="I495" s="171"/>
    </row>
    <row r="496" spans="1:9" s="389" customFormat="1" ht="76.5" customHeight="1">
      <c r="A496" s="171"/>
      <c r="B496" s="387"/>
      <c r="C496" s="171"/>
      <c r="D496" s="171"/>
      <c r="E496" s="171"/>
      <c r="F496" s="386"/>
      <c r="G496" s="171"/>
      <c r="H496" s="385"/>
      <c r="I496" s="171"/>
    </row>
    <row r="497" spans="1:19" s="389" customFormat="1" ht="47.25" customHeight="1">
      <c r="A497" s="171"/>
      <c r="B497" s="387"/>
      <c r="C497" s="171"/>
      <c r="D497" s="171"/>
      <c r="E497" s="171"/>
      <c r="F497" s="386"/>
      <c r="G497" s="171"/>
      <c r="H497" s="385"/>
      <c r="I497" s="171"/>
    </row>
    <row r="498" spans="1:19" s="389" customFormat="1" ht="30.75" customHeight="1">
      <c r="A498" s="171"/>
      <c r="B498" s="387"/>
      <c r="C498" s="171"/>
      <c r="D498" s="171"/>
      <c r="E498" s="171"/>
      <c r="F498" s="386"/>
      <c r="G498" s="171"/>
      <c r="H498" s="385"/>
      <c r="I498" s="171"/>
    </row>
    <row r="499" spans="1:19" s="389" customFormat="1" ht="79.5" customHeight="1">
      <c r="A499" s="171"/>
      <c r="B499" s="387"/>
      <c r="C499" s="171"/>
      <c r="D499" s="171"/>
      <c r="E499" s="171"/>
      <c r="F499" s="386"/>
      <c r="G499" s="171"/>
      <c r="H499" s="385"/>
      <c r="I499" s="171"/>
    </row>
    <row r="500" spans="1:19" s="389" customFormat="1" ht="44.25" customHeight="1">
      <c r="A500" s="171"/>
      <c r="B500" s="387"/>
      <c r="C500" s="171"/>
      <c r="D500" s="171"/>
      <c r="E500" s="171"/>
      <c r="F500" s="386"/>
      <c r="G500" s="171"/>
      <c r="H500" s="385"/>
      <c r="I500" s="171"/>
    </row>
    <row r="501" spans="1:19" s="389" customFormat="1" ht="81" customHeight="1">
      <c r="A501" s="171"/>
      <c r="B501" s="387"/>
      <c r="C501" s="171"/>
      <c r="D501" s="171"/>
      <c r="E501" s="171"/>
      <c r="F501" s="386"/>
      <c r="G501" s="171"/>
      <c r="H501" s="385"/>
      <c r="I501" s="171"/>
    </row>
    <row r="502" spans="1:19" s="389" customFormat="1" ht="41.25" customHeight="1">
      <c r="A502" s="171"/>
      <c r="B502" s="387"/>
      <c r="C502" s="171"/>
      <c r="D502" s="171"/>
      <c r="E502" s="171"/>
      <c r="F502" s="386"/>
      <c r="G502" s="171"/>
      <c r="H502" s="385"/>
      <c r="I502" s="171"/>
    </row>
    <row r="503" spans="1:19" s="389" customFormat="1" ht="45.75" hidden="1" customHeight="1">
      <c r="A503" s="171"/>
      <c r="B503" s="387"/>
      <c r="C503" s="171"/>
      <c r="D503" s="171"/>
      <c r="E503" s="171"/>
      <c r="F503" s="386"/>
      <c r="G503" s="171"/>
      <c r="H503" s="385"/>
      <c r="I503" s="171"/>
    </row>
    <row r="504" spans="1:19" s="389" customFormat="1" ht="34.5" hidden="1" customHeight="1">
      <c r="A504" s="171"/>
      <c r="B504" s="387"/>
      <c r="C504" s="171"/>
      <c r="D504" s="171"/>
      <c r="E504" s="171"/>
      <c r="F504" s="386"/>
      <c r="G504" s="171"/>
      <c r="H504" s="385"/>
      <c r="I504" s="171"/>
    </row>
    <row r="505" spans="1:19" ht="23.25" customHeight="1">
      <c r="S505" s="389"/>
    </row>
    <row r="506" spans="1:19" ht="99" customHeight="1"/>
    <row r="507" spans="1:19" ht="99.75" customHeight="1"/>
    <row r="508" spans="1:19" ht="42" customHeight="1"/>
    <row r="509" spans="1:19" ht="19.5" customHeight="1"/>
    <row r="510" spans="1:19" ht="99.75" customHeight="1"/>
    <row r="511" spans="1:19" ht="90.75" customHeight="1"/>
    <row r="512" spans="1:19" ht="42.75" customHeight="1"/>
    <row r="513" spans="1:19" ht="30" customHeight="1"/>
    <row r="514" spans="1:19" s="389" customFormat="1" ht="42.75" hidden="1" customHeight="1">
      <c r="A514" s="171"/>
      <c r="B514" s="387"/>
      <c r="C514" s="171"/>
      <c r="D514" s="171"/>
      <c r="E514" s="171"/>
      <c r="F514" s="386"/>
      <c r="G514" s="171"/>
      <c r="H514" s="385"/>
      <c r="I514" s="171"/>
      <c r="S514" s="171"/>
    </row>
    <row r="515" spans="1:19" s="389" customFormat="1" ht="99" hidden="1" customHeight="1">
      <c r="A515" s="171"/>
      <c r="B515" s="387"/>
      <c r="C515" s="171"/>
      <c r="D515" s="171"/>
      <c r="E515" s="171"/>
      <c r="F515" s="386"/>
      <c r="G515" s="171"/>
      <c r="H515" s="385"/>
      <c r="I515" s="171"/>
    </row>
    <row r="516" spans="1:19" s="388" customFormat="1" ht="27.75" customHeight="1">
      <c r="A516" s="171"/>
      <c r="B516" s="387"/>
      <c r="C516" s="171"/>
      <c r="D516" s="171"/>
      <c r="E516" s="171"/>
      <c r="F516" s="386"/>
      <c r="G516" s="171"/>
      <c r="H516" s="385"/>
      <c r="I516" s="171"/>
      <c r="S516" s="389"/>
    </row>
    <row r="517" spans="1:19" ht="21.75" customHeight="1">
      <c r="S517" s="388"/>
    </row>
    <row r="518" spans="1:19" ht="119.25" customHeight="1"/>
    <row r="519" spans="1:19" ht="24" customHeight="1"/>
    <row r="520" spans="1:19" ht="21.75" customHeight="1"/>
    <row r="521" spans="1:19" ht="63" customHeight="1"/>
    <row r="522" spans="1:19" ht="25.5" customHeight="1"/>
    <row r="523" spans="1:19" ht="21.75" customHeight="1"/>
    <row r="524" spans="1:19" ht="21.75" hidden="1" customHeight="1"/>
    <row r="525" spans="1:19" ht="113.25" customHeight="1"/>
    <row r="526" spans="1:19" ht="26.25" customHeight="1"/>
    <row r="527" spans="1:19" s="389" customFormat="1" ht="97.5" customHeight="1">
      <c r="A527" s="171"/>
      <c r="B527" s="387"/>
      <c r="C527" s="171"/>
      <c r="D527" s="171"/>
      <c r="E527" s="171"/>
      <c r="F527" s="386"/>
      <c r="G527" s="171"/>
      <c r="H527" s="385"/>
      <c r="I527" s="171"/>
      <c r="S527" s="171"/>
    </row>
    <row r="528" spans="1:19" s="389" customFormat="1" ht="25.5" customHeight="1">
      <c r="A528" s="171"/>
      <c r="B528" s="387"/>
      <c r="C528" s="171"/>
      <c r="D528" s="171"/>
      <c r="E528" s="171"/>
      <c r="F528" s="386"/>
      <c r="G528" s="171"/>
      <c r="H528" s="385"/>
      <c r="I528" s="171"/>
    </row>
    <row r="529" spans="1:19" ht="41.25" hidden="1" customHeight="1">
      <c r="S529" s="389"/>
    </row>
    <row r="530" spans="1:19" ht="26.25" hidden="1" customHeight="1"/>
    <row r="531" spans="1:19" ht="26.25" hidden="1" customHeight="1"/>
    <row r="532" spans="1:19" ht="26.25" hidden="1" customHeight="1"/>
    <row r="533" spans="1:19" ht="26.25" hidden="1" customHeight="1"/>
    <row r="534" spans="1:19" ht="24" hidden="1" customHeight="1"/>
    <row r="535" spans="1:19" ht="64.5" hidden="1" customHeight="1"/>
    <row r="536" spans="1:19" ht="21.75" hidden="1" customHeight="1"/>
    <row r="537" spans="1:19" ht="58.5" customHeight="1"/>
    <row r="538" spans="1:19" ht="26.25" customHeight="1"/>
    <row r="539" spans="1:19" ht="19.5" customHeight="1"/>
    <row r="540" spans="1:19" ht="156.75" customHeight="1"/>
    <row r="541" spans="1:19" ht="27.75" customHeight="1"/>
    <row r="542" spans="1:19" s="388" customFormat="1" ht="24" customHeight="1">
      <c r="A542" s="171"/>
      <c r="B542" s="387"/>
      <c r="C542" s="171"/>
      <c r="D542" s="171"/>
      <c r="E542" s="171"/>
      <c r="F542" s="386"/>
      <c r="G542" s="171"/>
      <c r="H542" s="385"/>
      <c r="I542" s="171"/>
      <c r="S542" s="171"/>
    </row>
    <row r="543" spans="1:19" ht="23.25" customHeight="1">
      <c r="S543" s="388"/>
    </row>
    <row r="544" spans="1:19" ht="55.5" customHeight="1"/>
    <row r="545" spans="1:19" ht="40.5" customHeight="1"/>
    <row r="546" spans="1:19" ht="25.5" customHeight="1"/>
    <row r="547" spans="1:19" ht="24" customHeight="1"/>
    <row r="548" spans="1:19" s="388" customFormat="1" ht="34.5" customHeight="1">
      <c r="A548" s="171"/>
      <c r="B548" s="387"/>
      <c r="C548" s="171"/>
      <c r="D548" s="171"/>
      <c r="E548" s="171"/>
      <c r="F548" s="386"/>
      <c r="G548" s="171"/>
      <c r="H548" s="385"/>
      <c r="I548" s="171"/>
      <c r="S548" s="171"/>
    </row>
    <row r="549" spans="1:19" ht="34.5" hidden="1" customHeight="1">
      <c r="S549" s="388"/>
    </row>
    <row r="550" spans="1:19" ht="120" customHeight="1"/>
    <row r="551" spans="1:19" ht="27" customHeight="1"/>
    <row r="552" spans="1:19" s="388" customFormat="1" ht="54" customHeight="1">
      <c r="A552" s="171"/>
      <c r="B552" s="387"/>
      <c r="C552" s="171"/>
      <c r="D552" s="171"/>
      <c r="E552" s="171"/>
      <c r="F552" s="386"/>
      <c r="G552" s="171"/>
      <c r="H552" s="385"/>
      <c r="I552" s="171"/>
      <c r="S552" s="171"/>
    </row>
    <row r="553" spans="1:19" ht="134.25" customHeight="1">
      <c r="S553" s="388"/>
    </row>
    <row r="554" spans="1:19" ht="40.5" customHeight="1"/>
    <row r="555" spans="1:19" ht="22.5" customHeight="1"/>
    <row r="556" spans="1:19" ht="19.5" customHeight="1"/>
    <row r="557" spans="1:19" ht="118.5" customHeight="1"/>
    <row r="558" spans="1:19" ht="21.75" customHeight="1"/>
    <row r="559" spans="1:19" ht="22.5" customHeight="1"/>
    <row r="560" spans="1:19" ht="55.5" hidden="1" customHeight="1"/>
    <row r="561" spans="2:8" ht="26.25" hidden="1" customHeight="1"/>
    <row r="562" spans="2:8" ht="111" hidden="1" customHeight="1"/>
    <row r="563" spans="2:8" ht="21.75" hidden="1" customHeight="1">
      <c r="B563" s="171"/>
      <c r="F563" s="171"/>
      <c r="H563" s="171"/>
    </row>
    <row r="564" spans="2:8" ht="151.5" customHeight="1">
      <c r="B564" s="171"/>
      <c r="F564" s="171"/>
      <c r="H564" s="171"/>
    </row>
    <row r="565" spans="2:8" ht="23.25" customHeight="1">
      <c r="B565" s="171"/>
      <c r="F565" s="171"/>
      <c r="H565" s="171"/>
    </row>
    <row r="566" spans="2:8" ht="27.75" customHeight="1">
      <c r="B566" s="171"/>
      <c r="F566" s="171"/>
      <c r="H566" s="171"/>
    </row>
    <row r="567" spans="2:8" ht="27.75" customHeight="1">
      <c r="B567" s="171"/>
      <c r="F567" s="171"/>
      <c r="H567" s="171"/>
    </row>
    <row r="568" spans="2:8" ht="27.75" customHeight="1">
      <c r="B568" s="171"/>
      <c r="F568" s="171"/>
      <c r="H568" s="171"/>
    </row>
    <row r="569" spans="2:8" ht="27.75" customHeight="1">
      <c r="B569" s="171"/>
      <c r="F569" s="171"/>
      <c r="H569" s="171"/>
    </row>
    <row r="570" spans="2:8" ht="27.75" customHeight="1">
      <c r="B570" s="171"/>
      <c r="F570" s="171"/>
      <c r="H570" s="171"/>
    </row>
    <row r="571" spans="2:8" ht="27.75" customHeight="1">
      <c r="B571" s="171"/>
      <c r="F571" s="171"/>
      <c r="H571" s="171"/>
    </row>
    <row r="572" spans="2:8" ht="27.75" customHeight="1">
      <c r="B572" s="171"/>
      <c r="F572" s="171"/>
      <c r="H572" s="171"/>
    </row>
    <row r="573" spans="2:8" ht="27.75" customHeight="1">
      <c r="B573" s="171"/>
      <c r="F573" s="171"/>
      <c r="H573" s="171"/>
    </row>
    <row r="574" spans="2:8" ht="27.75" customHeight="1">
      <c r="B574" s="171"/>
      <c r="F574" s="171"/>
      <c r="H574" s="171"/>
    </row>
    <row r="575" spans="2:8" ht="27.75" customHeight="1">
      <c r="B575" s="171"/>
      <c r="F575" s="171"/>
      <c r="H575" s="171"/>
    </row>
    <row r="576" spans="2:8" ht="27.75" customHeight="1">
      <c r="B576" s="171"/>
      <c r="F576" s="171"/>
      <c r="H576" s="171"/>
    </row>
    <row r="577" spans="2:8" ht="27.75" customHeight="1">
      <c r="B577" s="171"/>
      <c r="F577" s="171"/>
      <c r="H577" s="171"/>
    </row>
    <row r="578" spans="2:8" ht="27.75" customHeight="1">
      <c r="B578" s="171"/>
      <c r="F578" s="171"/>
      <c r="H578" s="171"/>
    </row>
    <row r="579" spans="2:8" ht="27.75" customHeight="1">
      <c r="B579" s="171"/>
      <c r="F579" s="171"/>
      <c r="H579" s="171"/>
    </row>
    <row r="580" spans="2:8" ht="27.75" customHeight="1">
      <c r="B580" s="171"/>
      <c r="F580" s="171"/>
      <c r="H580" s="171"/>
    </row>
    <row r="581" spans="2:8" ht="27.75" customHeight="1">
      <c r="B581" s="171"/>
      <c r="F581" s="171"/>
      <c r="H581" s="171"/>
    </row>
    <row r="582" spans="2:8" ht="27.75" customHeight="1">
      <c r="B582" s="171"/>
      <c r="F582" s="171"/>
      <c r="H582" s="171"/>
    </row>
    <row r="583" spans="2:8" ht="27.75" customHeight="1">
      <c r="B583" s="171"/>
      <c r="F583" s="171"/>
      <c r="H583" s="171"/>
    </row>
    <row r="584" spans="2:8" ht="27.75" customHeight="1">
      <c r="B584" s="171"/>
      <c r="F584" s="171"/>
      <c r="H584" s="171"/>
    </row>
    <row r="585" spans="2:8" ht="27.75" customHeight="1">
      <c r="B585" s="171"/>
      <c r="F585" s="171"/>
      <c r="H585" s="171"/>
    </row>
    <row r="586" spans="2:8" ht="27.75" customHeight="1">
      <c r="B586" s="171"/>
      <c r="F586" s="171"/>
      <c r="H586" s="171"/>
    </row>
    <row r="587" spans="2:8" ht="27.75" customHeight="1">
      <c r="B587" s="171"/>
      <c r="F587" s="171"/>
      <c r="H587" s="171"/>
    </row>
    <row r="588" spans="2:8" ht="27.75" customHeight="1">
      <c r="B588" s="171"/>
      <c r="F588" s="171"/>
      <c r="H588" s="171"/>
    </row>
    <row r="589" spans="2:8" ht="27.75" customHeight="1">
      <c r="B589" s="171"/>
      <c r="F589" s="171"/>
      <c r="H589" s="171"/>
    </row>
    <row r="590" spans="2:8" ht="27.75" customHeight="1">
      <c r="B590" s="171"/>
      <c r="F590" s="171"/>
      <c r="H590" s="171"/>
    </row>
    <row r="591" spans="2:8" ht="27.75" customHeight="1">
      <c r="B591" s="171"/>
      <c r="F591" s="171"/>
      <c r="H591" s="171"/>
    </row>
    <row r="592" spans="2:8" ht="27.75" customHeight="1">
      <c r="B592" s="171"/>
      <c r="F592" s="171"/>
      <c r="H592" s="171"/>
    </row>
    <row r="593" spans="2:8" ht="27.75" customHeight="1">
      <c r="B593" s="171"/>
      <c r="F593" s="171"/>
      <c r="H593" s="171"/>
    </row>
    <row r="594" spans="2:8" ht="27.75" customHeight="1">
      <c r="B594" s="171"/>
      <c r="F594" s="171"/>
      <c r="H594" s="171"/>
    </row>
    <row r="595" spans="2:8" ht="27.75" customHeight="1">
      <c r="B595" s="171"/>
      <c r="F595" s="171"/>
      <c r="H595" s="171"/>
    </row>
    <row r="596" spans="2:8" ht="27.75" customHeight="1">
      <c r="B596" s="171"/>
      <c r="F596" s="171"/>
      <c r="H596" s="171"/>
    </row>
    <row r="597" spans="2:8" ht="27.75" customHeight="1">
      <c r="B597" s="171"/>
      <c r="F597" s="171"/>
      <c r="H597" s="171"/>
    </row>
    <row r="598" spans="2:8" ht="27.75" customHeight="1">
      <c r="B598" s="171"/>
      <c r="F598" s="171"/>
      <c r="H598" s="171"/>
    </row>
    <row r="599" spans="2:8" ht="27.75" customHeight="1">
      <c r="B599" s="171"/>
      <c r="F599" s="171"/>
      <c r="H599" s="171"/>
    </row>
    <row r="600" spans="2:8" ht="27.75" customHeight="1">
      <c r="B600" s="171"/>
      <c r="F600" s="171"/>
      <c r="H600" s="171"/>
    </row>
    <row r="601" spans="2:8" ht="27.75" customHeight="1">
      <c r="B601" s="171"/>
      <c r="F601" s="171"/>
      <c r="H601" s="171"/>
    </row>
    <row r="602" spans="2:8" ht="27.75" customHeight="1">
      <c r="B602" s="171"/>
      <c r="F602" s="171"/>
      <c r="H602" s="171"/>
    </row>
    <row r="603" spans="2:8" ht="27.75" customHeight="1">
      <c r="B603" s="171"/>
      <c r="F603" s="171"/>
      <c r="H603" s="171"/>
    </row>
    <row r="604" spans="2:8" ht="27.75" customHeight="1">
      <c r="B604" s="171"/>
      <c r="F604" s="171"/>
      <c r="H604" s="171"/>
    </row>
    <row r="605" spans="2:8" ht="27.75" customHeight="1">
      <c r="B605" s="171"/>
      <c r="F605" s="171"/>
      <c r="H605" s="171"/>
    </row>
    <row r="606" spans="2:8" ht="27.75" customHeight="1">
      <c r="B606" s="171"/>
      <c r="F606" s="171"/>
      <c r="H606" s="171"/>
    </row>
    <row r="607" spans="2:8" ht="27.75" customHeight="1">
      <c r="B607" s="171"/>
      <c r="F607" s="171"/>
      <c r="H607" s="171"/>
    </row>
    <row r="608" spans="2:8" ht="27.75" customHeight="1">
      <c r="B608" s="171"/>
      <c r="F608" s="171"/>
      <c r="H608" s="171"/>
    </row>
    <row r="609" spans="2:8" ht="27.75" customHeight="1">
      <c r="B609" s="171"/>
      <c r="F609" s="171"/>
      <c r="H609" s="171"/>
    </row>
    <row r="610" spans="2:8" ht="27.75" customHeight="1">
      <c r="B610" s="171"/>
      <c r="F610" s="171"/>
      <c r="H610" s="171"/>
    </row>
    <row r="611" spans="2:8" ht="27.75" customHeight="1">
      <c r="B611" s="171"/>
      <c r="F611" s="171"/>
      <c r="H611" s="171"/>
    </row>
    <row r="612" spans="2:8" ht="27.75" customHeight="1">
      <c r="B612" s="171"/>
      <c r="F612" s="171"/>
      <c r="H612" s="171"/>
    </row>
    <row r="613" spans="2:8" ht="27.75" customHeight="1">
      <c r="B613" s="171"/>
      <c r="F613" s="171"/>
      <c r="H613" s="171"/>
    </row>
    <row r="614" spans="2:8" ht="27.75" customHeight="1">
      <c r="B614" s="171"/>
      <c r="F614" s="171"/>
      <c r="H614" s="171"/>
    </row>
    <row r="615" spans="2:8" ht="27.75" customHeight="1">
      <c r="B615" s="171"/>
      <c r="F615" s="171"/>
      <c r="H615" s="171"/>
    </row>
    <row r="616" spans="2:8" ht="27.75" customHeight="1">
      <c r="B616" s="171"/>
      <c r="F616" s="171"/>
      <c r="H616" s="171"/>
    </row>
    <row r="617" spans="2:8" ht="27.75" customHeight="1">
      <c r="B617" s="171"/>
      <c r="F617" s="171"/>
      <c r="H617" s="171"/>
    </row>
    <row r="618" spans="2:8" ht="27.75" customHeight="1">
      <c r="B618" s="171"/>
      <c r="F618" s="171"/>
      <c r="H618" s="171"/>
    </row>
    <row r="619" spans="2:8" ht="27.75" customHeight="1">
      <c r="B619" s="171"/>
      <c r="F619" s="171"/>
      <c r="H619" s="171"/>
    </row>
    <row r="620" spans="2:8" ht="27.75" customHeight="1">
      <c r="B620" s="171"/>
      <c r="F620" s="171"/>
      <c r="H620" s="171"/>
    </row>
    <row r="621" spans="2:8" ht="27.75" customHeight="1">
      <c r="B621" s="171"/>
      <c r="F621" s="171"/>
      <c r="H621" s="171"/>
    </row>
    <row r="622" spans="2:8" ht="27.75" customHeight="1">
      <c r="B622" s="171"/>
      <c r="F622" s="171"/>
      <c r="H622" s="171"/>
    </row>
    <row r="623" spans="2:8" ht="27.75" customHeight="1">
      <c r="B623" s="171"/>
      <c r="F623" s="171"/>
      <c r="H623" s="171"/>
    </row>
    <row r="624" spans="2:8" ht="27.75" customHeight="1">
      <c r="B624" s="171"/>
      <c r="F624" s="171"/>
      <c r="H624" s="171"/>
    </row>
    <row r="625" spans="2:8" ht="27.75" customHeight="1">
      <c r="B625" s="171"/>
      <c r="F625" s="171"/>
      <c r="H625" s="171"/>
    </row>
    <row r="626" spans="2:8" ht="27.75" customHeight="1">
      <c r="B626" s="171"/>
      <c r="F626" s="171"/>
      <c r="H626" s="171"/>
    </row>
    <row r="627" spans="2:8" ht="27.75" customHeight="1">
      <c r="B627" s="171"/>
      <c r="F627" s="171"/>
      <c r="H627" s="171"/>
    </row>
    <row r="628" spans="2:8" ht="27.75" customHeight="1">
      <c r="B628" s="171"/>
      <c r="F628" s="171"/>
      <c r="H628" s="171"/>
    </row>
    <row r="629" spans="2:8" ht="27.75" customHeight="1">
      <c r="B629" s="171"/>
      <c r="F629" s="171"/>
      <c r="H629" s="171"/>
    </row>
    <row r="630" spans="2:8" ht="27.75" customHeight="1">
      <c r="B630" s="171"/>
      <c r="F630" s="171"/>
      <c r="H630" s="171"/>
    </row>
    <row r="631" spans="2:8" ht="27.75" customHeight="1">
      <c r="B631" s="171"/>
      <c r="F631" s="171"/>
      <c r="H631" s="171"/>
    </row>
    <row r="632" spans="2:8" ht="27.75" customHeight="1">
      <c r="B632" s="171"/>
      <c r="F632" s="171"/>
      <c r="H632" s="171"/>
    </row>
    <row r="633" spans="2:8" ht="27.75" customHeight="1">
      <c r="B633" s="171"/>
      <c r="F633" s="171"/>
      <c r="H633" s="171"/>
    </row>
    <row r="634" spans="2:8" ht="27.75" customHeight="1">
      <c r="B634" s="171"/>
      <c r="F634" s="171"/>
      <c r="H634" s="171"/>
    </row>
    <row r="635" spans="2:8" ht="27.75" customHeight="1">
      <c r="B635" s="171"/>
      <c r="F635" s="171"/>
      <c r="H635" s="171"/>
    </row>
    <row r="636" spans="2:8" ht="27.75" customHeight="1">
      <c r="B636" s="171"/>
      <c r="F636" s="171"/>
      <c r="H636" s="171"/>
    </row>
    <row r="637" spans="2:8" ht="27.75" customHeight="1">
      <c r="B637" s="171"/>
      <c r="F637" s="171"/>
      <c r="H637" s="171"/>
    </row>
    <row r="638" spans="2:8" ht="27.75" customHeight="1">
      <c r="B638" s="171"/>
      <c r="F638" s="171"/>
      <c r="H638" s="171"/>
    </row>
    <row r="639" spans="2:8" ht="27.75" customHeight="1">
      <c r="B639" s="171"/>
      <c r="F639" s="171"/>
      <c r="H639" s="171"/>
    </row>
    <row r="640" spans="2:8" ht="27.75" customHeight="1">
      <c r="B640" s="171"/>
      <c r="F640" s="171"/>
      <c r="H640" s="171"/>
    </row>
    <row r="641" spans="2:8" ht="27.75" customHeight="1">
      <c r="B641" s="171"/>
      <c r="F641" s="171"/>
      <c r="H641" s="171"/>
    </row>
    <row r="642" spans="2:8" ht="27.75" customHeight="1">
      <c r="B642" s="171"/>
      <c r="F642" s="171"/>
      <c r="H642" s="171"/>
    </row>
    <row r="643" spans="2:8" ht="27.75" customHeight="1">
      <c r="B643" s="171"/>
      <c r="F643" s="171"/>
      <c r="H643" s="171"/>
    </row>
    <row r="644" spans="2:8" ht="27.75" customHeight="1">
      <c r="B644" s="171"/>
      <c r="F644" s="171"/>
      <c r="H644" s="171"/>
    </row>
    <row r="645" spans="2:8" ht="27.75" customHeight="1">
      <c r="B645" s="171"/>
      <c r="F645" s="171"/>
      <c r="H645" s="171"/>
    </row>
    <row r="646" spans="2:8" ht="27.75" customHeight="1">
      <c r="B646" s="171"/>
      <c r="F646" s="171"/>
      <c r="H646" s="171"/>
    </row>
    <row r="647" spans="2:8" ht="27.75" customHeight="1">
      <c r="B647" s="171"/>
      <c r="F647" s="171"/>
      <c r="H647" s="171"/>
    </row>
    <row r="648" spans="2:8" ht="27.75" customHeight="1">
      <c r="B648" s="171"/>
      <c r="F648" s="171"/>
      <c r="H648" s="171"/>
    </row>
    <row r="649" spans="2:8" ht="27.75" customHeight="1">
      <c r="B649" s="171"/>
      <c r="F649" s="171"/>
      <c r="H649" s="171"/>
    </row>
    <row r="650" spans="2:8" ht="27.75" customHeight="1">
      <c r="B650" s="171"/>
      <c r="F650" s="171"/>
      <c r="H650" s="171"/>
    </row>
    <row r="651" spans="2:8" ht="27.75" customHeight="1">
      <c r="B651" s="171"/>
      <c r="F651" s="171"/>
      <c r="H651" s="171"/>
    </row>
    <row r="652" spans="2:8" ht="27.75" customHeight="1">
      <c r="B652" s="171"/>
      <c r="F652" s="171"/>
      <c r="H652" s="171"/>
    </row>
    <row r="653" spans="2:8" ht="27.75" customHeight="1">
      <c r="B653" s="171"/>
      <c r="F653" s="171"/>
      <c r="H653" s="171"/>
    </row>
    <row r="654" spans="2:8" ht="27.75" customHeight="1">
      <c r="B654" s="171"/>
      <c r="F654" s="171"/>
      <c r="H654" s="171"/>
    </row>
    <row r="655" spans="2:8" ht="27.75" customHeight="1">
      <c r="B655" s="171"/>
      <c r="F655" s="171"/>
      <c r="H655" s="171"/>
    </row>
    <row r="656" spans="2:8" ht="27.75" customHeight="1">
      <c r="B656" s="171"/>
      <c r="F656" s="171"/>
      <c r="H656" s="171"/>
    </row>
    <row r="657" spans="2:8" ht="27.75" customHeight="1">
      <c r="B657" s="171"/>
      <c r="F657" s="171"/>
      <c r="H657" s="171"/>
    </row>
    <row r="658" spans="2:8" ht="27.75" customHeight="1">
      <c r="B658" s="171"/>
      <c r="F658" s="171"/>
      <c r="H658" s="171"/>
    </row>
    <row r="659" spans="2:8" ht="27.75" customHeight="1">
      <c r="B659" s="171"/>
      <c r="F659" s="171"/>
      <c r="H659" s="171"/>
    </row>
    <row r="660" spans="2:8" ht="27.75" customHeight="1">
      <c r="B660" s="171"/>
      <c r="F660" s="171"/>
      <c r="H660" s="171"/>
    </row>
    <row r="661" spans="2:8" ht="27.75" customHeight="1">
      <c r="B661" s="171"/>
      <c r="F661" s="171"/>
      <c r="H661" s="171"/>
    </row>
    <row r="662" spans="2:8" ht="27.75" customHeight="1">
      <c r="B662" s="171"/>
      <c r="F662" s="171"/>
      <c r="H662" s="171"/>
    </row>
    <row r="663" spans="2:8" ht="27.75" customHeight="1">
      <c r="B663" s="171"/>
      <c r="F663" s="171"/>
      <c r="H663" s="171"/>
    </row>
    <row r="664" spans="2:8" ht="27.75" customHeight="1">
      <c r="B664" s="171"/>
      <c r="F664" s="171"/>
      <c r="H664" s="171"/>
    </row>
    <row r="665" spans="2:8" ht="27.75" customHeight="1">
      <c r="B665" s="171"/>
      <c r="F665" s="171"/>
      <c r="H665" s="171"/>
    </row>
    <row r="666" spans="2:8" ht="27.75" customHeight="1">
      <c r="B666" s="171"/>
      <c r="F666" s="171"/>
      <c r="H666" s="171"/>
    </row>
    <row r="667" spans="2:8" ht="27.75" customHeight="1">
      <c r="B667" s="171"/>
      <c r="F667" s="171"/>
      <c r="H667" s="171"/>
    </row>
    <row r="668" spans="2:8" ht="27.75" customHeight="1">
      <c r="B668" s="171"/>
      <c r="F668" s="171"/>
      <c r="H668" s="171"/>
    </row>
    <row r="669" spans="2:8" ht="27.75" customHeight="1">
      <c r="B669" s="171"/>
      <c r="F669" s="171"/>
      <c r="H669" s="171"/>
    </row>
    <row r="670" spans="2:8" ht="27.75" customHeight="1">
      <c r="B670" s="171"/>
      <c r="F670" s="171"/>
      <c r="H670" s="171"/>
    </row>
    <row r="671" spans="2:8" ht="27.75" customHeight="1">
      <c r="B671" s="171"/>
      <c r="F671" s="171"/>
      <c r="H671" s="171"/>
    </row>
    <row r="672" spans="2:8" ht="27.75" customHeight="1">
      <c r="B672" s="171"/>
      <c r="F672" s="171"/>
      <c r="H672" s="171"/>
    </row>
    <row r="673" spans="2:8" ht="27.75" customHeight="1">
      <c r="B673" s="171"/>
      <c r="F673" s="171"/>
      <c r="H673" s="171"/>
    </row>
    <row r="674" spans="2:8" ht="27.75" customHeight="1">
      <c r="B674" s="171"/>
      <c r="F674" s="171"/>
      <c r="H674" s="171"/>
    </row>
    <row r="675" spans="2:8" ht="27.75" customHeight="1">
      <c r="B675" s="171"/>
      <c r="F675" s="171"/>
      <c r="H675" s="171"/>
    </row>
    <row r="676" spans="2:8" ht="27.75" customHeight="1">
      <c r="B676" s="171"/>
      <c r="F676" s="171"/>
      <c r="H676" s="171"/>
    </row>
    <row r="677" spans="2:8" ht="27.75" customHeight="1">
      <c r="B677" s="171"/>
      <c r="F677" s="171"/>
      <c r="H677" s="171"/>
    </row>
    <row r="678" spans="2:8" ht="27.75" customHeight="1">
      <c r="B678" s="171"/>
      <c r="F678" s="171"/>
      <c r="H678" s="171"/>
    </row>
    <row r="679" spans="2:8" ht="27.75" customHeight="1">
      <c r="B679" s="171"/>
      <c r="F679" s="171"/>
      <c r="H679" s="171"/>
    </row>
    <row r="680" spans="2:8" ht="27.75" customHeight="1">
      <c r="B680" s="171"/>
      <c r="F680" s="171"/>
      <c r="H680" s="171"/>
    </row>
    <row r="681" spans="2:8" ht="27.75" customHeight="1">
      <c r="B681" s="171"/>
      <c r="F681" s="171"/>
      <c r="H681" s="171"/>
    </row>
    <row r="682" spans="2:8" ht="27.75" customHeight="1">
      <c r="B682" s="171"/>
      <c r="F682" s="171"/>
      <c r="H682" s="171"/>
    </row>
    <row r="683" spans="2:8" ht="27.75" customHeight="1">
      <c r="B683" s="171"/>
      <c r="F683" s="171"/>
      <c r="H683" s="171"/>
    </row>
    <row r="684" spans="2:8" ht="27.75" customHeight="1">
      <c r="B684" s="171"/>
      <c r="F684" s="171"/>
      <c r="H684" s="171"/>
    </row>
    <row r="685" spans="2:8" ht="27.75" customHeight="1">
      <c r="B685" s="171"/>
      <c r="F685" s="171"/>
      <c r="H685" s="171"/>
    </row>
    <row r="686" spans="2:8" ht="27.75" customHeight="1">
      <c r="B686" s="171"/>
      <c r="F686" s="171"/>
      <c r="H686" s="171"/>
    </row>
    <row r="687" spans="2:8" ht="27.75" customHeight="1">
      <c r="B687" s="171"/>
      <c r="F687" s="171"/>
      <c r="H687" s="171"/>
    </row>
    <row r="688" spans="2:8" ht="27.75" customHeight="1">
      <c r="B688" s="171"/>
      <c r="F688" s="171"/>
      <c r="H688" s="171"/>
    </row>
    <row r="689" spans="2:8" ht="27.75" customHeight="1">
      <c r="B689" s="171"/>
      <c r="F689" s="171"/>
      <c r="H689" s="171"/>
    </row>
    <row r="690" spans="2:8" ht="27.75" customHeight="1">
      <c r="B690" s="171"/>
      <c r="F690" s="171"/>
      <c r="H690" s="171"/>
    </row>
    <row r="691" spans="2:8" ht="27.75" customHeight="1">
      <c r="B691" s="171"/>
      <c r="F691" s="171"/>
      <c r="H691" s="171"/>
    </row>
    <row r="692" spans="2:8" ht="27.75" customHeight="1">
      <c r="B692" s="171"/>
      <c r="F692" s="171"/>
      <c r="H692" s="171"/>
    </row>
    <row r="693" spans="2:8" ht="27.75" customHeight="1">
      <c r="B693" s="171"/>
      <c r="F693" s="171"/>
      <c r="H693" s="171"/>
    </row>
    <row r="694" spans="2:8" ht="27.75" customHeight="1">
      <c r="B694" s="171"/>
      <c r="F694" s="171"/>
      <c r="H694" s="171"/>
    </row>
    <row r="695" spans="2:8" ht="27.75" customHeight="1">
      <c r="B695" s="171"/>
      <c r="F695" s="171"/>
      <c r="H695" s="171"/>
    </row>
    <row r="696" spans="2:8" ht="27.75" customHeight="1">
      <c r="B696" s="171"/>
      <c r="F696" s="171"/>
      <c r="H696" s="171"/>
    </row>
    <row r="697" spans="2:8" ht="27.75" customHeight="1">
      <c r="B697" s="171"/>
      <c r="F697" s="171"/>
      <c r="H697" s="171"/>
    </row>
    <row r="698" spans="2:8" ht="27.75" customHeight="1">
      <c r="B698" s="171"/>
      <c r="F698" s="171"/>
      <c r="H698" s="171"/>
    </row>
    <row r="699" spans="2:8" ht="27.75" customHeight="1">
      <c r="B699" s="171"/>
      <c r="F699" s="171"/>
      <c r="H699" s="171"/>
    </row>
    <row r="700" spans="2:8" ht="27.75" customHeight="1">
      <c r="B700" s="171"/>
      <c r="F700" s="171"/>
      <c r="H700" s="171"/>
    </row>
    <row r="701" spans="2:8" ht="27.75" customHeight="1">
      <c r="B701" s="171"/>
      <c r="F701" s="171"/>
      <c r="H701" s="171"/>
    </row>
    <row r="702" spans="2:8" ht="27.75" customHeight="1">
      <c r="B702" s="171"/>
      <c r="F702" s="171"/>
      <c r="H702" s="171"/>
    </row>
    <row r="703" spans="2:8" ht="27.75" customHeight="1">
      <c r="B703" s="171"/>
      <c r="F703" s="171"/>
      <c r="H703" s="171"/>
    </row>
    <row r="704" spans="2:8" ht="27.75" customHeight="1">
      <c r="B704" s="171"/>
      <c r="F704" s="171"/>
      <c r="H704" s="171"/>
    </row>
    <row r="705" spans="2:8" ht="27.75" customHeight="1">
      <c r="B705" s="171"/>
      <c r="F705" s="171"/>
      <c r="H705" s="171"/>
    </row>
    <row r="706" spans="2:8" ht="27.75" customHeight="1">
      <c r="B706" s="171"/>
      <c r="F706" s="171"/>
      <c r="H706" s="171"/>
    </row>
    <row r="707" spans="2:8" ht="27.75" customHeight="1">
      <c r="B707" s="171"/>
      <c r="F707" s="171"/>
      <c r="H707" s="171"/>
    </row>
    <row r="708" spans="2:8" ht="27.75" customHeight="1">
      <c r="B708" s="171"/>
      <c r="F708" s="171"/>
      <c r="H708" s="171"/>
    </row>
    <row r="709" spans="2:8" ht="27.75" customHeight="1">
      <c r="B709" s="171"/>
      <c r="F709" s="171"/>
      <c r="H709" s="171"/>
    </row>
    <row r="710" spans="2:8" ht="27.75" customHeight="1">
      <c r="B710" s="171"/>
      <c r="F710" s="171"/>
      <c r="H710" s="171"/>
    </row>
    <row r="711" spans="2:8" ht="27.75" customHeight="1">
      <c r="B711" s="171"/>
      <c r="F711" s="171"/>
      <c r="H711" s="171"/>
    </row>
    <row r="712" spans="2:8" ht="27.75" customHeight="1">
      <c r="B712" s="171"/>
      <c r="F712" s="171"/>
      <c r="H712" s="171"/>
    </row>
    <row r="713" spans="2:8" ht="27.75" customHeight="1">
      <c r="B713" s="171"/>
      <c r="F713" s="171"/>
      <c r="H713" s="171"/>
    </row>
    <row r="714" spans="2:8" ht="27.75" customHeight="1">
      <c r="B714" s="171"/>
      <c r="F714" s="171"/>
      <c r="H714" s="171"/>
    </row>
    <row r="715" spans="2:8" ht="27.75" customHeight="1">
      <c r="B715" s="171"/>
      <c r="F715" s="171"/>
      <c r="H715" s="171"/>
    </row>
    <row r="716" spans="2:8" ht="27.75" customHeight="1">
      <c r="B716" s="171"/>
      <c r="F716" s="171"/>
      <c r="H716" s="171"/>
    </row>
    <row r="717" spans="2:8" ht="27.75" customHeight="1">
      <c r="B717" s="171"/>
      <c r="F717" s="171"/>
      <c r="H717" s="171"/>
    </row>
    <row r="718" spans="2:8" ht="27.75" customHeight="1">
      <c r="B718" s="171"/>
      <c r="F718" s="171"/>
      <c r="H718" s="171"/>
    </row>
    <row r="719" spans="2:8" ht="27.75" customHeight="1">
      <c r="B719" s="171"/>
      <c r="F719" s="171"/>
      <c r="H719" s="171"/>
    </row>
    <row r="720" spans="2:8" ht="27.75" customHeight="1">
      <c r="B720" s="171"/>
      <c r="F720" s="171"/>
      <c r="H720" s="171"/>
    </row>
    <row r="721" spans="2:8" ht="27.75" customHeight="1">
      <c r="B721" s="171"/>
      <c r="F721" s="171"/>
      <c r="H721" s="171"/>
    </row>
    <row r="722" spans="2:8" ht="27.75" customHeight="1">
      <c r="B722" s="171"/>
      <c r="F722" s="171"/>
      <c r="H722" s="171"/>
    </row>
    <row r="723" spans="2:8" ht="27.75" customHeight="1">
      <c r="B723" s="171"/>
      <c r="F723" s="171"/>
      <c r="H723" s="171"/>
    </row>
    <row r="724" spans="2:8" ht="27.75" customHeight="1">
      <c r="B724" s="171"/>
      <c r="F724" s="171"/>
      <c r="H724" s="171"/>
    </row>
    <row r="725" spans="2:8" ht="27.75" customHeight="1">
      <c r="B725" s="171"/>
      <c r="F725" s="171"/>
      <c r="H725" s="171"/>
    </row>
    <row r="726" spans="2:8" ht="27.75" customHeight="1">
      <c r="B726" s="171"/>
      <c r="F726" s="171"/>
      <c r="H726" s="171"/>
    </row>
    <row r="727" spans="2:8" ht="27.75" customHeight="1">
      <c r="B727" s="171"/>
      <c r="F727" s="171"/>
      <c r="H727" s="171"/>
    </row>
    <row r="728" spans="2:8" ht="27.75" customHeight="1">
      <c r="B728" s="171"/>
      <c r="F728" s="171"/>
      <c r="H728" s="171"/>
    </row>
    <row r="729" spans="2:8" ht="27.75" customHeight="1">
      <c r="B729" s="171"/>
      <c r="F729" s="171"/>
      <c r="H729" s="171"/>
    </row>
    <row r="730" spans="2:8" ht="27.75" customHeight="1">
      <c r="B730" s="171"/>
      <c r="F730" s="171"/>
      <c r="H730" s="171"/>
    </row>
    <row r="731" spans="2:8" ht="27.75" customHeight="1">
      <c r="B731" s="171"/>
      <c r="F731" s="171"/>
      <c r="H731" s="171"/>
    </row>
    <row r="732" spans="2:8" ht="27.75" customHeight="1">
      <c r="B732" s="171"/>
      <c r="F732" s="171"/>
      <c r="H732" s="171"/>
    </row>
    <row r="733" spans="2:8" ht="27.75" customHeight="1">
      <c r="B733" s="171"/>
      <c r="F733" s="171"/>
      <c r="H733" s="171"/>
    </row>
    <row r="734" spans="2:8" ht="27.75" customHeight="1">
      <c r="B734" s="171"/>
      <c r="F734" s="171"/>
      <c r="H734" s="171"/>
    </row>
    <row r="735" spans="2:8" ht="27.75" customHeight="1">
      <c r="B735" s="171"/>
      <c r="F735" s="171"/>
      <c r="H735" s="171"/>
    </row>
    <row r="736" spans="2:8" ht="27.75" customHeight="1">
      <c r="B736" s="171"/>
      <c r="F736" s="171"/>
      <c r="H736" s="171"/>
    </row>
    <row r="737" spans="2:8" ht="27.75" customHeight="1">
      <c r="B737" s="171"/>
      <c r="F737" s="171"/>
      <c r="H737" s="171"/>
    </row>
    <row r="738" spans="2:8" ht="27.75" customHeight="1">
      <c r="B738" s="171"/>
      <c r="F738" s="171"/>
      <c r="H738" s="171"/>
    </row>
    <row r="739" spans="2:8" ht="27.75" customHeight="1">
      <c r="B739" s="171"/>
      <c r="F739" s="171"/>
      <c r="H739" s="171"/>
    </row>
    <row r="740" spans="2:8" ht="27.75" customHeight="1">
      <c r="B740" s="171"/>
      <c r="F740" s="171"/>
      <c r="H740" s="171"/>
    </row>
    <row r="741" spans="2:8" ht="27.75" customHeight="1">
      <c r="B741" s="171"/>
      <c r="F741" s="171"/>
      <c r="H741" s="171"/>
    </row>
    <row r="742" spans="2:8" ht="27.75" customHeight="1">
      <c r="B742" s="171"/>
      <c r="F742" s="171"/>
      <c r="H742" s="171"/>
    </row>
    <row r="743" spans="2:8" ht="27.75" customHeight="1">
      <c r="B743" s="171"/>
      <c r="F743" s="171"/>
      <c r="H743" s="171"/>
    </row>
    <row r="744" spans="2:8" ht="27.75" customHeight="1">
      <c r="B744" s="171"/>
      <c r="F744" s="171"/>
      <c r="H744" s="171"/>
    </row>
    <row r="745" spans="2:8" ht="27.75" customHeight="1">
      <c r="B745" s="171"/>
      <c r="F745" s="171"/>
      <c r="H745" s="171"/>
    </row>
    <row r="746" spans="2:8" ht="27.75" customHeight="1">
      <c r="B746" s="171"/>
      <c r="F746" s="171"/>
      <c r="H746" s="171"/>
    </row>
    <row r="747" spans="2:8" ht="27.75" customHeight="1">
      <c r="B747" s="171"/>
      <c r="F747" s="171"/>
      <c r="H747" s="171"/>
    </row>
    <row r="748" spans="2:8" ht="27.75" customHeight="1">
      <c r="B748" s="171"/>
      <c r="F748" s="171"/>
      <c r="H748" s="171"/>
    </row>
    <row r="749" spans="2:8" ht="27.75" customHeight="1">
      <c r="B749" s="171"/>
      <c r="F749" s="171"/>
      <c r="H749" s="171"/>
    </row>
    <row r="750" spans="2:8" ht="27.75" customHeight="1">
      <c r="B750" s="171"/>
      <c r="F750" s="171"/>
      <c r="H750" s="171"/>
    </row>
    <row r="751" spans="2:8" ht="27.75" customHeight="1">
      <c r="B751" s="171"/>
      <c r="F751" s="171"/>
      <c r="H751" s="171"/>
    </row>
  </sheetData>
  <sheetProtection formatRows="0"/>
  <mergeCells count="4">
    <mergeCell ref="B1:C1"/>
    <mergeCell ref="B2:F2"/>
    <mergeCell ref="B4:C4"/>
    <mergeCell ref="A6:F6"/>
  </mergeCells>
  <pageMargins left="0.75" right="0.75" top="1" bottom="1" header="0.5" footer="0.5"/>
  <pageSetup paperSize="9" scale="68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 enableFormatConditionsCalculation="0">
    <tabColor rgb="FFFF0000"/>
  </sheetPr>
  <dimension ref="A1:C82"/>
  <sheetViews>
    <sheetView zoomScale="75" workbookViewId="0">
      <selection activeCell="A6" sqref="A6"/>
    </sheetView>
  </sheetViews>
  <sheetFormatPr defaultColWidth="9.140625" defaultRowHeight="18"/>
  <cols>
    <col min="1" max="1" width="89.85546875" style="113" customWidth="1"/>
    <col min="2" max="16384" width="9.140625" style="113"/>
  </cols>
  <sheetData>
    <row r="1" spans="1:3" ht="18.75">
      <c r="A1" s="116" t="s">
        <v>1074</v>
      </c>
      <c r="B1" s="115"/>
      <c r="C1" s="114"/>
    </row>
    <row r="2" spans="1:3" ht="18.75">
      <c r="A2" s="116" t="s">
        <v>2190</v>
      </c>
      <c r="B2" s="115"/>
      <c r="C2" s="115"/>
    </row>
    <row r="3" spans="1:3" ht="18.75">
      <c r="A3" s="251" t="s">
        <v>2240</v>
      </c>
    </row>
    <row r="4" spans="1:3" ht="18.75">
      <c r="A4" s="9"/>
    </row>
    <row r="5" spans="1:3" ht="18.75">
      <c r="A5" s="102" t="s">
        <v>923</v>
      </c>
    </row>
    <row r="6" spans="1:3" ht="18.75">
      <c r="A6" s="379" t="s">
        <v>2253</v>
      </c>
    </row>
    <row r="7" spans="1:3" ht="39.75" customHeight="1">
      <c r="A7" s="54"/>
    </row>
    <row r="8" spans="1:3" ht="24.75" customHeight="1">
      <c r="A8" s="125" t="s">
        <v>97</v>
      </c>
    </row>
    <row r="9" spans="1:3" ht="24.75" hidden="1" customHeight="1">
      <c r="A9" s="124" t="s">
        <v>453</v>
      </c>
    </row>
    <row r="10" spans="1:3" ht="24.75" hidden="1" customHeight="1">
      <c r="A10" s="124" t="s">
        <v>1035</v>
      </c>
    </row>
    <row r="11" spans="1:3" ht="24.75" customHeight="1">
      <c r="A11" s="124" t="s">
        <v>1171</v>
      </c>
    </row>
    <row r="12" spans="1:3" ht="24.75" customHeight="1">
      <c r="A12" s="124" t="s">
        <v>2191</v>
      </c>
    </row>
    <row r="13" spans="1:3" ht="24.75" customHeight="1">
      <c r="A13" s="39" t="s">
        <v>1570</v>
      </c>
    </row>
    <row r="14" spans="1:3" ht="24.75" customHeight="1"/>
    <row r="15" spans="1:3" ht="63" customHeight="1"/>
    <row r="16" spans="1:3" ht="19.5" customHeight="1"/>
    <row r="17" ht="19.5" customHeight="1"/>
    <row r="18" ht="19.5" customHeight="1"/>
    <row r="19" ht="19.5" customHeight="1"/>
    <row r="20" ht="19.5" customHeight="1"/>
    <row r="21" ht="19.5" customHeight="1"/>
    <row r="22" ht="19.5" customHeight="1"/>
    <row r="23" ht="19.5" customHeight="1"/>
    <row r="24" ht="19.5" customHeight="1"/>
    <row r="25" ht="19.5" customHeight="1"/>
    <row r="26" ht="19.5" customHeight="1"/>
    <row r="27" ht="19.5" customHeight="1"/>
    <row r="28" ht="19.5" customHeight="1"/>
    <row r="29" ht="19.5" customHeight="1"/>
    <row r="30" ht="19.5" customHeight="1"/>
    <row r="31" ht="19.5" customHeight="1"/>
    <row r="32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  <row r="46" ht="19.5" customHeight="1"/>
    <row r="47" ht="19.5" customHeight="1"/>
    <row r="48" ht="19.5" customHeight="1"/>
    <row r="49" ht="19.5" customHeight="1"/>
    <row r="50" ht="19.5" customHeight="1"/>
    <row r="51" ht="19.5" customHeight="1"/>
    <row r="52" ht="19.5" customHeight="1"/>
    <row r="53" ht="19.5" customHeight="1"/>
    <row r="54" ht="19.5" customHeight="1"/>
    <row r="55" ht="19.5" customHeight="1"/>
    <row r="56" ht="19.5" customHeight="1"/>
    <row r="57" ht="19.5" customHeight="1"/>
    <row r="58" ht="19.5" customHeight="1"/>
    <row r="59" ht="19.5" customHeight="1"/>
    <row r="60" ht="19.5" customHeight="1"/>
    <row r="61" ht="19.5" customHeight="1"/>
    <row r="62" ht="19.5" customHeight="1"/>
    <row r="63" ht="19.5" customHeight="1"/>
    <row r="64" ht="19.5" customHeight="1"/>
    <row r="65" ht="19.5" customHeight="1"/>
    <row r="66" ht="19.5" customHeight="1"/>
    <row r="67" ht="19.5" customHeight="1"/>
    <row r="68" ht="19.5" customHeight="1"/>
    <row r="69" ht="19.5" customHeight="1"/>
    <row r="70" ht="19.5" customHeight="1"/>
    <row r="71" ht="19.5" customHeight="1"/>
    <row r="72" ht="19.5" customHeight="1"/>
    <row r="73" ht="19.5" customHeight="1"/>
    <row r="74" ht="19.5" customHeight="1"/>
    <row r="75" ht="19.5" customHeight="1"/>
    <row r="76" ht="19.5" customHeight="1"/>
    <row r="77" ht="19.5" customHeight="1"/>
    <row r="78" ht="19.5" customHeight="1"/>
    <row r="79" ht="19.5" customHeight="1"/>
    <row r="80" ht="19.5" customHeight="1"/>
    <row r="81" ht="19.5" customHeight="1"/>
    <row r="82" ht="19.5" customHeight="1"/>
  </sheetData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4" enableFormatConditionsCalculation="0">
    <tabColor rgb="FFFF0000"/>
  </sheetPr>
  <dimension ref="A1:D24"/>
  <sheetViews>
    <sheetView topLeftCell="A10" zoomScale="75" zoomScaleNormal="75" workbookViewId="0">
      <selection activeCell="J18" sqref="J18"/>
    </sheetView>
  </sheetViews>
  <sheetFormatPr defaultRowHeight="12.75"/>
  <cols>
    <col min="1" max="1" width="6.140625" customWidth="1"/>
    <col min="2" max="2" width="53.140625" customWidth="1"/>
    <col min="3" max="3" width="22.28515625" customWidth="1"/>
  </cols>
  <sheetData>
    <row r="1" spans="1:4" ht="18.75">
      <c r="A1" s="100"/>
      <c r="C1" s="571" t="s">
        <v>1073</v>
      </c>
      <c r="D1" s="571"/>
    </row>
    <row r="2" spans="1:4" ht="54.75" customHeight="1">
      <c r="A2" s="101"/>
      <c r="C2" s="39" t="s">
        <v>2550</v>
      </c>
      <c r="D2" s="39"/>
    </row>
    <row r="3" spans="1:4" ht="21.75" customHeight="1">
      <c r="A3" s="101"/>
      <c r="C3" s="540" t="s">
        <v>2600</v>
      </c>
      <c r="D3" s="39"/>
    </row>
    <row r="4" spans="1:4" ht="25.5" customHeight="1">
      <c r="A4" s="101"/>
      <c r="C4" s="71"/>
      <c r="D4" s="39"/>
    </row>
    <row r="5" spans="1:4" ht="1.5" customHeight="1">
      <c r="A5" s="102"/>
    </row>
    <row r="6" spans="1:4" ht="18.75">
      <c r="A6" s="575" t="s">
        <v>1758</v>
      </c>
      <c r="B6" s="575"/>
      <c r="C6" s="575"/>
    </row>
    <row r="7" spans="1:4" ht="18.75">
      <c r="A7" s="575" t="s">
        <v>1765</v>
      </c>
      <c r="B7" s="575"/>
      <c r="C7" s="575"/>
    </row>
    <row r="8" spans="1:4" ht="18.75">
      <c r="A8" s="575" t="s">
        <v>2636</v>
      </c>
      <c r="B8" s="575"/>
      <c r="C8" s="575"/>
    </row>
    <row r="9" spans="1:4">
      <c r="A9" s="103"/>
    </row>
    <row r="10" spans="1:4" ht="0.75" customHeight="1">
      <c r="A10" s="103"/>
    </row>
    <row r="11" spans="1:4" ht="18.75">
      <c r="C11" s="54" t="s">
        <v>870</v>
      </c>
    </row>
    <row r="12" spans="1:4" ht="18" customHeight="1">
      <c r="A12" s="104" t="s">
        <v>1759</v>
      </c>
      <c r="B12" s="564" t="s">
        <v>1761</v>
      </c>
      <c r="C12" s="576" t="s">
        <v>877</v>
      </c>
    </row>
    <row r="13" spans="1:4" ht="32.25" customHeight="1">
      <c r="A13" s="105" t="s">
        <v>1760</v>
      </c>
      <c r="B13" s="565"/>
      <c r="C13" s="577"/>
    </row>
    <row r="14" spans="1:4" ht="61.5" customHeight="1">
      <c r="A14" s="572">
        <v>1</v>
      </c>
      <c r="B14" s="106" t="s">
        <v>2551</v>
      </c>
      <c r="C14" s="133">
        <f>C16+C17</f>
        <v>0</v>
      </c>
    </row>
    <row r="15" spans="1:4" ht="18.75" customHeight="1">
      <c r="A15" s="573"/>
      <c r="B15" s="107" t="s">
        <v>1739</v>
      </c>
      <c r="C15" s="134"/>
    </row>
    <row r="16" spans="1:4" ht="22.5" customHeight="1">
      <c r="A16" s="573"/>
      <c r="B16" s="107" t="s">
        <v>1762</v>
      </c>
      <c r="C16" s="134"/>
    </row>
    <row r="17" spans="1:3" ht="42.75" customHeight="1">
      <c r="A17" s="574"/>
      <c r="B17" s="108" t="s">
        <v>1763</v>
      </c>
      <c r="C17" s="135">
        <v>0</v>
      </c>
    </row>
    <row r="18" spans="1:3" ht="61.5" customHeight="1">
      <c r="A18" s="572">
        <v>2</v>
      </c>
      <c r="B18" s="106" t="s">
        <v>2552</v>
      </c>
      <c r="C18" s="133">
        <v>7479</v>
      </c>
    </row>
    <row r="19" spans="1:3" ht="17.25" customHeight="1">
      <c r="A19" s="573"/>
      <c r="B19" s="107" t="s">
        <v>1739</v>
      </c>
      <c r="C19" s="134"/>
    </row>
    <row r="20" spans="1:3" ht="19.5" customHeight="1">
      <c r="A20" s="573"/>
      <c r="B20" s="107" t="s">
        <v>1762</v>
      </c>
      <c r="C20" s="134">
        <v>0</v>
      </c>
    </row>
    <row r="21" spans="1:3" ht="40.5" customHeight="1">
      <c r="A21" s="574"/>
      <c r="B21" s="108" t="s">
        <v>1763</v>
      </c>
      <c r="C21" s="135">
        <v>7479</v>
      </c>
    </row>
    <row r="22" spans="1:3" ht="18.75">
      <c r="A22" s="105"/>
      <c r="B22" s="109" t="s">
        <v>1764</v>
      </c>
      <c r="C22" s="135">
        <f>C14+C18</f>
        <v>7479</v>
      </c>
    </row>
    <row r="24" spans="1:3" ht="18.75">
      <c r="B24" s="39" t="s">
        <v>1570</v>
      </c>
    </row>
  </sheetData>
  <mergeCells count="8">
    <mergeCell ref="C1:D1"/>
    <mergeCell ref="A18:A21"/>
    <mergeCell ref="A6:C6"/>
    <mergeCell ref="A7:C7"/>
    <mergeCell ref="A8:C8"/>
    <mergeCell ref="B12:B13"/>
    <mergeCell ref="C12:C13"/>
    <mergeCell ref="A14:A17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6"/>
  <dimension ref="A1:T18"/>
  <sheetViews>
    <sheetView zoomScale="75" zoomScaleNormal="75" workbookViewId="0">
      <pane xSplit="5" ySplit="9" topLeftCell="F10" activePane="bottomRight" state="frozenSplit"/>
      <selection activeCell="A4" sqref="A4"/>
      <selection pane="topRight" activeCell="F1" sqref="F1"/>
      <selection pane="bottomLeft" activeCell="A9" sqref="A9"/>
      <selection pane="bottomRight" activeCell="J19" sqref="J19"/>
    </sheetView>
  </sheetViews>
  <sheetFormatPr defaultColWidth="9.140625" defaultRowHeight="18.75"/>
  <cols>
    <col min="1" max="1" width="43.140625" style="9" customWidth="1"/>
    <col min="2" max="2" width="4.7109375" style="9" customWidth="1"/>
    <col min="3" max="3" width="5.7109375" style="9" customWidth="1"/>
    <col min="4" max="4" width="12.28515625" style="9" customWidth="1"/>
    <col min="5" max="5" width="5.7109375" style="9" customWidth="1"/>
    <col min="6" max="6" width="10.7109375" style="9" customWidth="1"/>
    <col min="7" max="7" width="7.42578125" style="9" customWidth="1"/>
    <col min="8" max="8" width="8.5703125" style="9" customWidth="1"/>
    <col min="9" max="9" width="7.5703125" style="9" customWidth="1"/>
    <col min="10" max="10" width="7" style="9" customWidth="1"/>
    <col min="11" max="11" width="6.5703125" style="9" customWidth="1"/>
    <col min="12" max="12" width="6.85546875" style="9" customWidth="1"/>
    <col min="13" max="13" width="8.28515625" style="9" customWidth="1"/>
    <col min="14" max="14" width="8.7109375" style="9" customWidth="1"/>
    <col min="15" max="15" width="8.140625" style="9" customWidth="1"/>
    <col min="16" max="16" width="6.7109375" style="9" customWidth="1"/>
    <col min="17" max="17" width="6" style="9" customWidth="1"/>
    <col min="18" max="18" width="8.7109375" style="9" customWidth="1"/>
    <col min="19" max="19" width="8.140625" style="9" customWidth="1"/>
    <col min="20" max="20" width="7.85546875" style="9" customWidth="1"/>
    <col min="21" max="16384" width="9.140625" style="9"/>
  </cols>
  <sheetData>
    <row r="1" spans="1:20" ht="25.5" customHeight="1">
      <c r="A1" s="58"/>
      <c r="B1" s="58"/>
      <c r="C1" s="58"/>
      <c r="D1" s="58"/>
      <c r="E1" s="58"/>
      <c r="F1" s="58"/>
      <c r="G1" s="58"/>
      <c r="H1" s="58"/>
      <c r="I1" s="58"/>
      <c r="J1" s="58"/>
      <c r="K1" s="88"/>
      <c r="L1" s="88"/>
      <c r="M1" s="88"/>
      <c r="N1" s="88"/>
      <c r="O1" s="58"/>
      <c r="P1" s="578" t="s">
        <v>701</v>
      </c>
      <c r="Q1" s="578"/>
      <c r="R1" s="578"/>
      <c r="S1" s="89"/>
    </row>
    <row r="2" spans="1:20" ht="40.5" customHeight="1">
      <c r="A2" s="58"/>
      <c r="B2" s="58"/>
      <c r="C2" s="58"/>
      <c r="D2" s="58"/>
      <c r="E2" s="58"/>
      <c r="F2" s="58"/>
      <c r="G2" s="58"/>
      <c r="H2" s="58"/>
      <c r="I2" s="58"/>
      <c r="J2" s="58"/>
      <c r="K2" s="88"/>
      <c r="L2" s="88"/>
      <c r="M2" s="88"/>
      <c r="N2" s="88"/>
      <c r="O2" s="58"/>
      <c r="P2" s="584" t="s">
        <v>651</v>
      </c>
      <c r="Q2" s="584"/>
      <c r="R2" s="584"/>
      <c r="S2" s="584"/>
    </row>
    <row r="3" spans="1:20" ht="25.5" customHeight="1">
      <c r="A3" s="58"/>
      <c r="B3" s="58"/>
      <c r="C3" s="58"/>
      <c r="D3" s="58"/>
      <c r="E3" s="58"/>
      <c r="F3" s="58"/>
      <c r="G3" s="58"/>
      <c r="H3" s="58"/>
      <c r="I3" s="58"/>
      <c r="J3" s="58"/>
      <c r="K3" s="88"/>
      <c r="L3" s="88"/>
      <c r="M3" s="88"/>
      <c r="N3" s="88"/>
      <c r="O3" s="58"/>
      <c r="P3" s="266" t="s">
        <v>1935</v>
      </c>
      <c r="Q3" s="266"/>
      <c r="R3" s="266"/>
      <c r="S3" s="89"/>
    </row>
    <row r="4" spans="1:20" ht="18.75" customHeight="1">
      <c r="A4" s="58"/>
      <c r="B4" s="58"/>
      <c r="C4" s="58"/>
      <c r="D4" s="58"/>
      <c r="E4" s="58"/>
      <c r="F4" s="58"/>
      <c r="G4" s="58"/>
      <c r="H4" s="58"/>
      <c r="I4" s="58"/>
      <c r="J4" s="58"/>
      <c r="K4" s="88"/>
      <c r="L4" s="88"/>
      <c r="M4" s="88"/>
      <c r="N4" s="88"/>
      <c r="O4" s="58"/>
      <c r="P4" s="585"/>
      <c r="Q4" s="585"/>
      <c r="R4" s="585"/>
      <c r="S4" s="89"/>
    </row>
    <row r="5" spans="1:20" ht="18.75" hidden="1" customHeight="1">
      <c r="A5" s="58"/>
      <c r="B5" s="58"/>
      <c r="C5" s="58"/>
      <c r="D5" s="58"/>
      <c r="E5" s="58"/>
      <c r="F5" s="58"/>
      <c r="G5" s="58"/>
      <c r="H5" s="58"/>
      <c r="I5" s="58"/>
      <c r="J5" s="58"/>
      <c r="K5" s="88"/>
      <c r="L5" s="88"/>
      <c r="M5" s="88"/>
      <c r="N5" s="88"/>
      <c r="O5" s="58"/>
      <c r="P5" s="579"/>
      <c r="Q5" s="579"/>
      <c r="R5" s="579"/>
      <c r="S5" s="579"/>
      <c r="T5" s="579"/>
    </row>
    <row r="6" spans="1:20" ht="20.25">
      <c r="A6" s="580" t="s">
        <v>2031</v>
      </c>
      <c r="B6" s="580"/>
      <c r="C6" s="580"/>
      <c r="D6" s="580"/>
      <c r="E6" s="580"/>
      <c r="F6" s="580"/>
      <c r="G6" s="580"/>
      <c r="H6" s="580"/>
      <c r="I6" s="580"/>
      <c r="J6" s="580"/>
      <c r="K6" s="580"/>
      <c r="L6" s="580"/>
      <c r="M6" s="580"/>
      <c r="N6" s="580"/>
      <c r="O6" s="580"/>
      <c r="P6" s="580"/>
      <c r="Q6" s="580"/>
      <c r="R6" s="580"/>
      <c r="S6" s="580"/>
      <c r="T6" s="580"/>
    </row>
    <row r="7" spans="1:20">
      <c r="K7" s="69"/>
      <c r="L7" s="69"/>
      <c r="M7" s="69"/>
      <c r="N7" s="69"/>
      <c r="O7" s="42"/>
      <c r="P7" s="42"/>
      <c r="Q7" s="42"/>
      <c r="R7" s="9" t="s">
        <v>1735</v>
      </c>
    </row>
    <row r="8" spans="1:20" ht="15.75" customHeight="1">
      <c r="A8" s="581" t="s">
        <v>1736</v>
      </c>
      <c r="B8" s="582" t="s">
        <v>1737</v>
      </c>
      <c r="C8" s="582"/>
      <c r="D8" s="582"/>
      <c r="E8" s="582"/>
      <c r="F8" s="581" t="s">
        <v>1738</v>
      </c>
      <c r="G8" s="583" t="s">
        <v>1739</v>
      </c>
      <c r="H8" s="583"/>
      <c r="I8" s="583"/>
      <c r="J8" s="583"/>
      <c r="K8" s="583"/>
      <c r="L8" s="583"/>
      <c r="M8" s="583"/>
      <c r="N8" s="583"/>
      <c r="O8" s="583"/>
      <c r="P8" s="583"/>
      <c r="Q8" s="583"/>
      <c r="R8" s="583"/>
      <c r="S8" s="583"/>
      <c r="T8" s="583"/>
    </row>
    <row r="9" spans="1:20" ht="201.75" customHeight="1">
      <c r="A9" s="581"/>
      <c r="B9" s="3" t="s">
        <v>1740</v>
      </c>
      <c r="C9" s="3" t="s">
        <v>1750</v>
      </c>
      <c r="D9" s="3" t="s">
        <v>1751</v>
      </c>
      <c r="E9" s="3" t="s">
        <v>1752</v>
      </c>
      <c r="F9" s="581"/>
      <c r="G9" s="96" t="s">
        <v>1616</v>
      </c>
      <c r="H9" s="96" t="s">
        <v>1617</v>
      </c>
      <c r="I9" s="96" t="s">
        <v>1618</v>
      </c>
      <c r="J9" s="96" t="s">
        <v>1619</v>
      </c>
      <c r="K9" s="96" t="s">
        <v>1620</v>
      </c>
      <c r="L9" s="96" t="s">
        <v>691</v>
      </c>
      <c r="M9" s="96" t="s">
        <v>692</v>
      </c>
      <c r="N9" s="96" t="s">
        <v>693</v>
      </c>
      <c r="O9" s="96" t="s">
        <v>694</v>
      </c>
      <c r="P9" s="96" t="s">
        <v>695</v>
      </c>
      <c r="Q9" s="97" t="s">
        <v>696</v>
      </c>
      <c r="R9" s="97" t="s">
        <v>697</v>
      </c>
      <c r="S9" s="97" t="s">
        <v>698</v>
      </c>
      <c r="T9" s="97" t="s">
        <v>699</v>
      </c>
    </row>
    <row r="10" spans="1:20" s="92" customFormat="1" ht="20.25">
      <c r="A10" s="91" t="s">
        <v>878</v>
      </c>
      <c r="B10" s="91"/>
      <c r="C10" s="91"/>
      <c r="D10" s="91"/>
      <c r="E10" s="91"/>
      <c r="F10" s="94">
        <f>F12+F13+F14+F15</f>
        <v>0</v>
      </c>
      <c r="G10" s="94">
        <f t="shared" ref="G10:T10" si="0">G12+G13+G14+G15</f>
        <v>0</v>
      </c>
      <c r="H10" s="94">
        <f t="shared" si="0"/>
        <v>0</v>
      </c>
      <c r="I10" s="94">
        <f t="shared" si="0"/>
        <v>0</v>
      </c>
      <c r="J10" s="94">
        <f t="shared" si="0"/>
        <v>0</v>
      </c>
      <c r="K10" s="94">
        <f t="shared" si="0"/>
        <v>0</v>
      </c>
      <c r="L10" s="94">
        <f t="shared" si="0"/>
        <v>0</v>
      </c>
      <c r="M10" s="94">
        <f t="shared" si="0"/>
        <v>0</v>
      </c>
      <c r="N10" s="94">
        <f t="shared" si="0"/>
        <v>0</v>
      </c>
      <c r="O10" s="94">
        <f t="shared" si="0"/>
        <v>0</v>
      </c>
      <c r="P10" s="94">
        <f t="shared" si="0"/>
        <v>0</v>
      </c>
      <c r="Q10" s="94">
        <f t="shared" si="0"/>
        <v>0</v>
      </c>
      <c r="R10" s="94">
        <f t="shared" si="0"/>
        <v>0</v>
      </c>
      <c r="S10" s="94">
        <f t="shared" si="0"/>
        <v>0</v>
      </c>
      <c r="T10" s="94">
        <f t="shared" si="0"/>
        <v>0</v>
      </c>
    </row>
    <row r="11" spans="1:20">
      <c r="A11" s="93" t="s">
        <v>1739</v>
      </c>
      <c r="B11" s="93"/>
      <c r="C11" s="93"/>
      <c r="D11" s="93"/>
      <c r="E11" s="93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5"/>
    </row>
    <row r="12" spans="1:20" s="19" customFormat="1" ht="38.25" customHeight="1">
      <c r="A12" s="202" t="s">
        <v>970</v>
      </c>
      <c r="B12" s="260" t="s">
        <v>1756</v>
      </c>
      <c r="C12" s="261" t="s">
        <v>1754</v>
      </c>
      <c r="D12" s="63" t="s">
        <v>969</v>
      </c>
      <c r="E12" s="61" t="s">
        <v>2013</v>
      </c>
      <c r="F12" s="123">
        <f>SUM(G12:T12)</f>
        <v>0</v>
      </c>
      <c r="G12" s="204">
        <v>0</v>
      </c>
      <c r="H12" s="204">
        <v>0</v>
      </c>
      <c r="I12" s="204">
        <v>0</v>
      </c>
      <c r="J12" s="204">
        <v>0</v>
      </c>
      <c r="K12" s="204">
        <v>0</v>
      </c>
      <c r="L12" s="204">
        <v>0</v>
      </c>
      <c r="M12" s="204">
        <v>0</v>
      </c>
      <c r="N12" s="204">
        <v>0</v>
      </c>
      <c r="O12" s="204">
        <v>0</v>
      </c>
      <c r="P12" s="204">
        <v>0</v>
      </c>
      <c r="Q12" s="204">
        <v>0</v>
      </c>
      <c r="R12" s="204">
        <v>0</v>
      </c>
      <c r="S12" s="204">
        <v>0</v>
      </c>
      <c r="T12" s="204">
        <v>0</v>
      </c>
    </row>
    <row r="13" spans="1:20" s="19" customFormat="1" ht="44.25" customHeight="1">
      <c r="A13" s="202" t="s">
        <v>970</v>
      </c>
      <c r="B13" s="198">
        <v>11</v>
      </c>
      <c r="C13" s="203" t="str">
        <f>"01"</f>
        <v>01</v>
      </c>
      <c r="D13" s="63" t="s">
        <v>705</v>
      </c>
      <c r="E13" s="61" t="s">
        <v>2013</v>
      </c>
      <c r="F13" s="123">
        <f>SUM(G13:T13)</f>
        <v>0</v>
      </c>
      <c r="G13" s="204">
        <v>0</v>
      </c>
      <c r="H13" s="204">
        <v>0</v>
      </c>
      <c r="I13" s="204">
        <v>0</v>
      </c>
      <c r="J13" s="204">
        <v>0</v>
      </c>
      <c r="K13" s="204">
        <v>0</v>
      </c>
      <c r="L13" s="204">
        <v>0</v>
      </c>
      <c r="M13" s="204">
        <v>0</v>
      </c>
      <c r="N13" s="204">
        <v>0</v>
      </c>
      <c r="O13" s="204">
        <v>0</v>
      </c>
      <c r="P13" s="204">
        <v>0</v>
      </c>
      <c r="Q13" s="204">
        <v>0</v>
      </c>
      <c r="R13" s="204">
        <v>0</v>
      </c>
      <c r="S13" s="204">
        <v>0</v>
      </c>
      <c r="T13" s="204">
        <v>0</v>
      </c>
    </row>
    <row r="14" spans="1:20" s="206" customFormat="1" ht="57" customHeight="1">
      <c r="A14" s="5" t="s">
        <v>1399</v>
      </c>
      <c r="B14" s="207">
        <v>14</v>
      </c>
      <c r="C14" s="203" t="str">
        <f>"03"</f>
        <v>03</v>
      </c>
      <c r="D14" s="61" t="s">
        <v>788</v>
      </c>
      <c r="E14" s="61" t="s">
        <v>2013</v>
      </c>
      <c r="F14" s="123">
        <f>SUM(G14:T14)</f>
        <v>0</v>
      </c>
      <c r="G14" s="205">
        <v>0</v>
      </c>
      <c r="H14" s="205">
        <v>0</v>
      </c>
      <c r="I14" s="205">
        <v>0</v>
      </c>
      <c r="J14" s="205">
        <v>0</v>
      </c>
      <c r="K14" s="205">
        <v>0</v>
      </c>
      <c r="L14" s="205">
        <v>0</v>
      </c>
      <c r="M14" s="205">
        <v>0</v>
      </c>
      <c r="N14" s="205">
        <v>0</v>
      </c>
      <c r="O14" s="205">
        <v>0</v>
      </c>
      <c r="P14" s="205">
        <v>0</v>
      </c>
      <c r="Q14" s="205">
        <v>0</v>
      </c>
      <c r="R14" s="205">
        <v>0</v>
      </c>
      <c r="S14" s="205">
        <v>0</v>
      </c>
      <c r="T14" s="205">
        <v>0</v>
      </c>
    </row>
    <row r="15" spans="1:20" s="60" customFormat="1" ht="59.25" customHeight="1">
      <c r="A15" s="30" t="s">
        <v>894</v>
      </c>
      <c r="B15" s="207">
        <v>14</v>
      </c>
      <c r="C15" s="207" t="str">
        <f>"03"</f>
        <v>03</v>
      </c>
      <c r="D15" s="198" t="s">
        <v>1538</v>
      </c>
      <c r="E15" s="61" t="s">
        <v>2013</v>
      </c>
      <c r="F15" s="123">
        <f>SUM(G15:T15)</f>
        <v>0</v>
      </c>
      <c r="G15" s="205">
        <v>0</v>
      </c>
      <c r="H15" s="205">
        <v>0</v>
      </c>
      <c r="I15" s="205">
        <v>0</v>
      </c>
      <c r="J15" s="205">
        <v>0</v>
      </c>
      <c r="K15" s="205">
        <v>0</v>
      </c>
      <c r="L15" s="205">
        <v>0</v>
      </c>
      <c r="M15" s="205">
        <v>0</v>
      </c>
      <c r="N15" s="205">
        <v>0</v>
      </c>
      <c r="O15" s="205">
        <v>0</v>
      </c>
      <c r="P15" s="205">
        <v>0</v>
      </c>
      <c r="Q15" s="205">
        <v>0</v>
      </c>
      <c r="R15" s="205">
        <v>0</v>
      </c>
      <c r="S15" s="205">
        <v>0</v>
      </c>
      <c r="T15" s="205">
        <v>0</v>
      </c>
    </row>
    <row r="16" spans="1:20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</row>
    <row r="17" spans="1:1" ht="26.25" hidden="1" customHeight="1"/>
    <row r="18" spans="1:1" ht="21" customHeight="1">
      <c r="A18" s="39" t="s">
        <v>1570</v>
      </c>
    </row>
  </sheetData>
  <mergeCells count="9">
    <mergeCell ref="P1:R1"/>
    <mergeCell ref="P5:T5"/>
    <mergeCell ref="A6:T6"/>
    <mergeCell ref="A8:A9"/>
    <mergeCell ref="B8:E8"/>
    <mergeCell ref="F8:F9"/>
    <mergeCell ref="G8:T8"/>
    <mergeCell ref="P2:S2"/>
    <mergeCell ref="P4:R4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7" enableFormatConditionsCalculation="0">
    <tabColor rgb="FFFF0000"/>
  </sheetPr>
  <dimension ref="A1:T13"/>
  <sheetViews>
    <sheetView zoomScale="75" zoomScaleNormal="75" workbookViewId="0">
      <selection activeCell="X8" sqref="X8"/>
    </sheetView>
  </sheetViews>
  <sheetFormatPr defaultColWidth="9.140625" defaultRowHeight="18.75"/>
  <cols>
    <col min="1" max="1" width="37" style="19" customWidth="1"/>
    <col min="2" max="2" width="5" style="19" customWidth="1"/>
    <col min="3" max="3" width="5.7109375" style="19" customWidth="1"/>
    <col min="4" max="4" width="10.42578125" style="19" customWidth="1"/>
    <col min="5" max="5" width="5.28515625" style="19" customWidth="1"/>
    <col min="6" max="6" width="9.5703125" style="19" customWidth="1"/>
    <col min="7" max="7" width="8.140625" style="19" customWidth="1"/>
    <col min="8" max="8" width="8.5703125" style="19" customWidth="1"/>
    <col min="9" max="11" width="7.140625" style="19" customWidth="1"/>
    <col min="12" max="13" width="7.28515625" style="19" customWidth="1"/>
    <col min="14" max="14" width="5.7109375" style="19" customWidth="1"/>
    <col min="15" max="16" width="7.5703125" style="19" customWidth="1"/>
    <col min="17" max="17" width="7.42578125" style="19" customWidth="1"/>
    <col min="18" max="18" width="7.5703125" style="19" customWidth="1"/>
    <col min="19" max="19" width="9.28515625" style="19" customWidth="1"/>
    <col min="20" max="20" width="8.5703125" style="19" customWidth="1"/>
    <col min="21" max="16384" width="9.140625" style="19"/>
  </cols>
  <sheetData>
    <row r="1" spans="1:20" ht="25.5" customHeight="1">
      <c r="A1" s="84"/>
      <c r="B1" s="84"/>
      <c r="C1" s="84"/>
      <c r="D1" s="84"/>
      <c r="E1" s="84"/>
      <c r="F1" s="84"/>
      <c r="G1" s="84"/>
      <c r="H1" s="84"/>
      <c r="I1" s="84"/>
      <c r="J1" s="84"/>
      <c r="K1" s="328"/>
      <c r="L1" s="328"/>
      <c r="M1" s="328"/>
      <c r="N1" s="328"/>
      <c r="O1" s="84"/>
      <c r="P1" s="586" t="s">
        <v>1076</v>
      </c>
      <c r="Q1" s="586"/>
      <c r="R1" s="586"/>
      <c r="S1" s="586"/>
    </row>
    <row r="2" spans="1:20" ht="36.75" customHeight="1">
      <c r="A2" s="84"/>
      <c r="B2" s="84"/>
      <c r="C2" s="84"/>
      <c r="D2" s="84"/>
      <c r="E2" s="84"/>
      <c r="F2" s="84"/>
      <c r="G2" s="84"/>
      <c r="H2" s="84"/>
      <c r="I2" s="84"/>
      <c r="J2" s="84"/>
      <c r="K2" s="328"/>
      <c r="L2" s="328"/>
      <c r="M2" s="328"/>
      <c r="N2" s="328"/>
      <c r="O2" s="84"/>
      <c r="P2" s="569" t="s">
        <v>651</v>
      </c>
      <c r="Q2" s="569"/>
      <c r="R2" s="569"/>
      <c r="S2" s="569"/>
    </row>
    <row r="3" spans="1:20" ht="25.5" customHeight="1">
      <c r="A3" s="84"/>
      <c r="B3" s="84"/>
      <c r="C3" s="84"/>
      <c r="D3" s="84"/>
      <c r="E3" s="84"/>
      <c r="F3" s="84"/>
      <c r="G3" s="84"/>
      <c r="H3" s="84"/>
      <c r="I3" s="84"/>
      <c r="J3" s="84"/>
      <c r="K3" s="328"/>
      <c r="L3" s="328"/>
      <c r="M3" s="328"/>
      <c r="N3" s="328"/>
      <c r="O3" s="84"/>
      <c r="P3" s="312"/>
      <c r="Q3" s="329"/>
      <c r="R3" s="329"/>
      <c r="S3" s="329"/>
    </row>
    <row r="4" spans="1:20" ht="35.25" customHeight="1">
      <c r="A4" s="84"/>
      <c r="B4" s="84"/>
      <c r="C4" s="84"/>
      <c r="D4" s="84"/>
      <c r="E4" s="84"/>
      <c r="F4" s="84"/>
      <c r="G4" s="84"/>
      <c r="H4" s="84"/>
      <c r="I4" s="84"/>
      <c r="J4" s="84"/>
      <c r="K4" s="328"/>
      <c r="L4" s="328"/>
      <c r="M4" s="328"/>
      <c r="N4" s="328"/>
      <c r="O4" s="84"/>
      <c r="P4" s="587"/>
      <c r="Q4" s="587"/>
      <c r="R4" s="587"/>
      <c r="S4" s="587"/>
      <c r="T4" s="587"/>
    </row>
    <row r="5" spans="1:20" ht="20.25">
      <c r="A5" s="588" t="s">
        <v>2030</v>
      </c>
      <c r="B5" s="588"/>
      <c r="C5" s="588"/>
      <c r="D5" s="588"/>
      <c r="E5" s="588"/>
      <c r="F5" s="588"/>
      <c r="G5" s="588"/>
      <c r="H5" s="588"/>
      <c r="I5" s="588"/>
      <c r="J5" s="588"/>
      <c r="K5" s="588"/>
      <c r="L5" s="588"/>
      <c r="M5" s="588"/>
      <c r="N5" s="588"/>
      <c r="O5" s="588"/>
      <c r="P5" s="588"/>
      <c r="Q5" s="588"/>
      <c r="R5" s="588"/>
      <c r="S5" s="588"/>
      <c r="T5" s="588"/>
    </row>
    <row r="6" spans="1:20">
      <c r="K6" s="60"/>
      <c r="L6" s="60"/>
      <c r="M6" s="60"/>
      <c r="N6" s="60"/>
      <c r="O6" s="72"/>
      <c r="P6" s="72"/>
      <c r="Q6" s="72"/>
      <c r="R6" s="19" t="s">
        <v>1735</v>
      </c>
    </row>
    <row r="7" spans="1:20">
      <c r="A7" s="582" t="s">
        <v>1736</v>
      </c>
      <c r="B7" s="582" t="s">
        <v>1737</v>
      </c>
      <c r="C7" s="582"/>
      <c r="D7" s="582"/>
      <c r="E7" s="582"/>
      <c r="F7" s="582" t="s">
        <v>1738</v>
      </c>
      <c r="G7" s="589" t="s">
        <v>1739</v>
      </c>
      <c r="H7" s="589"/>
      <c r="I7" s="589"/>
      <c r="J7" s="589"/>
      <c r="K7" s="589"/>
      <c r="L7" s="589"/>
      <c r="M7" s="589"/>
      <c r="N7" s="589"/>
      <c r="O7" s="589"/>
      <c r="P7" s="589"/>
      <c r="Q7" s="589"/>
      <c r="R7" s="589"/>
      <c r="S7" s="589"/>
      <c r="T7" s="589"/>
    </row>
    <row r="8" spans="1:20" ht="201.75" customHeight="1">
      <c r="A8" s="582"/>
      <c r="B8" s="311" t="s">
        <v>1740</v>
      </c>
      <c r="C8" s="311" t="s">
        <v>1750</v>
      </c>
      <c r="D8" s="311" t="s">
        <v>1751</v>
      </c>
      <c r="E8" s="311" t="s">
        <v>1752</v>
      </c>
      <c r="F8" s="582"/>
      <c r="G8" s="97" t="s">
        <v>1616</v>
      </c>
      <c r="H8" s="97" t="s">
        <v>1617</v>
      </c>
      <c r="I8" s="97" t="s">
        <v>1618</v>
      </c>
      <c r="J8" s="97" t="s">
        <v>1619</v>
      </c>
      <c r="K8" s="97" t="s">
        <v>1620</v>
      </c>
      <c r="L8" s="97" t="s">
        <v>691</v>
      </c>
      <c r="M8" s="97" t="s">
        <v>692</v>
      </c>
      <c r="N8" s="97" t="s">
        <v>693</v>
      </c>
      <c r="O8" s="97" t="s">
        <v>694</v>
      </c>
      <c r="P8" s="97" t="s">
        <v>695</v>
      </c>
      <c r="Q8" s="97" t="s">
        <v>696</v>
      </c>
      <c r="R8" s="97" t="s">
        <v>697</v>
      </c>
      <c r="S8" s="97" t="s">
        <v>698</v>
      </c>
      <c r="T8" s="97" t="s">
        <v>699</v>
      </c>
    </row>
    <row r="9" spans="1:20" s="206" customFormat="1" ht="20.25">
      <c r="A9" s="330" t="s">
        <v>878</v>
      </c>
      <c r="B9" s="330"/>
      <c r="C9" s="330"/>
      <c r="D9" s="330"/>
      <c r="E9" s="330"/>
      <c r="F9" s="205">
        <f>F11</f>
        <v>1139.2200000000003</v>
      </c>
      <c r="G9" s="205">
        <f t="shared" ref="G9:T9" si="0">G11</f>
        <v>65.099999999999994</v>
      </c>
      <c r="H9" s="205">
        <f t="shared" si="0"/>
        <v>162.74</v>
      </c>
      <c r="I9" s="205">
        <f t="shared" si="0"/>
        <v>65.099999999999994</v>
      </c>
      <c r="J9" s="205">
        <f t="shared" si="0"/>
        <v>65.099999999999994</v>
      </c>
      <c r="K9" s="205">
        <f t="shared" si="0"/>
        <v>65.099999999999994</v>
      </c>
      <c r="L9" s="205">
        <f t="shared" si="0"/>
        <v>65.099999999999994</v>
      </c>
      <c r="M9" s="205">
        <f t="shared" si="0"/>
        <v>65.099999999999994</v>
      </c>
      <c r="N9" s="205">
        <f t="shared" si="0"/>
        <v>0</v>
      </c>
      <c r="O9" s="205">
        <f t="shared" si="0"/>
        <v>65.099999999999994</v>
      </c>
      <c r="P9" s="205">
        <f t="shared" si="0"/>
        <v>65.099999999999994</v>
      </c>
      <c r="Q9" s="205">
        <f t="shared" si="0"/>
        <v>65.099999999999994</v>
      </c>
      <c r="R9" s="205">
        <f t="shared" si="0"/>
        <v>65.099999999999994</v>
      </c>
      <c r="S9" s="205">
        <f t="shared" si="0"/>
        <v>162.74</v>
      </c>
      <c r="T9" s="205">
        <f t="shared" si="0"/>
        <v>162.74</v>
      </c>
    </row>
    <row r="10" spans="1:20">
      <c r="A10" s="63" t="s">
        <v>1739</v>
      </c>
      <c r="B10" s="63"/>
      <c r="C10" s="63"/>
      <c r="D10" s="63"/>
      <c r="E10" s="63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5"/>
      <c r="Q10" s="205"/>
      <c r="R10" s="205"/>
      <c r="S10" s="205"/>
      <c r="T10" s="196"/>
    </row>
    <row r="11" spans="1:20" s="206" customFormat="1" ht="121.5" customHeight="1">
      <c r="A11" s="63" t="s">
        <v>1757</v>
      </c>
      <c r="B11" s="98" t="s">
        <v>1753</v>
      </c>
      <c r="C11" s="98" t="s">
        <v>1756</v>
      </c>
      <c r="D11" s="331" t="s">
        <v>2067</v>
      </c>
      <c r="E11" s="98" t="s">
        <v>2013</v>
      </c>
      <c r="F11" s="205">
        <f>SUM(G11:T11)</f>
        <v>1139.2200000000003</v>
      </c>
      <c r="G11" s="205">
        <v>65.099999999999994</v>
      </c>
      <c r="H11" s="205">
        <v>162.74</v>
      </c>
      <c r="I11" s="205">
        <v>65.099999999999994</v>
      </c>
      <c r="J11" s="205">
        <v>65.099999999999994</v>
      </c>
      <c r="K11" s="205">
        <v>65.099999999999994</v>
      </c>
      <c r="L11" s="205">
        <v>65.099999999999994</v>
      </c>
      <c r="M11" s="205">
        <v>65.099999999999994</v>
      </c>
      <c r="N11" s="205">
        <v>0</v>
      </c>
      <c r="O11" s="205">
        <v>65.099999999999994</v>
      </c>
      <c r="P11" s="205">
        <v>65.099999999999994</v>
      </c>
      <c r="Q11" s="205">
        <v>65.099999999999994</v>
      </c>
      <c r="R11" s="205">
        <v>65.099999999999994</v>
      </c>
      <c r="S11" s="205">
        <v>162.74</v>
      </c>
      <c r="T11" s="205">
        <v>162.74</v>
      </c>
    </row>
    <row r="13" spans="1:20">
      <c r="A13" s="40" t="s">
        <v>1570</v>
      </c>
    </row>
  </sheetData>
  <mergeCells count="8">
    <mergeCell ref="P1:S1"/>
    <mergeCell ref="P4:T4"/>
    <mergeCell ref="A5:T5"/>
    <mergeCell ref="A7:A8"/>
    <mergeCell ref="B7:E7"/>
    <mergeCell ref="F7:F8"/>
    <mergeCell ref="G7:T7"/>
    <mergeCell ref="P2:S2"/>
  </mergeCells>
  <phoneticPr fontId="5" type="noConversion"/>
  <pageMargins left="0.75" right="0.75" top="1" bottom="1" header="0.5" footer="0.5"/>
  <pageSetup paperSize="9" scale="7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16</vt:i4>
      </vt:variant>
    </vt:vector>
  </HeadingPairs>
  <TitlesOfParts>
    <vt:vector size="35" baseType="lpstr">
      <vt:lpstr>казна</vt:lpstr>
      <vt:lpstr>программы</vt:lpstr>
      <vt:lpstr>нормативные обязательства</vt:lpstr>
      <vt:lpstr>гарантии</vt:lpstr>
      <vt:lpstr>расходы программы</vt:lpstr>
      <vt:lpstr>перечень догов</vt:lpstr>
      <vt:lpstr>внут взаимст</vt:lpstr>
      <vt:lpstr>иные</vt:lpstr>
      <vt:lpstr>субвенции</vt:lpstr>
      <vt:lpstr>субсидии</vt:lpstr>
      <vt:lpstr>сбалансирован</vt:lpstr>
      <vt:lpstr>выравнив</vt:lpstr>
      <vt:lpstr>ведомственная</vt:lpstr>
      <vt:lpstr>расходы</vt:lpstr>
      <vt:lpstr>адм источ</vt:lpstr>
      <vt:lpstr>адм доходов</vt:lpstr>
      <vt:lpstr>источники</vt:lpstr>
      <vt:lpstr>доходы</vt:lpstr>
      <vt:lpstr>Лист1</vt:lpstr>
      <vt:lpstr>'адм доходов'!Заголовки_для_печати</vt:lpstr>
      <vt:lpstr>ведомственная!Заголовки_для_печати</vt:lpstr>
      <vt:lpstr>доходы!Заголовки_для_печати</vt:lpstr>
      <vt:lpstr>источники!Заголовки_для_печати</vt:lpstr>
      <vt:lpstr>расходы!Заголовки_для_печати</vt:lpstr>
      <vt:lpstr>'расходы программы'!Заголовки_для_печати</vt:lpstr>
      <vt:lpstr>'адм доходов'!Область_печати</vt:lpstr>
      <vt:lpstr>ведомственная!Область_печати</vt:lpstr>
      <vt:lpstr>'внут взаимст'!Область_печати</vt:lpstr>
      <vt:lpstr>гарантии!Область_печати</vt:lpstr>
      <vt:lpstr>доходы!Область_печати</vt:lpstr>
      <vt:lpstr>источники!Область_печати</vt:lpstr>
      <vt:lpstr>'нормативные обязательства'!Область_печати</vt:lpstr>
      <vt:lpstr>программы!Область_печати</vt:lpstr>
      <vt:lpstr>расходы!Область_печати</vt:lpstr>
      <vt:lpstr>'расходы программы'!Область_печати</vt:lpstr>
    </vt:vector>
  </TitlesOfParts>
  <Company>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ГлавБух</cp:lastModifiedBy>
  <cp:lastPrinted>2019-06-13T08:15:15Z</cp:lastPrinted>
  <dcterms:created xsi:type="dcterms:W3CDTF">2011-10-14T11:35:08Z</dcterms:created>
  <dcterms:modified xsi:type="dcterms:W3CDTF">2020-03-18T08:44:30Z</dcterms:modified>
</cp:coreProperties>
</file>