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240" yWindow="45" windowWidth="15480" windowHeight="8400" tabRatio="834" firstSheet="1" activeTab="4"/>
  </bookViews>
  <sheets>
    <sheet name="гарантии" sheetId="12" state="hidden" r:id="rId1"/>
    <sheet name="внут взаимст" sheetId="11" r:id="rId2"/>
    <sheet name="нормативные обязательства" sheetId="18" state="hidden" r:id="rId3"/>
    <sheet name="ведомственная" sheetId="2" r:id="rId4"/>
    <sheet name="расходы" sheetId="1" r:id="rId5"/>
    <sheet name="источники" sheetId="5" r:id="rId6"/>
    <sheet name="доходы" sheetId="3" r:id="rId7"/>
  </sheets>
  <definedNames>
    <definedName name="_xlnm.Print_Titles" localSheetId="3">ведомственная!$12:$12</definedName>
    <definedName name="_xlnm.Print_Titles" localSheetId="6">доходы!$9:$9</definedName>
    <definedName name="_xlnm.Print_Titles" localSheetId="5">источники!$7:$7</definedName>
    <definedName name="_xlnm.Print_Titles" localSheetId="4">расходы!$12:$12</definedName>
    <definedName name="_xlnm.Print_Area" localSheetId="3">ведомственная!$A$1:$H$440</definedName>
    <definedName name="_xlnm.Print_Area" localSheetId="1">'внут взаимст'!$A$1:$C$24</definedName>
    <definedName name="_xlnm.Print_Area" localSheetId="0">гарантии!$A$1:$H$17</definedName>
    <definedName name="_xlnm.Print_Area" localSheetId="6">доходы!$A$1:$D$807</definedName>
    <definedName name="_xlnm.Print_Area" localSheetId="5">источники!$A$1:$D$29</definedName>
    <definedName name="_xlnm.Print_Area" localSheetId="2">'нормативные обязательства'!$A$1:$E$14</definedName>
    <definedName name="_xlnm.Print_Area" localSheetId="4">расходы!$A$1:$G$385</definedName>
  </definedNames>
  <calcPr calcId="125725"/>
</workbook>
</file>

<file path=xl/calcChain.xml><?xml version="1.0" encoding="utf-8"?>
<calcChain xmlns="http://schemas.openxmlformats.org/spreadsheetml/2006/main">
  <c r="G15" i="1"/>
  <c r="F15"/>
  <c r="H110" i="2" l="1"/>
  <c r="G110"/>
  <c r="G13" s="1"/>
  <c r="H36"/>
  <c r="G36"/>
  <c r="C56"/>
  <c r="D116"/>
  <c r="C116"/>
  <c r="D115"/>
  <c r="C115"/>
  <c r="G166" i="1"/>
  <c r="G14" s="1"/>
  <c r="F166"/>
  <c r="F14" s="1"/>
  <c r="C219"/>
  <c r="B219"/>
  <c r="G41"/>
  <c r="F41"/>
  <c r="B74"/>
  <c r="C334"/>
  <c r="C57" i="2"/>
  <c r="C63"/>
  <c r="D20" l="1"/>
  <c r="C20"/>
  <c r="C21" i="1"/>
  <c r="B21"/>
  <c r="D119" i="2"/>
  <c r="D118"/>
  <c r="C119"/>
  <c r="C118"/>
  <c r="C218" i="1" l="1"/>
  <c r="C217"/>
  <c r="C216"/>
  <c r="B218"/>
  <c r="B217"/>
  <c r="B216"/>
  <c r="B220"/>
  <c r="C220"/>
  <c r="B81"/>
  <c r="B75"/>
  <c r="G14" i="2" l="1"/>
  <c r="C83"/>
  <c r="C332" i="1"/>
  <c r="H15" i="2"/>
  <c r="C215" i="1"/>
  <c r="D120" i="2"/>
  <c r="D117"/>
  <c r="C117"/>
  <c r="D23"/>
  <c r="D22"/>
  <c r="C331" i="1"/>
  <c r="G15" i="2" l="1"/>
  <c r="C20" i="1"/>
  <c r="C19"/>
  <c r="C40"/>
  <c r="B40"/>
  <c r="C23"/>
  <c r="B215"/>
  <c r="D99" i="3"/>
  <c r="C99"/>
  <c r="D92"/>
  <c r="C92"/>
  <c r="D23"/>
  <c r="C23"/>
  <c r="C11" l="1"/>
  <c r="D740" l="1"/>
  <c r="C740"/>
  <c r="D209" i="2"/>
  <c r="C209"/>
  <c r="D212"/>
  <c r="C212"/>
  <c r="C268" i="1"/>
  <c r="C270"/>
  <c r="B270"/>
  <c r="B268"/>
  <c r="C165"/>
  <c r="B165"/>
  <c r="C207"/>
  <c r="B207"/>
  <c r="C184"/>
  <c r="B184"/>
  <c r="C182"/>
  <c r="B182"/>
  <c r="B181"/>
  <c r="B133"/>
  <c r="C134"/>
  <c r="B134"/>
  <c r="C135"/>
  <c r="B135"/>
  <c r="C166"/>
  <c r="B166"/>
  <c r="C167"/>
  <c r="B167"/>
  <c r="D111" i="2"/>
  <c r="C111"/>
  <c r="D110"/>
  <c r="C110"/>
  <c r="D285"/>
  <c r="C285"/>
  <c r="C287"/>
  <c r="D287"/>
  <c r="C288"/>
  <c r="D288"/>
  <c r="D245"/>
  <c r="C245"/>
  <c r="C246"/>
  <c r="D246"/>
  <c r="D214"/>
  <c r="C214"/>
  <c r="D114"/>
  <c r="C114"/>
  <c r="C105"/>
  <c r="D107"/>
  <c r="C107"/>
  <c r="D109"/>
  <c r="C109"/>
  <c r="F364"/>
  <c r="F362"/>
  <c r="F360"/>
  <c r="G355" i="1"/>
  <c r="G354" s="1"/>
  <c r="H378" i="2"/>
  <c r="G378"/>
  <c r="F379"/>
  <c r="H353"/>
  <c r="G353"/>
  <c r="H335"/>
  <c r="G267" i="1"/>
  <c r="G266" s="1"/>
  <c r="F267"/>
  <c r="D805" i="3" l="1"/>
  <c r="D739"/>
  <c r="C805"/>
  <c r="C739"/>
  <c r="H70" i="2"/>
  <c r="H69" s="1"/>
  <c r="G70"/>
  <c r="G69" s="1"/>
  <c r="F71"/>
  <c r="D71"/>
  <c r="C71"/>
  <c r="D70"/>
  <c r="C70"/>
  <c r="D69"/>
  <c r="C69"/>
  <c r="H263"/>
  <c r="G378" i="1" l="1"/>
  <c r="G377" s="1"/>
  <c r="F377"/>
  <c r="G375"/>
  <c r="G374"/>
  <c r="G373"/>
  <c r="G372" s="1"/>
  <c r="G371"/>
  <c r="G370" s="1"/>
  <c r="H216" i="2"/>
  <c r="D14" i="11"/>
  <c r="C14"/>
  <c r="C22" s="1"/>
  <c r="E10" i="18"/>
  <c r="H380" i="2"/>
  <c r="H377" s="1"/>
  <c r="H376" s="1"/>
  <c r="H373"/>
  <c r="H370"/>
  <c r="H365"/>
  <c r="H363"/>
  <c r="H361"/>
  <c r="H359"/>
  <c r="H350"/>
  <c r="H348"/>
  <c r="H344"/>
  <c r="H343" s="1"/>
  <c r="H341"/>
  <c r="H339"/>
  <c r="H337"/>
  <c r="H332"/>
  <c r="H330"/>
  <c r="H323"/>
  <c r="H314"/>
  <c r="H313" s="1"/>
  <c r="H311"/>
  <c r="H310" s="1"/>
  <c r="H303"/>
  <c r="H300"/>
  <c r="H297"/>
  <c r="H289"/>
  <c r="H286"/>
  <c r="H281"/>
  <c r="H279"/>
  <c r="H274"/>
  <c r="G252" i="1" s="1"/>
  <c r="H270" i="2"/>
  <c r="H268"/>
  <c r="H266"/>
  <c r="H260"/>
  <c r="H255"/>
  <c r="H242"/>
  <c r="H238"/>
  <c r="H233"/>
  <c r="H227"/>
  <c r="H224"/>
  <c r="H221"/>
  <c r="H207"/>
  <c r="H205"/>
  <c r="H203"/>
  <c r="H201"/>
  <c r="H199"/>
  <c r="H197"/>
  <c r="H195"/>
  <c r="H193"/>
  <c r="H191"/>
  <c r="H189"/>
  <c r="H187"/>
  <c r="H185"/>
  <c r="H183"/>
  <c r="H181"/>
  <c r="H179"/>
  <c r="H177"/>
  <c r="H175"/>
  <c r="H173"/>
  <c r="H171"/>
  <c r="H169"/>
  <c r="H167"/>
  <c r="H165"/>
  <c r="H163"/>
  <c r="H161"/>
  <c r="H159"/>
  <c r="H157"/>
  <c r="H155"/>
  <c r="H153"/>
  <c r="H149"/>
  <c r="H147"/>
  <c r="H145"/>
  <c r="H143"/>
  <c r="H141"/>
  <c r="H139"/>
  <c r="H135"/>
  <c r="H130"/>
  <c r="H113"/>
  <c r="H112" s="1"/>
  <c r="H107"/>
  <c r="H106" s="1"/>
  <c r="H105" s="1"/>
  <c r="H93"/>
  <c r="H86"/>
  <c r="H85" s="1"/>
  <c r="H75"/>
  <c r="H73"/>
  <c r="H66"/>
  <c r="H54"/>
  <c r="H52"/>
  <c r="H50"/>
  <c r="H48"/>
  <c r="H45"/>
  <c r="H42"/>
  <c r="H39"/>
  <c r="H33"/>
  <c r="H32" s="1"/>
  <c r="H30"/>
  <c r="H27" s="1"/>
  <c r="G368" i="1"/>
  <c r="G367" s="1"/>
  <c r="G366" s="1"/>
  <c r="G365"/>
  <c r="G364" s="1"/>
  <c r="G363" s="1"/>
  <c r="G361"/>
  <c r="G360" s="1"/>
  <c r="G359" s="1"/>
  <c r="G358" s="1"/>
  <c r="G357"/>
  <c r="G356" s="1"/>
  <c r="G353" s="1"/>
  <c r="G352" s="1"/>
  <c r="G351"/>
  <c r="G350" s="1"/>
  <c r="G349" s="1"/>
  <c r="G348"/>
  <c r="G342"/>
  <c r="G341" s="1"/>
  <c r="G327"/>
  <c r="G326"/>
  <c r="G324"/>
  <c r="G323"/>
  <c r="G318"/>
  <c r="G317" s="1"/>
  <c r="G316"/>
  <c r="G315" s="1"/>
  <c r="G314"/>
  <c r="G313" s="1"/>
  <c r="G310"/>
  <c r="G309" s="1"/>
  <c r="G305"/>
  <c r="G304"/>
  <c r="G302"/>
  <c r="G301"/>
  <c r="G299"/>
  <c r="G298" s="1"/>
  <c r="G295"/>
  <c r="G294"/>
  <c r="G290"/>
  <c r="G289"/>
  <c r="G286"/>
  <c r="G285" s="1"/>
  <c r="G284"/>
  <c r="G283"/>
  <c r="G280"/>
  <c r="G279" s="1"/>
  <c r="G278"/>
  <c r="G276" s="1"/>
  <c r="G275"/>
  <c r="G274"/>
  <c r="G273"/>
  <c r="G272"/>
  <c r="G269"/>
  <c r="G262"/>
  <c r="G261" s="1"/>
  <c r="G260"/>
  <c r="G259" s="1"/>
  <c r="G258"/>
  <c r="G257" s="1"/>
  <c r="G254"/>
  <c r="G248"/>
  <c r="G247" s="1"/>
  <c r="G246"/>
  <c r="G245" s="1"/>
  <c r="G244"/>
  <c r="G243" s="1"/>
  <c r="G242"/>
  <c r="G240" s="1"/>
  <c r="G239"/>
  <c r="G237" s="1"/>
  <c r="G232"/>
  <c r="G230" s="1"/>
  <c r="G221"/>
  <c r="G214"/>
  <c r="G212" s="1"/>
  <c r="G210"/>
  <c r="G208" s="1"/>
  <c r="G204"/>
  <c r="G203" s="1"/>
  <c r="G198"/>
  <c r="G197" s="1"/>
  <c r="G196"/>
  <c r="G194" s="1"/>
  <c r="G193"/>
  <c r="G191" s="1"/>
  <c r="G187"/>
  <c r="G186" s="1"/>
  <c r="G182"/>
  <c r="G176"/>
  <c r="G175" s="1"/>
  <c r="G174"/>
  <c r="G173" s="1"/>
  <c r="G170"/>
  <c r="G168" s="1"/>
  <c r="G165"/>
  <c r="G164"/>
  <c r="G163" s="1"/>
  <c r="G162"/>
  <c r="G161" s="1"/>
  <c r="G160"/>
  <c r="G159" s="1"/>
  <c r="G158"/>
  <c r="G157" s="1"/>
  <c r="G156"/>
  <c r="G155"/>
  <c r="G154"/>
  <c r="G153"/>
  <c r="G152"/>
  <c r="G151" s="1"/>
  <c r="G150"/>
  <c r="G149" s="1"/>
  <c r="G148"/>
  <c r="G147" s="1"/>
  <c r="G146"/>
  <c r="G145" s="1"/>
  <c r="G144"/>
  <c r="G143" s="1"/>
  <c r="G142"/>
  <c r="G141" s="1"/>
  <c r="G140"/>
  <c r="G139" s="1"/>
  <c r="G138"/>
  <c r="G137" s="1"/>
  <c r="G136"/>
  <c r="G135" s="1"/>
  <c r="G134"/>
  <c r="G132"/>
  <c r="G131" s="1"/>
  <c r="G130"/>
  <c r="G129" s="1"/>
  <c r="G128"/>
  <c r="G127" s="1"/>
  <c r="G126"/>
  <c r="G125" s="1"/>
  <c r="G124"/>
  <c r="G123" s="1"/>
  <c r="G122"/>
  <c r="G121" s="1"/>
  <c r="G120"/>
  <c r="G119" s="1"/>
  <c r="G118"/>
  <c r="G117" s="1"/>
  <c r="G116"/>
  <c r="G115" s="1"/>
  <c r="G114"/>
  <c r="G113" s="1"/>
  <c r="G112"/>
  <c r="G111" s="1"/>
  <c r="G108"/>
  <c r="G107" s="1"/>
  <c r="G106"/>
  <c r="G105" s="1"/>
  <c r="G104"/>
  <c r="G103"/>
  <c r="G102"/>
  <c r="G101" s="1"/>
  <c r="G100"/>
  <c r="G99" s="1"/>
  <c r="G98"/>
  <c r="G97" s="1"/>
  <c r="G94"/>
  <c r="G93" s="1"/>
  <c r="G90"/>
  <c r="G89"/>
  <c r="G85"/>
  <c r="G84" s="1"/>
  <c r="G73"/>
  <c r="G72" s="1"/>
  <c r="G71" s="1"/>
  <c r="G70" s="1"/>
  <c r="G69"/>
  <c r="G68" s="1"/>
  <c r="G67"/>
  <c r="G66" s="1"/>
  <c r="G65"/>
  <c r="G64" s="1"/>
  <c r="G63"/>
  <c r="G62" s="1"/>
  <c r="G61"/>
  <c r="G60" s="1"/>
  <c r="G53"/>
  <c r="G52"/>
  <c r="G50"/>
  <c r="G49"/>
  <c r="G47"/>
  <c r="G46"/>
  <c r="G38"/>
  <c r="G37" s="1"/>
  <c r="G36" s="1"/>
  <c r="G35"/>
  <c r="G34" s="1"/>
  <c r="G31" s="1"/>
  <c r="G30"/>
  <c r="G29"/>
  <c r="G19"/>
  <c r="G16"/>
  <c r="D19" i="5"/>
  <c r="D17"/>
  <c r="D14" s="1"/>
  <c r="G369" i="1" l="1"/>
  <c r="G362" s="1"/>
  <c r="G88"/>
  <c r="G87" s="1"/>
  <c r="H369" i="2"/>
  <c r="H347"/>
  <c r="H334"/>
  <c r="H322"/>
  <c r="H309"/>
  <c r="H296"/>
  <c r="H211"/>
  <c r="H129"/>
  <c r="H128" s="1"/>
  <c r="H123" s="1"/>
  <c r="H88"/>
  <c r="H72"/>
  <c r="H68" s="1"/>
  <c r="G336" i="1"/>
  <c r="G325"/>
  <c r="G322"/>
  <c r="G303"/>
  <c r="G300"/>
  <c r="G288"/>
  <c r="G282"/>
  <c r="G271"/>
  <c r="G181"/>
  <c r="G172"/>
  <c r="G51"/>
  <c r="G48"/>
  <c r="G45"/>
  <c r="G28"/>
  <c r="G27" s="1"/>
  <c r="D799" i="3"/>
  <c r="H14" i="2" l="1"/>
  <c r="G281" i="1"/>
  <c r="H346" i="2"/>
  <c r="G86" i="1"/>
  <c r="G297"/>
  <c r="G265"/>
  <c r="H321" i="2"/>
  <c r="H316" s="1"/>
  <c r="H210"/>
  <c r="G321" i="1"/>
  <c r="G180" l="1"/>
  <c r="G296"/>
  <c r="D809" i="3"/>
  <c r="C358" i="1"/>
  <c r="F284"/>
  <c r="F210"/>
  <c r="F290"/>
  <c r="G297" i="2"/>
  <c r="G113"/>
  <c r="E365" i="1"/>
  <c r="E375"/>
  <c r="E373"/>
  <c r="E368"/>
  <c r="E267"/>
  <c r="B24"/>
  <c r="B25"/>
  <c r="B26"/>
  <c r="B16"/>
  <c r="B17"/>
  <c r="B18"/>
  <c r="E361"/>
  <c r="E355"/>
  <c r="E338"/>
  <c r="E351"/>
  <c r="E348"/>
  <c r="E346"/>
  <c r="E344"/>
  <c r="E342"/>
  <c r="E340"/>
  <c r="F90" i="2"/>
  <c r="F96"/>
  <c r="F98"/>
  <c r="F92"/>
  <c r="E335" i="1"/>
  <c r="F327"/>
  <c r="F324"/>
  <c r="B327"/>
  <c r="C327"/>
  <c r="E324"/>
  <c r="E323"/>
  <c r="C324"/>
  <c r="B324"/>
  <c r="F308"/>
  <c r="C308"/>
  <c r="B308"/>
  <c r="G356" i="2"/>
  <c r="D358"/>
  <c r="C358"/>
  <c r="F305" i="1"/>
  <c r="F304"/>
  <c r="C305"/>
  <c r="B305"/>
  <c r="C302"/>
  <c r="B302"/>
  <c r="F302"/>
  <c r="F301"/>
  <c r="B259"/>
  <c r="B260"/>
  <c r="C259"/>
  <c r="C260"/>
  <c r="C289"/>
  <c r="C290"/>
  <c r="B290"/>
  <c r="E286"/>
  <c r="E283"/>
  <c r="C284"/>
  <c r="B284"/>
  <c r="F269"/>
  <c r="E92"/>
  <c r="E162"/>
  <c r="E160"/>
  <c r="E158"/>
  <c r="E156"/>
  <c r="E154"/>
  <c r="E152"/>
  <c r="E150"/>
  <c r="E148"/>
  <c r="E146"/>
  <c r="E144"/>
  <c r="E142"/>
  <c r="E140"/>
  <c r="E138"/>
  <c r="E136"/>
  <c r="E132"/>
  <c r="E130"/>
  <c r="E128"/>
  <c r="E126"/>
  <c r="E124"/>
  <c r="E122"/>
  <c r="E120"/>
  <c r="E118"/>
  <c r="E116"/>
  <c r="E114"/>
  <c r="E112"/>
  <c r="E108"/>
  <c r="E106"/>
  <c r="E104"/>
  <c r="E102"/>
  <c r="E100"/>
  <c r="E98"/>
  <c r="E94"/>
  <c r="E164"/>
  <c r="F90"/>
  <c r="C90"/>
  <c r="B90"/>
  <c r="E90"/>
  <c r="E89"/>
  <c r="E81"/>
  <c r="E78"/>
  <c r="E73"/>
  <c r="E59"/>
  <c r="E69"/>
  <c r="E67"/>
  <c r="E65"/>
  <c r="E63"/>
  <c r="E61"/>
  <c r="F59"/>
  <c r="F53"/>
  <c r="E53"/>
  <c r="B53"/>
  <c r="E52"/>
  <c r="F50"/>
  <c r="F47"/>
  <c r="E50"/>
  <c r="B50"/>
  <c r="E49"/>
  <c r="B49"/>
  <c r="E47"/>
  <c r="B47"/>
  <c r="E46"/>
  <c r="B46"/>
  <c r="E44"/>
  <c r="E43"/>
  <c r="B44"/>
  <c r="E39"/>
  <c r="F39"/>
  <c r="E38"/>
  <c r="E35"/>
  <c r="E30"/>
  <c r="B29"/>
  <c r="C30"/>
  <c r="B30"/>
  <c r="E29"/>
  <c r="E26"/>
  <c r="E18"/>
  <c r="C16"/>
  <c r="C17"/>
  <c r="C18"/>
  <c r="F26" i="2"/>
  <c r="F34"/>
  <c r="D282"/>
  <c r="D281"/>
  <c r="F374"/>
  <c r="F381"/>
  <c r="G373"/>
  <c r="F371"/>
  <c r="F375"/>
  <c r="D375"/>
  <c r="C375"/>
  <c r="D374"/>
  <c r="C374"/>
  <c r="G370"/>
  <c r="F372"/>
  <c r="D372"/>
  <c r="C372"/>
  <c r="F368"/>
  <c r="F357"/>
  <c r="F366"/>
  <c r="D353"/>
  <c r="D354"/>
  <c r="C354"/>
  <c r="C351"/>
  <c r="D351"/>
  <c r="G350"/>
  <c r="F354"/>
  <c r="F351"/>
  <c r="F345"/>
  <c r="F355"/>
  <c r="F352"/>
  <c r="F349"/>
  <c r="F340"/>
  <c r="F338"/>
  <c r="F342"/>
  <c r="F336"/>
  <c r="F312"/>
  <c r="F315"/>
  <c r="G281"/>
  <c r="G303"/>
  <c r="F305"/>
  <c r="D305"/>
  <c r="C305"/>
  <c r="F304"/>
  <c r="D304"/>
  <c r="C304"/>
  <c r="F301"/>
  <c r="F299"/>
  <c r="D301"/>
  <c r="C301"/>
  <c r="D298"/>
  <c r="D299"/>
  <c r="C298"/>
  <c r="C299"/>
  <c r="F298"/>
  <c r="F208"/>
  <c r="F206"/>
  <c r="F204"/>
  <c r="F202"/>
  <c r="F198"/>
  <c r="F200"/>
  <c r="F196"/>
  <c r="F194"/>
  <c r="F192"/>
  <c r="F190"/>
  <c r="F188"/>
  <c r="F186"/>
  <c r="F184"/>
  <c r="F182"/>
  <c r="F180"/>
  <c r="F178"/>
  <c r="F176"/>
  <c r="F174"/>
  <c r="F172"/>
  <c r="F170"/>
  <c r="F168"/>
  <c r="F166"/>
  <c r="F164"/>
  <c r="F162"/>
  <c r="F160"/>
  <c r="F158"/>
  <c r="F156"/>
  <c r="F154"/>
  <c r="F150"/>
  <c r="F148"/>
  <c r="F146"/>
  <c r="F144"/>
  <c r="F142"/>
  <c r="F140"/>
  <c r="F136"/>
  <c r="F134"/>
  <c r="G130"/>
  <c r="F132"/>
  <c r="F131"/>
  <c r="D132"/>
  <c r="C132"/>
  <c r="F122"/>
  <c r="G106"/>
  <c r="F109"/>
  <c r="F104"/>
  <c r="F100"/>
  <c r="F94"/>
  <c r="F87"/>
  <c r="D62"/>
  <c r="F63"/>
  <c r="F60"/>
  <c r="F47"/>
  <c r="F46"/>
  <c r="G45"/>
  <c r="C47"/>
  <c r="G42"/>
  <c r="F44"/>
  <c r="F43"/>
  <c r="C44"/>
  <c r="G39"/>
  <c r="C41"/>
  <c r="F38"/>
  <c r="F37"/>
  <c r="C38"/>
  <c r="F31"/>
  <c r="F18"/>
  <c r="D812" i="3" l="1"/>
  <c r="F303" i="1"/>
  <c r="F300"/>
  <c r="G266" i="2"/>
  <c r="F198" i="1"/>
  <c r="F197" s="1"/>
  <c r="C197"/>
  <c r="C198"/>
  <c r="B197"/>
  <c r="B198"/>
  <c r="G227" i="2"/>
  <c r="D228"/>
  <c r="D227"/>
  <c r="C228"/>
  <c r="C227"/>
  <c r="G224"/>
  <c r="F318" i="1"/>
  <c r="F317" s="1"/>
  <c r="C317"/>
  <c r="C318"/>
  <c r="B317"/>
  <c r="B318"/>
  <c r="F262"/>
  <c r="F261" s="1"/>
  <c r="C261"/>
  <c r="C262"/>
  <c r="B261"/>
  <c r="B262"/>
  <c r="F246"/>
  <c r="F245" s="1"/>
  <c r="F248"/>
  <c r="G270" i="2"/>
  <c r="D271"/>
  <c r="C271"/>
  <c r="D270"/>
  <c r="C270"/>
  <c r="C245" i="1"/>
  <c r="C246"/>
  <c r="B245"/>
  <c r="B246"/>
  <c r="G268" i="2"/>
  <c r="D269"/>
  <c r="C269"/>
  <c r="D268"/>
  <c r="C268"/>
  <c r="F200" i="1"/>
  <c r="F199" s="1"/>
  <c r="C199"/>
  <c r="C200"/>
  <c r="B199"/>
  <c r="B200"/>
  <c r="G229" i="2"/>
  <c r="D229"/>
  <c r="D230"/>
  <c r="C229"/>
  <c r="C230"/>
  <c r="F85" i="1"/>
  <c r="F84" s="1"/>
  <c r="C84"/>
  <c r="C85"/>
  <c r="B84"/>
  <c r="B85"/>
  <c r="G66" i="2"/>
  <c r="D66"/>
  <c r="D67"/>
  <c r="C66"/>
  <c r="C67"/>
  <c r="F277" i="1" l="1"/>
  <c r="C277"/>
  <c r="B277"/>
  <c r="G294" i="2"/>
  <c r="D295"/>
  <c r="C295"/>
  <c r="D294"/>
  <c r="C294"/>
  <c r="F244" i="1"/>
  <c r="F243" s="1"/>
  <c r="C243"/>
  <c r="C244"/>
  <c r="B243"/>
  <c r="B244"/>
  <c r="D266" i="2"/>
  <c r="D267"/>
  <c r="C267"/>
  <c r="C266"/>
  <c r="F69" i="1"/>
  <c r="F68" s="1"/>
  <c r="B68"/>
  <c r="B69"/>
  <c r="G54" i="2"/>
  <c r="C54"/>
  <c r="C55"/>
  <c r="F316" i="1"/>
  <c r="F315" s="1"/>
  <c r="C315"/>
  <c r="C316"/>
  <c r="B315"/>
  <c r="B316"/>
  <c r="F258"/>
  <c r="F257" s="1"/>
  <c r="G365" i="2"/>
  <c r="D366"/>
  <c r="C366"/>
  <c r="D365"/>
  <c r="C365"/>
  <c r="G330"/>
  <c r="D331"/>
  <c r="C331"/>
  <c r="D330"/>
  <c r="C330"/>
  <c r="C258" i="1"/>
  <c r="C257"/>
  <c r="B258"/>
  <c r="B257"/>
  <c r="F204"/>
  <c r="F203" s="1"/>
  <c r="C204"/>
  <c r="B204"/>
  <c r="C203"/>
  <c r="B203"/>
  <c r="G279" i="2"/>
  <c r="D280"/>
  <c r="D279"/>
  <c r="C280"/>
  <c r="C279"/>
  <c r="G233"/>
  <c r="D233"/>
  <c r="D234"/>
  <c r="C233"/>
  <c r="C234"/>
  <c r="F373" i="1"/>
  <c r="F372" s="1"/>
  <c r="F371"/>
  <c r="F370" s="1"/>
  <c r="F365"/>
  <c r="F364" s="1"/>
  <c r="F363" s="1"/>
  <c r="F368"/>
  <c r="F367" s="1"/>
  <c r="F366" s="1"/>
  <c r="F164"/>
  <c r="F163" s="1"/>
  <c r="F165"/>
  <c r="F89"/>
  <c r="F88" s="1"/>
  <c r="F92"/>
  <c r="F91" s="1"/>
  <c r="F130"/>
  <c r="F129" s="1"/>
  <c r="F108"/>
  <c r="F107" s="1"/>
  <c r="F110"/>
  <c r="F109" s="1"/>
  <c r="F138"/>
  <c r="F137" s="1"/>
  <c r="F142"/>
  <c r="F141" s="1"/>
  <c r="F146"/>
  <c r="F145" s="1"/>
  <c r="F148"/>
  <c r="F147" s="1"/>
  <c r="F158"/>
  <c r="F157" s="1"/>
  <c r="F162"/>
  <c r="F161" s="1"/>
  <c r="F160"/>
  <c r="F159" s="1"/>
  <c r="F152"/>
  <c r="F151" s="1"/>
  <c r="F94"/>
  <c r="F93" s="1"/>
  <c r="F98"/>
  <c r="F97" s="1"/>
  <c r="F100"/>
  <c r="F99" s="1"/>
  <c r="F102"/>
  <c r="F101" s="1"/>
  <c r="F106"/>
  <c r="F105" s="1"/>
  <c r="F112"/>
  <c r="F111" s="1"/>
  <c r="F114"/>
  <c r="F113" s="1"/>
  <c r="F118"/>
  <c r="F117" s="1"/>
  <c r="F120"/>
  <c r="F119" s="1"/>
  <c r="F124"/>
  <c r="F123" s="1"/>
  <c r="F136"/>
  <c r="F116"/>
  <c r="F115" s="1"/>
  <c r="F122"/>
  <c r="F121" s="1"/>
  <c r="F140"/>
  <c r="F139" s="1"/>
  <c r="F126"/>
  <c r="F125" s="1"/>
  <c r="F128"/>
  <c r="F127" s="1"/>
  <c r="F144"/>
  <c r="F143" s="1"/>
  <c r="F169"/>
  <c r="F170"/>
  <c r="F171"/>
  <c r="F174"/>
  <c r="F173" s="1"/>
  <c r="F176"/>
  <c r="F175" s="1"/>
  <c r="F256"/>
  <c r="F255" s="1"/>
  <c r="F209"/>
  <c r="F211"/>
  <c r="F213"/>
  <c r="F214"/>
  <c r="F221"/>
  <c r="F222"/>
  <c r="F228"/>
  <c r="F229"/>
  <c r="F231"/>
  <c r="F232"/>
  <c r="F238"/>
  <c r="F239"/>
  <c r="F241"/>
  <c r="F242"/>
  <c r="F236"/>
  <c r="F235" s="1"/>
  <c r="F224"/>
  <c r="F226"/>
  <c r="F234"/>
  <c r="F233" s="1"/>
  <c r="F247"/>
  <c r="F250"/>
  <c r="F251"/>
  <c r="C255"/>
  <c r="C256"/>
  <c r="B255"/>
  <c r="B256"/>
  <c r="G277" i="2"/>
  <c r="D278"/>
  <c r="D277"/>
  <c r="C278"/>
  <c r="C277"/>
  <c r="D231"/>
  <c r="D232"/>
  <c r="F183" i="1"/>
  <c r="F185"/>
  <c r="F192"/>
  <c r="F193"/>
  <c r="F195"/>
  <c r="F196"/>
  <c r="F190"/>
  <c r="F189" s="1"/>
  <c r="G235" i="2"/>
  <c r="F205" i="1" s="1"/>
  <c r="F187"/>
  <c r="F188"/>
  <c r="F202"/>
  <c r="F201" s="1"/>
  <c r="C202"/>
  <c r="B202"/>
  <c r="C201"/>
  <c r="B201"/>
  <c r="G221" i="2"/>
  <c r="G219"/>
  <c r="G216"/>
  <c r="G231"/>
  <c r="C231"/>
  <c r="C232"/>
  <c r="F312" i="1"/>
  <c r="C312"/>
  <c r="B312"/>
  <c r="G173" i="2"/>
  <c r="F132" i="1" s="1"/>
  <c r="F131" s="1"/>
  <c r="G195" i="2"/>
  <c r="F153" i="1" s="1"/>
  <c r="G197" i="2"/>
  <c r="F155" i="1" s="1"/>
  <c r="C144"/>
  <c r="B144"/>
  <c r="C143"/>
  <c r="B143"/>
  <c r="G185" i="2"/>
  <c r="G187"/>
  <c r="G203"/>
  <c r="G207"/>
  <c r="G205"/>
  <c r="G175"/>
  <c r="G177"/>
  <c r="G181"/>
  <c r="G189"/>
  <c r="G199"/>
  <c r="G201"/>
  <c r="G171"/>
  <c r="D183"/>
  <c r="D186"/>
  <c r="C186"/>
  <c r="D185"/>
  <c r="C185"/>
  <c r="C132" i="1"/>
  <c r="B132"/>
  <c r="C131"/>
  <c r="B131"/>
  <c r="D174" i="2"/>
  <c r="C174"/>
  <c r="D173"/>
  <c r="C173"/>
  <c r="G183"/>
  <c r="G141"/>
  <c r="C128" i="1"/>
  <c r="B128"/>
  <c r="C127"/>
  <c r="B127"/>
  <c r="G169" i="2"/>
  <c r="D169"/>
  <c r="D170"/>
  <c r="C169"/>
  <c r="C170"/>
  <c r="C126" i="1"/>
  <c r="B126"/>
  <c r="C125"/>
  <c r="B125"/>
  <c r="G167" i="2"/>
  <c r="C165"/>
  <c r="D168"/>
  <c r="C168"/>
  <c r="D167"/>
  <c r="C167"/>
  <c r="D166"/>
  <c r="C166"/>
  <c r="G191"/>
  <c r="F150" i="1" s="1"/>
  <c r="F149" s="1"/>
  <c r="G145" i="2"/>
  <c r="F103" i="1" s="1"/>
  <c r="C140"/>
  <c r="B140"/>
  <c r="C139"/>
  <c r="B139"/>
  <c r="G133" i="2"/>
  <c r="G137"/>
  <c r="G149"/>
  <c r="G151"/>
  <c r="G179"/>
  <c r="G193"/>
  <c r="G135"/>
  <c r="G139"/>
  <c r="G143"/>
  <c r="G147"/>
  <c r="G153"/>
  <c r="G155"/>
  <c r="G159"/>
  <c r="G161"/>
  <c r="G165"/>
  <c r="G157"/>
  <c r="G163"/>
  <c r="G126"/>
  <c r="G125" s="1"/>
  <c r="G124" s="1"/>
  <c r="D181"/>
  <c r="D182"/>
  <c r="C181"/>
  <c r="C182"/>
  <c r="C122" i="1"/>
  <c r="B122"/>
  <c r="C121"/>
  <c r="B121"/>
  <c r="D163" i="2"/>
  <c r="D164"/>
  <c r="C163"/>
  <c r="C164"/>
  <c r="C116" i="1"/>
  <c r="B116"/>
  <c r="C115"/>
  <c r="B115"/>
  <c r="C155" i="2"/>
  <c r="D158"/>
  <c r="C158"/>
  <c r="D157"/>
  <c r="C157"/>
  <c r="F299" i="1"/>
  <c r="F298" s="1"/>
  <c r="F307"/>
  <c r="F306" s="1"/>
  <c r="F311"/>
  <c r="F310"/>
  <c r="F314"/>
  <c r="F313" s="1"/>
  <c r="F320"/>
  <c r="F319" s="1"/>
  <c r="F323"/>
  <c r="F322" s="1"/>
  <c r="F326"/>
  <c r="F325" s="1"/>
  <c r="C320"/>
  <c r="B320"/>
  <c r="C319"/>
  <c r="B319"/>
  <c r="G367" i="2"/>
  <c r="G348"/>
  <c r="G359"/>
  <c r="G361"/>
  <c r="G363"/>
  <c r="C367"/>
  <c r="D368"/>
  <c r="C368"/>
  <c r="D367"/>
  <c r="G274"/>
  <c r="F252" i="1" s="1"/>
  <c r="G283" i="2"/>
  <c r="F263" i="1" s="1"/>
  <c r="F273"/>
  <c r="F272"/>
  <c r="F266"/>
  <c r="F278"/>
  <c r="F280"/>
  <c r="F279" s="1"/>
  <c r="G337" i="2"/>
  <c r="F274" i="1" s="1"/>
  <c r="F283"/>
  <c r="F282" s="1"/>
  <c r="F286"/>
  <c r="F287"/>
  <c r="F289"/>
  <c r="F288" s="1"/>
  <c r="F260"/>
  <c r="F259" s="1"/>
  <c r="G306" i="2"/>
  <c r="G344"/>
  <c r="F294" i="1" s="1"/>
  <c r="F19"/>
  <c r="F26"/>
  <c r="F25" s="1"/>
  <c r="F24" s="1"/>
  <c r="F29"/>
  <c r="F33"/>
  <c r="F32" s="1"/>
  <c r="F35"/>
  <c r="F34" s="1"/>
  <c r="F38"/>
  <c r="F37" s="1"/>
  <c r="F46"/>
  <c r="F45" s="1"/>
  <c r="F49"/>
  <c r="F48" s="1"/>
  <c r="F52"/>
  <c r="F51" s="1"/>
  <c r="F55"/>
  <c r="F54" s="1"/>
  <c r="F61"/>
  <c r="F60" s="1"/>
  <c r="F63"/>
  <c r="F62" s="1"/>
  <c r="F56"/>
  <c r="F65"/>
  <c r="F64" s="1"/>
  <c r="F67"/>
  <c r="F66" s="1"/>
  <c r="F58"/>
  <c r="F73"/>
  <c r="F72" s="1"/>
  <c r="F71" s="1"/>
  <c r="F70" s="1"/>
  <c r="F78"/>
  <c r="F77" s="1"/>
  <c r="F83"/>
  <c r="F82" s="1"/>
  <c r="F342"/>
  <c r="F341" s="1"/>
  <c r="F346"/>
  <c r="F345" s="1"/>
  <c r="F348"/>
  <c r="F340"/>
  <c r="F339" s="1"/>
  <c r="F338"/>
  <c r="F337" s="1"/>
  <c r="F344"/>
  <c r="F343" s="1"/>
  <c r="F351"/>
  <c r="F350" s="1"/>
  <c r="F349" s="1"/>
  <c r="F355"/>
  <c r="F354" s="1"/>
  <c r="F357"/>
  <c r="F356" s="1"/>
  <c r="F361"/>
  <c r="F360" s="1"/>
  <c r="F359" s="1"/>
  <c r="F358" s="1"/>
  <c r="F374"/>
  <c r="F330"/>
  <c r="F329" s="1"/>
  <c r="F328" s="1"/>
  <c r="F179"/>
  <c r="F178" s="1"/>
  <c r="F177" s="1"/>
  <c r="B251"/>
  <c r="B186"/>
  <c r="B187"/>
  <c r="B188"/>
  <c r="C188"/>
  <c r="C187"/>
  <c r="C186"/>
  <c r="D216" i="2"/>
  <c r="C216"/>
  <c r="D218"/>
  <c r="C218"/>
  <c r="D217"/>
  <c r="C217"/>
  <c r="B39" i="1"/>
  <c r="E311"/>
  <c r="G272" i="2"/>
  <c r="G238"/>
  <c r="G242"/>
  <c r="G252"/>
  <c r="G255"/>
  <c r="G260"/>
  <c r="G263"/>
  <c r="G258"/>
  <c r="G248"/>
  <c r="F223" i="1" s="1"/>
  <c r="G250" i="2"/>
  <c r="C250" i="1"/>
  <c r="B250"/>
  <c r="C249"/>
  <c r="B249"/>
  <c r="G81" i="2"/>
  <c r="G80" s="1"/>
  <c r="G78"/>
  <c r="G77" s="1"/>
  <c r="G103"/>
  <c r="G102" s="1"/>
  <c r="G101" s="1"/>
  <c r="G97"/>
  <c r="G95"/>
  <c r="G93"/>
  <c r="G91"/>
  <c r="G89"/>
  <c r="G86"/>
  <c r="G85" s="1"/>
  <c r="G48"/>
  <c r="G50"/>
  <c r="G52"/>
  <c r="G25"/>
  <c r="G24" s="1"/>
  <c r="G28"/>
  <c r="G30"/>
  <c r="G33"/>
  <c r="G32" s="1"/>
  <c r="G59"/>
  <c r="G64"/>
  <c r="G75"/>
  <c r="G73"/>
  <c r="G286"/>
  <c r="G289"/>
  <c r="G292"/>
  <c r="G300"/>
  <c r="G311"/>
  <c r="G310" s="1"/>
  <c r="G314"/>
  <c r="G313" s="1"/>
  <c r="G121"/>
  <c r="G323"/>
  <c r="G328"/>
  <c r="G326"/>
  <c r="G332"/>
  <c r="G335"/>
  <c r="G339"/>
  <c r="G341"/>
  <c r="G343"/>
  <c r="G380"/>
  <c r="G319"/>
  <c r="G318" s="1"/>
  <c r="G317" s="1"/>
  <c r="C799" i="3"/>
  <c r="C344" i="1"/>
  <c r="C343"/>
  <c r="D96" i="2"/>
  <c r="D95"/>
  <c r="C247" i="1"/>
  <c r="C248"/>
  <c r="B247"/>
  <c r="B248"/>
  <c r="D333" i="2"/>
  <c r="C333"/>
  <c r="D332"/>
  <c r="C332"/>
  <c r="B59" i="1"/>
  <c r="B58"/>
  <c r="C122" i="2"/>
  <c r="C121"/>
  <c r="C82" i="1"/>
  <c r="C83"/>
  <c r="D65" i="2"/>
  <c r="C65"/>
  <c r="D64"/>
  <c r="C64"/>
  <c r="C233" i="1"/>
  <c r="C234"/>
  <c r="B233"/>
  <c r="B234"/>
  <c r="D326" i="2"/>
  <c r="D327"/>
  <c r="C326"/>
  <c r="C327"/>
  <c r="C136" i="1"/>
  <c r="B136"/>
  <c r="C124"/>
  <c r="B124"/>
  <c r="C123"/>
  <c r="B123"/>
  <c r="C120"/>
  <c r="B120"/>
  <c r="C119"/>
  <c r="B119"/>
  <c r="C118"/>
  <c r="B118"/>
  <c r="C117"/>
  <c r="B117"/>
  <c r="C114"/>
  <c r="B114"/>
  <c r="C113"/>
  <c r="B113"/>
  <c r="C112"/>
  <c r="B112"/>
  <c r="C111"/>
  <c r="B111"/>
  <c r="C106"/>
  <c r="B106"/>
  <c r="C105"/>
  <c r="B105"/>
  <c r="C102"/>
  <c r="B102"/>
  <c r="C101"/>
  <c r="B101"/>
  <c r="C100"/>
  <c r="B100"/>
  <c r="C99"/>
  <c r="B99"/>
  <c r="C98"/>
  <c r="B98"/>
  <c r="C97"/>
  <c r="B97"/>
  <c r="D143" i="2"/>
  <c r="C94" i="1"/>
  <c r="B94"/>
  <c r="C93"/>
  <c r="B93"/>
  <c r="C197" i="2"/>
  <c r="D147"/>
  <c r="C147"/>
  <c r="D148"/>
  <c r="C148"/>
  <c r="D177"/>
  <c r="D178"/>
  <c r="C177"/>
  <c r="C178"/>
  <c r="D153"/>
  <c r="C153"/>
  <c r="D154"/>
  <c r="C154"/>
  <c r="D156"/>
  <c r="C156"/>
  <c r="D155"/>
  <c r="D161"/>
  <c r="C161"/>
  <c r="D162"/>
  <c r="C162"/>
  <c r="C143"/>
  <c r="D144"/>
  <c r="C144"/>
  <c r="D139"/>
  <c r="C139"/>
  <c r="D140"/>
  <c r="C140"/>
  <c r="D160"/>
  <c r="D165"/>
  <c r="D159"/>
  <c r="C159"/>
  <c r="C160"/>
  <c r="D142"/>
  <c r="C142"/>
  <c r="D141"/>
  <c r="C141"/>
  <c r="D135"/>
  <c r="D136"/>
  <c r="C135"/>
  <c r="C136"/>
  <c r="C300" i="1"/>
  <c r="C301"/>
  <c r="B300"/>
  <c r="B301"/>
  <c r="B303"/>
  <c r="D350" i="2"/>
  <c r="D352"/>
  <c r="C350"/>
  <c r="C352"/>
  <c r="B66" i="1"/>
  <c r="B67"/>
  <c r="C53" i="2"/>
  <c r="C52"/>
  <c r="B155" i="1"/>
  <c r="C155"/>
  <c r="C19" i="5"/>
  <c r="C150" i="1"/>
  <c r="B150"/>
  <c r="C149"/>
  <c r="B149"/>
  <c r="D192" i="2"/>
  <c r="C192"/>
  <c r="D191"/>
  <c r="C191"/>
  <c r="C164" i="1"/>
  <c r="B164"/>
  <c r="C163"/>
  <c r="B163"/>
  <c r="D206" i="2"/>
  <c r="C206"/>
  <c r="D205"/>
  <c r="C205"/>
  <c r="C202"/>
  <c r="B64" i="1"/>
  <c r="B65"/>
  <c r="D74" i="2"/>
  <c r="C74"/>
  <c r="D73"/>
  <c r="C73"/>
  <c r="F225" i="1"/>
  <c r="C223"/>
  <c r="C224"/>
  <c r="C225"/>
  <c r="C226"/>
  <c r="B223"/>
  <c r="B224"/>
  <c r="B225"/>
  <c r="B226"/>
  <c r="D248" i="2"/>
  <c r="D249"/>
  <c r="D250"/>
  <c r="D251"/>
  <c r="C248"/>
  <c r="C249"/>
  <c r="C250"/>
  <c r="C251"/>
  <c r="F57" i="1"/>
  <c r="B56"/>
  <c r="B57"/>
  <c r="F275"/>
  <c r="C275"/>
  <c r="C274"/>
  <c r="C276"/>
  <c r="B274"/>
  <c r="B275"/>
  <c r="D337" i="2"/>
  <c r="D338"/>
  <c r="C337"/>
  <c r="C338"/>
  <c r="F375" i="1"/>
  <c r="C375"/>
  <c r="C374"/>
  <c r="F264"/>
  <c r="C263"/>
  <c r="C264"/>
  <c r="B264"/>
  <c r="B263"/>
  <c r="F206"/>
  <c r="C206"/>
  <c r="C205"/>
  <c r="B205"/>
  <c r="B206"/>
  <c r="D284" i="2"/>
  <c r="D283"/>
  <c r="C284"/>
  <c r="C283"/>
  <c r="C235"/>
  <c r="D235"/>
  <c r="D236"/>
  <c r="C236"/>
  <c r="C12" i="3"/>
  <c r="C231"/>
  <c r="C230" s="1"/>
  <c r="E330" i="1"/>
  <c r="C329"/>
  <c r="C330"/>
  <c r="C328"/>
  <c r="B329"/>
  <c r="B330"/>
  <c r="B328"/>
  <c r="C80" i="2"/>
  <c r="F82"/>
  <c r="D82"/>
  <c r="D81"/>
  <c r="C82"/>
  <c r="C81"/>
  <c r="D197"/>
  <c r="C356" i="1"/>
  <c r="C357"/>
  <c r="D380" i="2"/>
  <c r="D381"/>
  <c r="C189" i="1"/>
  <c r="C190"/>
  <c r="B189"/>
  <c r="B190"/>
  <c r="D219" i="2"/>
  <c r="D220"/>
  <c r="C220"/>
  <c r="C219"/>
  <c r="D329"/>
  <c r="C329"/>
  <c r="D328"/>
  <c r="C328"/>
  <c r="C235" i="1"/>
  <c r="C236"/>
  <c r="B235"/>
  <c r="B236"/>
  <c r="D258" i="2"/>
  <c r="D259"/>
  <c r="C258"/>
  <c r="C259"/>
  <c r="C313" i="1"/>
  <c r="C314"/>
  <c r="B313"/>
  <c r="B314"/>
  <c r="D363" i="2"/>
  <c r="D364"/>
  <c r="C363"/>
  <c r="C364"/>
  <c r="D361"/>
  <c r="D362"/>
  <c r="C361"/>
  <c r="C362"/>
  <c r="C194" i="1"/>
  <c r="C195"/>
  <c r="C196"/>
  <c r="B194"/>
  <c r="B195"/>
  <c r="B196"/>
  <c r="C221" i="2"/>
  <c r="D224"/>
  <c r="C224"/>
  <c r="D226"/>
  <c r="C226"/>
  <c r="D225"/>
  <c r="C225"/>
  <c r="C240" i="1"/>
  <c r="C241"/>
  <c r="C242"/>
  <c r="B242"/>
  <c r="B241"/>
  <c r="B240"/>
  <c r="D263" i="2"/>
  <c r="D264"/>
  <c r="D265"/>
  <c r="C265"/>
  <c r="C264"/>
  <c r="C263"/>
  <c r="C191" i="1"/>
  <c r="C192"/>
  <c r="C193"/>
  <c r="B191"/>
  <c r="B192"/>
  <c r="B193"/>
  <c r="C238"/>
  <c r="C239"/>
  <c r="C237"/>
  <c r="B238"/>
  <c r="B239"/>
  <c r="B237"/>
  <c r="D221" i="2"/>
  <c r="D222"/>
  <c r="D223"/>
  <c r="C223"/>
  <c r="C222"/>
  <c r="C175" i="1"/>
  <c r="C176"/>
  <c r="B175"/>
  <c r="B176"/>
  <c r="D76" i="2"/>
  <c r="C76"/>
  <c r="D75"/>
  <c r="C75"/>
  <c r="D72"/>
  <c r="C72"/>
  <c r="C68"/>
  <c r="C173" i="1"/>
  <c r="C174"/>
  <c r="C172"/>
  <c r="B172"/>
  <c r="B173"/>
  <c r="B174"/>
  <c r="C317" i="2"/>
  <c r="D320"/>
  <c r="C320"/>
  <c r="D318"/>
  <c r="C318"/>
  <c r="D319"/>
  <c r="C319"/>
  <c r="D261"/>
  <c r="C261"/>
  <c r="D260"/>
  <c r="D262"/>
  <c r="C260"/>
  <c r="C262"/>
  <c r="B276" i="1"/>
  <c r="B278"/>
  <c r="B279"/>
  <c r="B280"/>
  <c r="C280"/>
  <c r="C279"/>
  <c r="C278"/>
  <c r="D293" i="2"/>
  <c r="C293"/>
  <c r="D292"/>
  <c r="C292"/>
  <c r="D339"/>
  <c r="D340"/>
  <c r="D341"/>
  <c r="D342"/>
  <c r="C339"/>
  <c r="C340"/>
  <c r="C341"/>
  <c r="C342"/>
  <c r="B60" i="1"/>
  <c r="B61"/>
  <c r="B62"/>
  <c r="B63"/>
  <c r="C51" i="2"/>
  <c r="C50"/>
  <c r="C48"/>
  <c r="C49"/>
  <c r="C337" i="1"/>
  <c r="C338"/>
  <c r="D90" i="2"/>
  <c r="D89"/>
  <c r="C310" i="1"/>
  <c r="C311"/>
  <c r="B310"/>
  <c r="B311"/>
  <c r="D360" i="2"/>
  <c r="C360"/>
  <c r="D359"/>
  <c r="C359"/>
  <c r="C309" i="1"/>
  <c r="B309"/>
  <c r="B272"/>
  <c r="B273"/>
  <c r="B271"/>
  <c r="C273"/>
  <c r="C272"/>
  <c r="C271"/>
  <c r="D289" i="2"/>
  <c r="C289"/>
  <c r="D291"/>
  <c r="D290"/>
  <c r="C291"/>
  <c r="C290"/>
  <c r="C339" i="1"/>
  <c r="C340"/>
  <c r="D91" i="2"/>
  <c r="D92"/>
  <c r="C370" i="1"/>
  <c r="C371"/>
  <c r="D343" i="2"/>
  <c r="F295" i="1"/>
  <c r="C294"/>
  <c r="C295"/>
  <c r="B294"/>
  <c r="B295"/>
  <c r="C343" i="2"/>
  <c r="D345"/>
  <c r="D344"/>
  <c r="C344"/>
  <c r="C345"/>
  <c r="F254" i="1"/>
  <c r="F253"/>
  <c r="D275" i="2"/>
  <c r="C275"/>
  <c r="C254" i="1"/>
  <c r="B254"/>
  <c r="C253"/>
  <c r="B253"/>
  <c r="C252"/>
  <c r="B252"/>
  <c r="D274" i="2"/>
  <c r="C274"/>
  <c r="D276"/>
  <c r="C276"/>
  <c r="C229" i="1"/>
  <c r="B229"/>
  <c r="D254" i="2"/>
  <c r="C254"/>
  <c r="F293" i="1"/>
  <c r="F292"/>
  <c r="C291"/>
  <c r="C292"/>
  <c r="C293"/>
  <c r="B291"/>
  <c r="B292"/>
  <c r="B293"/>
  <c r="D306" i="2"/>
  <c r="D307"/>
  <c r="D308"/>
  <c r="C306"/>
  <c r="C307"/>
  <c r="C308"/>
  <c r="B54" i="1"/>
  <c r="B55"/>
  <c r="F154"/>
  <c r="C153"/>
  <c r="C154"/>
  <c r="B153"/>
  <c r="B154"/>
  <c r="F156"/>
  <c r="F104"/>
  <c r="C156"/>
  <c r="B156"/>
  <c r="C104"/>
  <c r="B104"/>
  <c r="C103"/>
  <c r="B103"/>
  <c r="D195" i="2"/>
  <c r="D196"/>
  <c r="C195"/>
  <c r="C196"/>
  <c r="D198"/>
  <c r="C198"/>
  <c r="C145"/>
  <c r="D145"/>
  <c r="C146"/>
  <c r="D146"/>
  <c r="D10" i="18"/>
  <c r="C15" i="5"/>
  <c r="C12"/>
  <c r="C17"/>
  <c r="D108" i="2"/>
  <c r="C108"/>
  <c r="D106"/>
  <c r="C106"/>
  <c r="C281"/>
  <c r="C282"/>
  <c r="C124"/>
  <c r="C127"/>
  <c r="C126"/>
  <c r="C125"/>
  <c r="F127"/>
  <c r="F126"/>
  <c r="C321"/>
  <c r="E15" i="12"/>
  <c r="D15"/>
  <c r="C15"/>
  <c r="C227" i="3"/>
  <c r="C216"/>
  <c r="C214" s="1"/>
  <c r="C213" s="1"/>
  <c r="C207"/>
  <c r="C201"/>
  <c r="C197"/>
  <c r="C191"/>
  <c r="C185"/>
  <c r="C181"/>
  <c r="C178"/>
  <c r="C175"/>
  <c r="C166"/>
  <c r="C164"/>
  <c r="C160"/>
  <c r="C76"/>
  <c r="C74" s="1"/>
  <c r="C64"/>
  <c r="C52"/>
  <c r="C47"/>
  <c r="C46" s="1"/>
  <c r="C44" s="1"/>
  <c r="C35"/>
  <c r="C30"/>
  <c r="C14"/>
  <c r="C13" s="1"/>
  <c r="D334" i="2"/>
  <c r="C334"/>
  <c r="D322"/>
  <c r="C322"/>
  <c r="D325"/>
  <c r="C325"/>
  <c r="D324"/>
  <c r="C324"/>
  <c r="D323"/>
  <c r="C323"/>
  <c r="C113"/>
  <c r="C112"/>
  <c r="D100"/>
  <c r="D99"/>
  <c r="D98"/>
  <c r="D97"/>
  <c r="D94"/>
  <c r="D93"/>
  <c r="D88"/>
  <c r="D87"/>
  <c r="D86"/>
  <c r="D85"/>
  <c r="C84"/>
  <c r="D104"/>
  <c r="D103"/>
  <c r="D102"/>
  <c r="C128"/>
  <c r="C129"/>
  <c r="D129"/>
  <c r="C130"/>
  <c r="D130"/>
  <c r="C131"/>
  <c r="D131"/>
  <c r="C133"/>
  <c r="D133"/>
  <c r="C134"/>
  <c r="D134"/>
  <c r="C171"/>
  <c r="D171"/>
  <c r="C172"/>
  <c r="D172"/>
  <c r="C175"/>
  <c r="D175"/>
  <c r="C176"/>
  <c r="D176"/>
  <c r="C149"/>
  <c r="D149"/>
  <c r="C150"/>
  <c r="D150"/>
  <c r="C151"/>
  <c r="D151"/>
  <c r="C152"/>
  <c r="D152"/>
  <c r="F152"/>
  <c r="C179"/>
  <c r="D179"/>
  <c r="C180"/>
  <c r="D180"/>
  <c r="C183"/>
  <c r="C184"/>
  <c r="D184"/>
  <c r="C187"/>
  <c r="D187"/>
  <c r="C188"/>
  <c r="D188"/>
  <c r="C189"/>
  <c r="D189"/>
  <c r="C190"/>
  <c r="D190"/>
  <c r="C199"/>
  <c r="D199"/>
  <c r="C200"/>
  <c r="D200"/>
  <c r="C203"/>
  <c r="D203"/>
  <c r="C204"/>
  <c r="D204"/>
  <c r="C201"/>
  <c r="D201"/>
  <c r="D202"/>
  <c r="C193"/>
  <c r="D193"/>
  <c r="C194"/>
  <c r="D194"/>
  <c r="C207"/>
  <c r="D207"/>
  <c r="C208"/>
  <c r="D208"/>
  <c r="D379"/>
  <c r="D378"/>
  <c r="D377"/>
  <c r="D315"/>
  <c r="D314"/>
  <c r="D313"/>
  <c r="D312"/>
  <c r="D311"/>
  <c r="D310"/>
  <c r="C309"/>
  <c r="D373"/>
  <c r="C373"/>
  <c r="D371"/>
  <c r="C371"/>
  <c r="D370"/>
  <c r="C370"/>
  <c r="D369"/>
  <c r="C369"/>
  <c r="D357"/>
  <c r="C357"/>
  <c r="D356"/>
  <c r="C356"/>
  <c r="D355"/>
  <c r="C355"/>
  <c r="C353"/>
  <c r="D349"/>
  <c r="C349"/>
  <c r="D348"/>
  <c r="C348"/>
  <c r="D347"/>
  <c r="C347"/>
  <c r="C346"/>
  <c r="D303"/>
  <c r="C303"/>
  <c r="D302"/>
  <c r="C302"/>
  <c r="D300"/>
  <c r="C300"/>
  <c r="D297"/>
  <c r="C297"/>
  <c r="D296"/>
  <c r="C296"/>
  <c r="D286"/>
  <c r="C286"/>
  <c r="D336"/>
  <c r="C336"/>
  <c r="D335"/>
  <c r="C335"/>
  <c r="D257"/>
  <c r="C257"/>
  <c r="D256"/>
  <c r="C256"/>
  <c r="D255"/>
  <c r="C255"/>
  <c r="D253"/>
  <c r="C253"/>
  <c r="D252"/>
  <c r="C252"/>
  <c r="D247"/>
  <c r="C247"/>
  <c r="D244"/>
  <c r="C244"/>
  <c r="D243"/>
  <c r="C243"/>
  <c r="D242"/>
  <c r="C242"/>
  <c r="D241"/>
  <c r="C241"/>
  <c r="D240"/>
  <c r="C240"/>
  <c r="F239"/>
  <c r="D239"/>
  <c r="C239"/>
  <c r="D238"/>
  <c r="C238"/>
  <c r="D237"/>
  <c r="C237"/>
  <c r="D215"/>
  <c r="C215"/>
  <c r="F213"/>
  <c r="D213"/>
  <c r="C213"/>
  <c r="D211"/>
  <c r="C211"/>
  <c r="C210"/>
  <c r="C62"/>
  <c r="D61"/>
  <c r="C61"/>
  <c r="D60"/>
  <c r="C60"/>
  <c r="D59"/>
  <c r="C59"/>
  <c r="D58"/>
  <c r="C58"/>
  <c r="C46"/>
  <c r="C45"/>
  <c r="C43"/>
  <c r="C42"/>
  <c r="C40"/>
  <c r="C39"/>
  <c r="C37"/>
  <c r="C36"/>
  <c r="C35"/>
  <c r="C34"/>
  <c r="C33"/>
  <c r="C32"/>
  <c r="D31"/>
  <c r="C31"/>
  <c r="D30"/>
  <c r="C30"/>
  <c r="F29"/>
  <c r="D29"/>
  <c r="C29"/>
  <c r="F28"/>
  <c r="D28"/>
  <c r="C28"/>
  <c r="D27"/>
  <c r="C27"/>
  <c r="D26"/>
  <c r="C26"/>
  <c r="D25"/>
  <c r="C25"/>
  <c r="D24"/>
  <c r="C24"/>
  <c r="C23"/>
  <c r="C22"/>
  <c r="D19"/>
  <c r="C19"/>
  <c r="D18"/>
  <c r="C18"/>
  <c r="D17"/>
  <c r="C17"/>
  <c r="D16"/>
  <c r="C16"/>
  <c r="C15"/>
  <c r="C372" i="1"/>
  <c r="C373"/>
  <c r="C369"/>
  <c r="C367"/>
  <c r="C368"/>
  <c r="C366"/>
  <c r="C364"/>
  <c r="C365"/>
  <c r="C361"/>
  <c r="C363"/>
  <c r="C360"/>
  <c r="C355"/>
  <c r="C359"/>
  <c r="C354"/>
  <c r="C353"/>
  <c r="C351"/>
  <c r="C350"/>
  <c r="C349"/>
  <c r="C341"/>
  <c r="C342"/>
  <c r="C345"/>
  <c r="C346"/>
  <c r="C347"/>
  <c r="C348"/>
  <c r="C336"/>
  <c r="C335"/>
  <c r="C333"/>
  <c r="C326"/>
  <c r="B332"/>
  <c r="C322"/>
  <c r="C323"/>
  <c r="C325"/>
  <c r="B322"/>
  <c r="B323"/>
  <c r="B325"/>
  <c r="B326"/>
  <c r="C321"/>
  <c r="B321"/>
  <c r="C306"/>
  <c r="C307"/>
  <c r="B306"/>
  <c r="B307"/>
  <c r="C303"/>
  <c r="C304"/>
  <c r="B304"/>
  <c r="C298"/>
  <c r="C299"/>
  <c r="B298"/>
  <c r="B299"/>
  <c r="B297"/>
  <c r="C297"/>
  <c r="B296"/>
  <c r="C285"/>
  <c r="C286"/>
  <c r="C287"/>
  <c r="C288"/>
  <c r="B285"/>
  <c r="B286"/>
  <c r="B287"/>
  <c r="B288"/>
  <c r="B289"/>
  <c r="E171"/>
  <c r="E169"/>
  <c r="C168"/>
  <c r="C169"/>
  <c r="C170"/>
  <c r="C171"/>
  <c r="B168"/>
  <c r="B169"/>
  <c r="B170"/>
  <c r="B171"/>
  <c r="C282"/>
  <c r="C283"/>
  <c r="C281"/>
  <c r="B281"/>
  <c r="B282"/>
  <c r="B283"/>
  <c r="C266"/>
  <c r="C267"/>
  <c r="C269"/>
  <c r="B266"/>
  <c r="B267"/>
  <c r="B269"/>
  <c r="C265"/>
  <c r="B265"/>
  <c r="C232"/>
  <c r="B232"/>
  <c r="C231"/>
  <c r="B231"/>
  <c r="C230"/>
  <c r="B230"/>
  <c r="C212"/>
  <c r="B212"/>
  <c r="C214"/>
  <c r="B214"/>
  <c r="C213"/>
  <c r="B213"/>
  <c r="C227"/>
  <c r="C228"/>
  <c r="B227"/>
  <c r="B228"/>
  <c r="C221"/>
  <c r="C222"/>
  <c r="B221"/>
  <c r="B222"/>
  <c r="B210"/>
  <c r="B211"/>
  <c r="B185"/>
  <c r="C183"/>
  <c r="C185"/>
  <c r="C181"/>
  <c r="C208"/>
  <c r="C209"/>
  <c r="C210"/>
  <c r="C211"/>
  <c r="E183"/>
  <c r="B183"/>
  <c r="E209"/>
  <c r="B208"/>
  <c r="B209"/>
  <c r="B180"/>
  <c r="C159"/>
  <c r="C160"/>
  <c r="C151"/>
  <c r="C152"/>
  <c r="B159"/>
  <c r="B160"/>
  <c r="B151"/>
  <c r="B152"/>
  <c r="C141"/>
  <c r="C142"/>
  <c r="C145"/>
  <c r="C146"/>
  <c r="C147"/>
  <c r="C148"/>
  <c r="C157"/>
  <c r="C158"/>
  <c r="C161"/>
  <c r="C162"/>
  <c r="B141"/>
  <c r="B142"/>
  <c r="B145"/>
  <c r="B146"/>
  <c r="B147"/>
  <c r="B148"/>
  <c r="B157"/>
  <c r="B158"/>
  <c r="B161"/>
  <c r="B162"/>
  <c r="E110"/>
  <c r="C91"/>
  <c r="C92"/>
  <c r="C129"/>
  <c r="C130"/>
  <c r="C107"/>
  <c r="C108"/>
  <c r="C109"/>
  <c r="C110"/>
  <c r="C137"/>
  <c r="C138"/>
  <c r="C88"/>
  <c r="C89"/>
  <c r="C87"/>
  <c r="B87"/>
  <c r="B88"/>
  <c r="B89"/>
  <c r="B91"/>
  <c r="B92"/>
  <c r="B129"/>
  <c r="B130"/>
  <c r="B107"/>
  <c r="B108"/>
  <c r="B109"/>
  <c r="B110"/>
  <c r="B137"/>
  <c r="B138"/>
  <c r="B86"/>
  <c r="C77"/>
  <c r="C78"/>
  <c r="C79"/>
  <c r="C80"/>
  <c r="C76"/>
  <c r="B76"/>
  <c r="B77"/>
  <c r="B78"/>
  <c r="B79"/>
  <c r="B80"/>
  <c r="B82"/>
  <c r="B83"/>
  <c r="B71"/>
  <c r="B72"/>
  <c r="B73"/>
  <c r="B70"/>
  <c r="B52"/>
  <c r="C72"/>
  <c r="C73"/>
  <c r="C71"/>
  <c r="E33"/>
  <c r="E32"/>
  <c r="B45"/>
  <c r="B48"/>
  <c r="B37"/>
  <c r="B32"/>
  <c r="C32"/>
  <c r="C35"/>
  <c r="B35"/>
  <c r="C34"/>
  <c r="B34"/>
  <c r="C33"/>
  <c r="C31"/>
  <c r="C28"/>
  <c r="C29"/>
  <c r="C27"/>
  <c r="C25"/>
  <c r="C26"/>
  <c r="C24"/>
  <c r="B19"/>
  <c r="B20"/>
  <c r="B23"/>
  <c r="B27"/>
  <c r="B28"/>
  <c r="B31"/>
  <c r="B33"/>
  <c r="B36"/>
  <c r="B38"/>
  <c r="B41"/>
  <c r="B42"/>
  <c r="B43"/>
  <c r="B51"/>
  <c r="B15"/>
  <c r="F191"/>
  <c r="F237"/>
  <c r="F227"/>
  <c r="G334" i="2"/>
  <c r="G322"/>
  <c r="F271" i="1" l="1"/>
  <c r="F186"/>
  <c r="F182"/>
  <c r="F249"/>
  <c r="F240"/>
  <c r="F168"/>
  <c r="F212"/>
  <c r="F285"/>
  <c r="F230"/>
  <c r="F208"/>
  <c r="F276"/>
  <c r="F309"/>
  <c r="F297" s="1"/>
  <c r="C29" i="3"/>
  <c r="F87" i="1"/>
  <c r="F28"/>
  <c r="F27" s="1"/>
  <c r="C158" i="3"/>
  <c r="C14" i="5"/>
  <c r="G296" i="2"/>
  <c r="G129"/>
  <c r="G128" s="1"/>
  <c r="G123" s="1"/>
  <c r="F291" i="1"/>
  <c r="F281" s="1"/>
  <c r="G377" i="2"/>
  <c r="G376" s="1"/>
  <c r="G211"/>
  <c r="G27"/>
  <c r="G347"/>
  <c r="F194" i="1"/>
  <c r="G369" i="2"/>
  <c r="G321"/>
  <c r="G72"/>
  <c r="G68" s="1"/>
  <c r="F31" i="1"/>
  <c r="G112" i="2"/>
  <c r="F36" i="1"/>
  <c r="G309" i="2"/>
  <c r="G88"/>
  <c r="F172" i="1"/>
  <c r="F353"/>
  <c r="F352" s="1"/>
  <c r="F321"/>
  <c r="F369"/>
  <c r="F362" s="1"/>
  <c r="F336"/>
  <c r="F265" l="1"/>
  <c r="F181"/>
  <c r="F180" s="1"/>
  <c r="F296"/>
  <c r="C10" i="3"/>
  <c r="F86" i="1"/>
  <c r="G346" i="2"/>
  <c r="G316" s="1"/>
  <c r="G210"/>
  <c r="C809" i="3" l="1"/>
  <c r="C812" s="1"/>
</calcChain>
</file>

<file path=xl/sharedStrings.xml><?xml version="1.0" encoding="utf-8"?>
<sst xmlns="http://schemas.openxmlformats.org/spreadsheetml/2006/main" count="3227" uniqueCount="2040">
  <si>
    <t>Налог на прибыль организаций при выполнении соглашений о разделе продукции, заключенных до вступления в силу Федерального закона "О соглашениях о разделе продукции" и не предусматривающих специальные налоговые ставки для зачисления указанного налога в фед</t>
  </si>
  <si>
    <t>00010101020010000110</t>
  </si>
  <si>
    <t>Сборы за выдачу органами местного самоуправления лицензий на розничную продажу алкогольной продукции, зачисляемые в бюджеты муниципальных районов</t>
  </si>
  <si>
    <t>00011302024050000130</t>
  </si>
  <si>
    <t>Прочие лицензионные сборы</t>
  </si>
  <si>
    <t>00011302030000000130</t>
  </si>
  <si>
    <t>Прочие сборы за выдачу лицензий федеральными органами исполнительной власти</t>
  </si>
  <si>
    <t>00011302031010000130</t>
  </si>
  <si>
    <t>Прочие сборы за выдачу лицензий органами государственной власти субъектов Российской Федерации</t>
  </si>
  <si>
    <t>00011302032010000130</t>
  </si>
  <si>
    <t>Прочие сборы за выдачу лицензий органами местного самоуправления</t>
  </si>
  <si>
    <t>01 03 01 00 05 0000 810</t>
  </si>
  <si>
    <t>01 03 01 00 00 0000 800</t>
  </si>
  <si>
    <t>Возмещение затрат по наращиванию маточного поголовья овец и коз</t>
  </si>
  <si>
    <t>Возмещение части затрат по наращиванию поголовья северных оленей, маралов и мясных табунных лошадей</t>
  </si>
  <si>
    <t>Доходы от реализации имущества, находящегося  в оперативном управлении Фонда социального страхования Российской Федерации (в части реализации материальных запасов по указанному имуществу)</t>
  </si>
  <si>
    <t>00011402070070000440</t>
  </si>
  <si>
    <t>Газ горючий природный из всех видов месторождений углеводородного сырья</t>
  </si>
  <si>
    <t>00010701012010000110</t>
  </si>
  <si>
    <t>Газовый конденсат из всех видов месторождений углеводородного сырья</t>
  </si>
  <si>
    <t>00010701013010000110</t>
  </si>
  <si>
    <t>Налог на добычу общераспространенных полезных ископаемых</t>
  </si>
  <si>
    <t>00010701020010000110</t>
  </si>
  <si>
    <t>Налог на добычу прочих полезных ископаемых</t>
  </si>
  <si>
    <t>00010701030010000110</t>
  </si>
  <si>
    <t>Средства бюджетов субъектов Российской Федерации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</si>
  <si>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00011403020020000440</t>
  </si>
  <si>
    <t>Денежные взыскания (штрафы) за административные правонарушения в области дорожного движения</t>
  </si>
  <si>
    <t>00011630000010000140</t>
  </si>
  <si>
    <t>Прочие поступления от денежных взысканий (штрафов) и иных сумм в возмещение ущерба</t>
  </si>
  <si>
    <t>2 02 01003 05 0000 151</t>
  </si>
  <si>
    <t>2 02 03021 05 0000 151</t>
  </si>
  <si>
    <t>Ведомственная  целевая программа "Пожарная безопасность муниципальных бюджетных образовательных учреждений   Енотаевского района  Астраханской области на 2013-2015 годы".</t>
  </si>
  <si>
    <t>Долгосрочная целевая программа "Профилактика правонарушений и усиление борьбы с преступностью на территории муниципального образования "Енотаевский район" на 2013-2017 годы"</t>
  </si>
  <si>
    <t>Ведомственная целевая программа "Молодежь Енотаевского района" на 2013-2017 годы"</t>
  </si>
  <si>
    <t>Исполнение публичных обязательств перед физическими лицами, подлежащих исполнению в денежной форме</t>
  </si>
  <si>
    <t>Земельный налог, взимаемый по ставке, установленной подпунктом 1 пункта 1 статьи 394 Налогового кодекса Российской Федерации</t>
  </si>
  <si>
    <t>00010606010000000110</t>
  </si>
  <si>
    <t>Земельный налог, взимаемый по ставке, установленной подпунктом 1 пункта 1 статьи 394 Налогового кодекса Российской Федерации, зачисляемый в местные бюджеты</t>
  </si>
  <si>
    <t>00010606011030000110</t>
  </si>
  <si>
    <t>Доходы бюджетов городских округов от возврата остатков субсидий и субвенций прошлых лет</t>
  </si>
  <si>
    <t>00011804000040000000</t>
  </si>
  <si>
    <t>Доходы бюджетов городских округов от возврата остатков субсидий и субвенций прошлых лет небюджетными организациями</t>
  </si>
  <si>
    <t>00011804010040000180</t>
  </si>
  <si>
    <t>Доходы бюджетов городских округов от возврата остатков субсидий и субвенций прошлых лет из бюджетов государственных внебюджетных фондов</t>
  </si>
  <si>
    <t>00011804020040000151</t>
  </si>
  <si>
    <t>00010101060010000110</t>
  </si>
  <si>
    <t>Налог на прибыль организаций с доходов, полученных в виде процентов по государственным и муниципальным ценным бумагам</t>
  </si>
  <si>
    <t>00010101070010000110</t>
  </si>
  <si>
    <t>Налог на доходы физических лиц</t>
  </si>
  <si>
    <t>ДОХОДЫ ОТ ИСПОЛЬЗОВАНИЯ ИМУЩЕСТВА, НАХОДЯЩЕГОСЯ В ГОСУДАРСТВЕННОЙ И МУНИЦИПАЛЬНОЙ СОБСТВЕННОСТИ</t>
  </si>
  <si>
    <t>Дивиденды по акциям и доходы от прочих форм участия в капитале, находящихся в государственной и муниципальной собственности</t>
  </si>
  <si>
    <t>00011101000000000120</t>
  </si>
  <si>
    <t>260 88 06</t>
  </si>
  <si>
    <t>260 88 07</t>
  </si>
  <si>
    <t>Поддержка мелиорации</t>
  </si>
  <si>
    <t>260 88 13</t>
  </si>
  <si>
    <t>260 88 15</t>
  </si>
  <si>
    <t>Земельный налог, взимаемый по ставке, установленной подпунктом 2 пункта 1 статьи 394 Налогового кодекса Российской Федерации, зачисляемый в местные бюджеты</t>
  </si>
  <si>
    <t>00010606021030000110</t>
  </si>
  <si>
    <t>Земельный налог, взимаемый по ставке, установленной подпунктом 2 пункта 1 статьи 394 Налогового кодекса Российской Федерации, зачисляемый в бюджеты городских округов</t>
  </si>
  <si>
    <t>00010606022040000110</t>
  </si>
  <si>
    <t>Земельный налог, взимаемый по ставке, установленной подпунктом 2 пункта 1 статьи 394 Налогового кодекса Российской Федерации, зачисляемый в бюджеты муниципальных районов</t>
  </si>
  <si>
    <t>00010606023050000110</t>
  </si>
  <si>
    <t>Проценты, полученные от предоставления бюджетных кредитов внутри страны за счет средств бюджетов муниципальных районов</t>
  </si>
  <si>
    <t>00011103050050000120</t>
  </si>
  <si>
    <t>Проценты, полученные от предоставления бюджетных кредитов внутри страны за счет средств бюджетов поселений</t>
  </si>
  <si>
    <t>00011103050100000120</t>
  </si>
  <si>
    <t>Проценты по государственным кредитам</t>
  </si>
  <si>
    <t>00011104000000000120</t>
  </si>
  <si>
    <t xml:space="preserve">Организация отдыха в палаточных лагерях </t>
  </si>
  <si>
    <t>00011108025050000120</t>
  </si>
  <si>
    <t>Доходы от распоряжения правами на результаты научно-технической деятельности, находящимися в собственности поселений</t>
  </si>
  <si>
    <t>Налог на покупку иностранных денежных знаков и платежных документов, выраженных в иностранной валюте</t>
  </si>
  <si>
    <t>00010905040010000110</t>
  </si>
  <si>
    <t>Прочие налоги и сборы</t>
  </si>
  <si>
    <t>00010905050010000110</t>
  </si>
  <si>
    <t>Доходы Федерального фонда обязательного медицинского страхования от продажи нематериальных активов</t>
  </si>
  <si>
    <t>00011404080080000420</t>
  </si>
  <si>
    <t>00011105012030000120</t>
  </si>
  <si>
    <t>Прочие неналоговые поступления в Федеральный фонд обязательного медицинского страхования</t>
  </si>
  <si>
    <t>00011706030080000180</t>
  </si>
  <si>
    <t>Акцизы на моторные масла для дизельных и (или) карбюраторных (инжекторных) двигателей, производимые на территории Российской Федерации</t>
  </si>
  <si>
    <t>00010302080010000110</t>
  </si>
  <si>
    <t>Акцизы на вина, производимые на территории Российской Федерации</t>
  </si>
  <si>
    <t>00010302090010000110</t>
  </si>
  <si>
    <t>00011202010010000120</t>
  </si>
  <si>
    <t>Разовые платежи за пользование недрами при наступлении определенных событий, оговоренных в лицензии (бонусы), при пользовании недрами на территории Российской Федерации по месторождениям и участкам недр (кроме участков недр, содержащих месторождения общер</t>
  </si>
  <si>
    <t>00011202011010000120</t>
  </si>
  <si>
    <t>Разовые платежи за пользование недрами при наступлении определенных событий, оговоренных в лицензии (бонусы), при пользовании недрами на территории Российской Федерации по участкам недр, содержащих месторождения общераспространенных полезных ископаемых, и</t>
  </si>
  <si>
    <t>00011202012010000120</t>
  </si>
  <si>
    <t>Плата за геологическую информацию о недрах при пользовании недрами на территории Российской Федерации</t>
  </si>
  <si>
    <t>00011202020010000120</t>
  </si>
  <si>
    <t>Компенсация за  приобретение книгоиздательской продукции (методлитература)</t>
  </si>
  <si>
    <t>Прочие доходы Пенсионного фонда Российской Федерации от оказания платных услуг и компенсации затрат государства</t>
  </si>
  <si>
    <t>00011303060060000130</t>
  </si>
  <si>
    <t>Прочие доходы Фонда социального страхования Российской Федерации от оказания платных услуг и компенсации затрат государства</t>
  </si>
  <si>
    <t>00011303070070000130</t>
  </si>
  <si>
    <t>00011402032030000410</t>
  </si>
  <si>
    <t>420 99 00</t>
  </si>
  <si>
    <t>Культура и кинематография</t>
  </si>
  <si>
    <t>Культура</t>
  </si>
  <si>
    <t>Комплектование книжных фондов библиотек муниципальных образований и государственных библиотек городов Москвы и Санкт-Петербурга</t>
  </si>
  <si>
    <t>440 02 00</t>
  </si>
  <si>
    <t>Иные межбюджетные трансферты</t>
  </si>
  <si>
    <t>442 99 00</t>
  </si>
  <si>
    <t>Денежные взыскания(штрафы) за нарушение законодательства об особо охраняемых природных территориях</t>
  </si>
  <si>
    <t>Денежные взыскания(штрафы) за нарушение законодательства об охране и использовании животного мира</t>
  </si>
  <si>
    <t>Денежные взыскания (шщтрафы) за нарушение земельного законодательства</t>
  </si>
  <si>
    <t>00011102085100000120</t>
  </si>
  <si>
    <t>Прочие неналоговые доходы бюджетов муниципальных районов</t>
  </si>
  <si>
    <t>00011705050050000180</t>
  </si>
  <si>
    <t>Прочие неналоговые доходы бюджетов поселений</t>
  </si>
  <si>
    <t>00011705050100000180</t>
  </si>
  <si>
    <t>Денежные взыскания (штрафы) за нарушение законодательства о применении контрольно-кассовой техники при осуществлении наличных денежных расчетов с использованием платежных документов</t>
  </si>
  <si>
    <t>Денежные взыскания штрафы за административные правонарушения в области государственного регулирования производства и оборота этилового спирта,алкогольной продукции и спиртосодержащей продукции</t>
  </si>
  <si>
    <t>00010402020010000110</t>
  </si>
  <si>
    <t>Акцизы на табачную продукцию, ввозимую на территорию Российской Федерации</t>
  </si>
  <si>
    <t>00010402030010000110</t>
  </si>
  <si>
    <t>Акцизы на автомобильный бензин, ввозимый на территорию Российской Федерации</t>
  </si>
  <si>
    <t>00010402040010000110</t>
  </si>
  <si>
    <t>Акцизы на автомобили легковые и мотоциклы, ввозимые на территорию Российской Федерации</t>
  </si>
  <si>
    <t>00010402060010000110</t>
  </si>
  <si>
    <t>Акцизы на дизельное топливо, ввозимое на территорию Российской Федерации</t>
  </si>
  <si>
    <t>00010402070010000110</t>
  </si>
  <si>
    <t>ДОХОДЫ ОТ ОКАЗАНИЯ ПЛАТНЫХ УСЛУГ (РАБОТ) И КОМПЕНСАЦИИ ЗАТРАТ ГОСУДАРСТВА</t>
  </si>
  <si>
    <t>1 13 00000 00 0000 000</t>
  </si>
  <si>
    <t>1 14 02000 00 0000 410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</si>
  <si>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</si>
  <si>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1 14 02052 05 0000 410</t>
  </si>
  <si>
    <t>1 16 25030 01 0000 140</t>
  </si>
  <si>
    <t>Средства федерального бюджета от распоряжения и реализации выморочного имущества, обращенного в доход государства (в части реализации основных средств по указанному имуществу)</t>
  </si>
  <si>
    <t>00011403011010000410</t>
  </si>
  <si>
    <t>Средства федерального бюджета от распоряжения и реализации выморочного имущества, обращенного в доход государства (в части реализации материальных запасов по указанному имуществу)</t>
  </si>
  <si>
    <t>00011403011010000440</t>
  </si>
  <si>
    <t>Поступление средств от правительств иностранных государств, их юридических лиц в уплату процентов по кредитам, предоставленным Российской Федерацией</t>
  </si>
  <si>
    <t>00011104010010000120</t>
  </si>
  <si>
    <t>Акцизы на автомобильный бензин, дизельное топливо, моторные масла для дизельных и (или) карбюраторных (инжекторных) двигателей, производимые на территории Российской Федерации (в части погашения задолженности прошлых лет, образовавшейся до 1 января 2003 г</t>
  </si>
  <si>
    <t>Прочие поступления от денежных взысканий (штрафов) и иных сумм в возмещение ущерба, зачисляемые в Фонд социального страхования Российской Федерации</t>
  </si>
  <si>
    <t>00011690070070000140</t>
  </si>
  <si>
    <t>Прочие поступления от денежных взысканий (штрафов) и иных сумм в возмещение ущерба, зачисляемые в Федеральный фонд обязательного медицинского страхования</t>
  </si>
  <si>
    <t>00011690080080000140</t>
  </si>
  <si>
    <t>Прочие поступления от денежных взысканий (штрафов) и иных сумм в возмещение ущерба, зачисляемые в территориальные фонды обязательного медицинского страхования</t>
  </si>
  <si>
    <t>00011690090090000140</t>
  </si>
  <si>
    <t>Денежные взыскания (Штрафы ) за нарушение законодательства о налогах и сборах</t>
  </si>
  <si>
    <t>00011402013010000410</t>
  </si>
  <si>
    <t>Верно:</t>
  </si>
  <si>
    <t>Приложение 14</t>
  </si>
  <si>
    <t>1 16 21050 05 0000 140</t>
  </si>
  <si>
    <t>Дивиденды по акциям и доходы от прочих форм участия в капитале, находящихся в собственности городских округов</t>
  </si>
  <si>
    <t>00011101040040000120</t>
  </si>
  <si>
    <t>Дивиденды по акциям и доходы от прочих форм участия в капитале, находящихся в собственности муниципальных районов</t>
  </si>
  <si>
    <t>00011101050050000120</t>
  </si>
  <si>
    <t>Средства федерального бюджета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</si>
  <si>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00011403012010000410</t>
  </si>
  <si>
    <t>Средства федерального бюджета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</si>
  <si>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Земельный налог, взимаемый по ставке, установленной подпунктом 1 пункта 1 статьи 394 Налогового кодекса Российской Федерации, зачисляемый в бюджеты муниципальных районов</t>
  </si>
  <si>
    <t>00010606013050000110</t>
  </si>
  <si>
    <t>Земельный налог, взимаемый по ставке, установленной подпунктом 1 пункта 1 статьи 394 Налогового кодекса Российской Федерации, зачисляемый в бюджеты поселений</t>
  </si>
  <si>
    <t>00010606013101000110</t>
  </si>
  <si>
    <t>00010201010010000110</t>
  </si>
  <si>
    <t>Единый социальный налог, зачисляемый в Фонд социального страхования Российской Федерации</t>
  </si>
  <si>
    <t>00010201020070000110</t>
  </si>
  <si>
    <t>Единый социальный налог, зачисляемый в Федеральный фонд обязательного медицинского страхования</t>
  </si>
  <si>
    <t>00010201030080000110</t>
  </si>
  <si>
    <t>Единый социальный налог, зачисляемый в территориальные фонды обязательного медицинского страхования</t>
  </si>
  <si>
    <t>00010201040090000110</t>
  </si>
  <si>
    <t>Страховые взносы</t>
  </si>
  <si>
    <t>00010202000000000000</t>
  </si>
  <si>
    <t>Страховые взносы на обязательное пенсионное страхование в Российской Федерации, зачисляемые в Пенсионный фонд Российской Федерации на выплату страховой части трудовой пенсии</t>
  </si>
  <si>
    <t>00010202010060000160</t>
  </si>
  <si>
    <t>Доходы от сдачи в аренду имущества,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t>
  </si>
  <si>
    <t>00011105034040000120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</si>
  <si>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t>
  </si>
  <si>
    <t>00011105035050000120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</si>
  <si>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</si>
  <si>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Обеспечение деятельности финансовых, налоговых и таможенных органов и органов финансового (финансово-бюджетного) надзора</t>
  </si>
  <si>
    <t>Доходы от реализации имущества, находящегося в собственности Российской Федерации (в части реализации материальных запасов по указанному имуществу)</t>
  </si>
  <si>
    <t>00011402010010000440</t>
  </si>
  <si>
    <t>Субсидии на возмещение части затрат на уплату процентов организациям, независимо от их организационно-правовых форм по инвестиционным кредитам, полученным в российских кредитных организациях на приобретение племенного материала рыб, техники и оборудования на срок до пяти лет; на строительство, реконструкцию и модернизацию комплексов (ферм) на срок до восьми лет в 2007 - 2011 годах для осуществления промышленного рыбоводства, в 2012 году для разведения одомашненных видов и пород рыб</t>
  </si>
  <si>
    <t>260 15 01</t>
  </si>
  <si>
    <t>505 86 00</t>
  </si>
  <si>
    <t>Целевая программа  «Обеспечение жильем молодых семей»</t>
  </si>
  <si>
    <t>Процентные платежи по муниципальному долгу</t>
  </si>
  <si>
    <t>Доходы от реализации иного имущества, находящегося в собственности поселений (в части реализации материальных запасов по указанному имуществу)</t>
  </si>
  <si>
    <t>00011402033100000440</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</si>
  <si>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муниципальных образований</t>
  </si>
  <si>
    <t>Межбюджетные трансферты на проведение противопаводковых мероприятий</t>
  </si>
  <si>
    <t>Межбюджетные трансферты, передаваемые бюджетам района из бюджетов поселений</t>
  </si>
  <si>
    <t>Прочие безвозмездные поступления от бюджетов субъектов Российской Федерации</t>
  </si>
  <si>
    <t>Поддержка специалистов проживающих в сельской местности</t>
  </si>
  <si>
    <t>Средства, передаваемые на поощрение талантливых обучающихся специалистов общеобразовательных учреждений</t>
  </si>
  <si>
    <t>Денежные взыскания (штрафы) за нарушение Федерального закона "О пожарной безопасности"</t>
  </si>
  <si>
    <t>00011627000010000140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</si>
  <si>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</si>
  <si>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00011628000010000140</t>
  </si>
  <si>
    <t>Денежные взыскания (штрафы) за нарушение законодательства о государственном контроле за осуществлением международных автомобильных перевозок</t>
  </si>
  <si>
    <t>00011629000010000140</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</si>
  <si>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городских округов</t>
  </si>
  <si>
    <t>00011105012040000120</t>
  </si>
  <si>
    <t>Доходы от сдачи в аренду имущества, находящегося в оперативном управлении Пенсионного фонда Российской Федерации</t>
  </si>
  <si>
    <t>00011105036060000120</t>
  </si>
  <si>
    <t>00011206000010000120</t>
  </si>
  <si>
    <t>Доходы, полученные от применения рыночного механизма оборота долей в общем объеме квот на вылов (добычу) водных биологических ресурсов</t>
  </si>
  <si>
    <t>00011207000000000120</t>
  </si>
  <si>
    <t>Доходы, полученные от применения рыночного механизма оборота долей, определяемых федеральными органами исполнительной власти, в общем объеме квот на вылов (добычу) водных биологических ресурсов</t>
  </si>
  <si>
    <t>00011207010010000120</t>
  </si>
  <si>
    <t>Доходы от перечисления части прибылигосударственных и муниципальных унитарных предприятий, остающейся после уплаты налогов и обязательных платежей</t>
  </si>
  <si>
    <t>Денежные взыскания (штрафы) за нарушение валютного законодательства Российской Федерации и актов органов валютного регулирования, а также законодательства Российской Федерации в области экспортного контроля</t>
  </si>
  <si>
    <t>00011605000010000140</t>
  </si>
  <si>
    <t>Прочие доходы федерального бюджета от оказания платных услуг и компенсации затрат государства</t>
  </si>
  <si>
    <t>00011303010010000130</t>
  </si>
  <si>
    <t>Доходы от действий, связанных с оформлением визовых документов иностранным гражданам</t>
  </si>
  <si>
    <t>00011301150010000130</t>
  </si>
  <si>
    <t>Возмещение части процентной ставки по инвестиционным кредитам на строительство и реконструкцию объектов мясного скотоводства</t>
  </si>
  <si>
    <t>ДОХОДЫ БЮДЖЕТОВ БЮДЖЕТНОЙ СИСТЕМЫ РОССИЙСКОЙ ФЕДЕРАЦИИ ОТ ВОЗВРАТА ОСТАТКОВ СУБСИДИЙ И СУБВЕНЦИЙ  И ИНЫХ МЕЖБЮДЖЕТНЫХ ТРАНСФЕРТОВ, ИМЕЮЩИХ ЦЕЛЕВОЕ НАЗНАЧЕНИЕ,ПРОШЛЫХ ЛЕТ</t>
  </si>
  <si>
    <t>Доходы бюджетов муниципальных районов от возврата остатков субсидий и субвенций и иных межбюджетных трансфертов, имеющих целевое назначение,  прошлых лет из бюджетов поселений</t>
  </si>
  <si>
    <t>Содержание административных комиссий</t>
  </si>
  <si>
    <t>00011108032020000120</t>
  </si>
  <si>
    <t>Доходы от эксплуатации и использования имущества автомобильных дорог, находящихся в муниципальной  собственности</t>
  </si>
  <si>
    <t>Прочие поступления от использования имущества, находящегося в собственности муниципальных районов</t>
  </si>
  <si>
    <t>00011108045050000120</t>
  </si>
  <si>
    <t>Акцизы на бензин, производимый на территории Российской Федерации</t>
  </si>
  <si>
    <t>00010302040010000110</t>
  </si>
  <si>
    <t>Акцизы на автомобильный бензин, производимый на территории Российской Федерации</t>
  </si>
  <si>
    <t>00010302041010000110</t>
  </si>
  <si>
    <t>Акцизы на прямогонный бензин, производимый на территории Российской Федерации</t>
  </si>
  <si>
    <t>00010302042010000110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</si>
  <si>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 же средства от продажи на заключение договоров аренды указанных земельных участков.</t>
  </si>
  <si>
    <t>00011402032040000410</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</si>
  <si>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(в части реализации материальных запасов по указанному имуществу)</t>
  </si>
  <si>
    <t>00011402032040000440</t>
  </si>
  <si>
    <t>Доходы от размещения временно свободных  средств Фонда социального страхования Российской Федерации, сформированных за счет поступления единого социального налога</t>
  </si>
  <si>
    <t>00011102061070000120</t>
  </si>
  <si>
    <t>Доходы от размещения временно свободных  средств Фонда социального страхования Российской Федерации,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t>
  </si>
  <si>
    <t>Земельный налог, взимаемый по ставке, установленной подпунктом 1 пункта 1 статьи 394 Налогового кодекса Российской Федерации, зачисляемый в бюджеты городских округов</t>
  </si>
  <si>
    <t>00010606012040000110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</si>
  <si>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выдачей регистрационных знаков</t>
  </si>
  <si>
    <t>ЗАДОЛЖЕННОСТЬ И ПЕРЕРАСЧЕТЫ ПО ОТМЕНЕННЫМ НАЛОГАМ, СБОРАМ И ИНЫМ ОБЯЗАТЕЛЬНЫМ ПЛАТЕЖАМ</t>
  </si>
  <si>
    <t>00010900000000000000</t>
  </si>
  <si>
    <t>Налог на прибыль организаций, зачисляемый в местные бюджеты</t>
  </si>
  <si>
    <t>Управление культуры, спорта и молодежной политики администрации муниципального образования "Енотаевский район"</t>
  </si>
  <si>
    <t>Доходы от реализации имущества государственных унитарных предприятий субъектов Российской Федерации (в части реализации материальных запасов по указанному имуществу)</t>
  </si>
  <si>
    <t>00011402021020000440</t>
  </si>
  <si>
    <t>Акцизы на алкогольную продукцию с объемной долей спирта этилового свыше 25 процентов (за исключением вин), ввозимую на территорию Российской Федерации</t>
  </si>
  <si>
    <t>00010402110010000110</t>
  </si>
  <si>
    <t>Акцизы на алкогольную продукцию с объемной долей этилового спирта свыше 9 до 25 процентов включительно (за исключением вин), ввозимую на территорию Российской Федерации</t>
  </si>
  <si>
    <t>00010402120010000110</t>
  </si>
  <si>
    <t>Отчисления на воспроизводство минерально-сырьевой базы при добыче общераспространенных полезных ископаемых и подземных вод, используемых для местных нужд, зачисляемые в бюджеты субъектов Российской Федерации</t>
  </si>
  <si>
    <t>00010903083020000110</t>
  </si>
  <si>
    <t>Налоги на имущество</t>
  </si>
  <si>
    <t>00010904000000000110</t>
  </si>
  <si>
    <t>Налог на имущество предприятий</t>
  </si>
  <si>
    <t>Доходы полученные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 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</si>
  <si>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имущества муниципальных автономных учреждений, а так же имущества, муниципальных учреждений, том числе казенных) в части реализации основных средств по указанному имуществу.</t>
  </si>
  <si>
    <t>00011402030050000410</t>
  </si>
  <si>
    <t>Доходы от реализации имущества, находящегося в собственности субъектов Российской Федерации (в части реализации материальных запасов по указанному имуществу)</t>
  </si>
  <si>
    <t>00011402020020000440</t>
  </si>
  <si>
    <t>Доходы от реализации имущества государственных унитарных предприятий субъектов Российской Федерации (в части реализации основных средств по указанному имуществу)</t>
  </si>
  <si>
    <t>00011402021020000410</t>
  </si>
  <si>
    <t>Платежи, взимаемые организациями городских округов за выполнение определенных функций</t>
  </si>
  <si>
    <t>00011502040040000140</t>
  </si>
  <si>
    <t>Платежи, взимаемые организациями муниципальных районов за выполнение определенных функций</t>
  </si>
  <si>
    <t>00011502050050000140</t>
  </si>
  <si>
    <t>Платежи, взимаемые организациями поселений за выполнение определенных функций</t>
  </si>
  <si>
    <t>00011502050100000140</t>
  </si>
  <si>
    <t>ШТРАФЫ, САНКЦИИ, ВОЗМЕЩЕНИЕ УЩЕРБА</t>
  </si>
  <si>
    <t>00011600000000000000</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</si>
  <si>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</si>
  <si>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00011601000010000140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</si>
  <si>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227.1 НКРФ</t>
  </si>
  <si>
    <t>1 01 02040 01 0000 110</t>
  </si>
  <si>
    <t>Единый налог на вмененный доход для отдельных видов деятельности (за налоговые периоды, истекшие до 1 января 2011 года)</t>
  </si>
  <si>
    <t>1 05 02010 02 0000 110</t>
  </si>
  <si>
    <t xml:space="preserve">Прочие местные налоги и сборы </t>
  </si>
  <si>
    <t>1 09 07050 00 0000 110</t>
  </si>
  <si>
    <t>1 09 07053 05 0000 110</t>
  </si>
  <si>
    <t>1 11 07000 00 0000 120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</si>
  <si>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</si>
  <si>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 же имущества государственных и муниципальных унитарных предприятий в том числе казенных)</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</si>
  <si>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</si>
  <si>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1 14 02000 00 0000 000</t>
  </si>
  <si>
    <t>1 14 02032 05 0000 410</t>
  </si>
  <si>
    <t>002 04 03</t>
  </si>
  <si>
    <t>002 04 04</t>
  </si>
  <si>
    <t>00010402130010000110</t>
  </si>
  <si>
    <t>Налог на доходы физических лиц с доходов, полученных физическими лицами, не являющимися налоговыми резидентами РФ</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</si>
  <si>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t>
  </si>
  <si>
    <t>НАЛОГИ НА СОВОКУПНЫЙ ДОХОД</t>
  </si>
  <si>
    <t>Единый налог, взимаемый в связи с применением упрощенной системы налогообложения</t>
  </si>
  <si>
    <t>00010501000000000110</t>
  </si>
  <si>
    <t>Единый налог, взимаемый с налогоплательщиков, выбравших в качестве объекта налогообложения  доходы</t>
  </si>
  <si>
    <t>00010501010010000110</t>
  </si>
  <si>
    <t>Другие вопросы в области национальной экономики</t>
  </si>
  <si>
    <t>795 04 00</t>
  </si>
  <si>
    <t>079</t>
  </si>
  <si>
    <t>900</t>
  </si>
  <si>
    <t>795 05 00</t>
  </si>
  <si>
    <t>Доходы от перечисления части прибыли, остающейся после уплаты налогов и иных обязательных платежей федеральных государственных унитарных предприятий</t>
  </si>
  <si>
    <t>00011107011010000120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</si>
  <si>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</si>
  <si>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00011107012020000120</t>
  </si>
  <si>
    <t>00010905000010000110</t>
  </si>
  <si>
    <t>Налог на реализацию горюче-смазочных материалов</t>
  </si>
  <si>
    <t>00010905010010000110</t>
  </si>
  <si>
    <t>Налог на операции с ценными бумагами</t>
  </si>
  <si>
    <t>00010905020010000110</t>
  </si>
  <si>
    <t>Сбор за использование наименований "Россия", "Российская Федерация" и образованных на их  основе слов и словосочетаний</t>
  </si>
  <si>
    <t>00010905030010000110</t>
  </si>
  <si>
    <t xml:space="preserve">Погашение кредитов, предоставленных кредитными организациями в валюте Российской Федерации </t>
  </si>
  <si>
    <t>01 02 00 00 00 0000 800</t>
  </si>
  <si>
    <t>Погашение бюджетом муниципального района кредитов от кредитных организаций в валюте Российской Федерации</t>
  </si>
  <si>
    <t>Получение кредитов от кредитных организаций в валюте Российской Федерации</t>
  </si>
  <si>
    <t>Денежные взыскания (штрафы) за нарушение бюджетного законодательства (в части бюджетов городских округов)</t>
  </si>
  <si>
    <t>00011618040040000140</t>
  </si>
  <si>
    <t>Денежные взыскания (штрафы) за нарушение бюджетного законодательства (в части бюджетов муниципальных районов)</t>
  </si>
  <si>
    <t>00011618050050000140</t>
  </si>
  <si>
    <t>Денежные взыскания (штрафы) за нарушение бюджетного законодательства (в части бюджетов поселений)</t>
  </si>
  <si>
    <t>00011618050100000140</t>
  </si>
  <si>
    <t>Денежные взыскания (штрафы) за нарушение трудового законодательства</t>
  </si>
  <si>
    <t>00011619000010000140</t>
  </si>
  <si>
    <t>795 03 11</t>
  </si>
  <si>
    <t>100 60 99</t>
  </si>
  <si>
    <t>260 01 00</t>
  </si>
  <si>
    <t>260 21 00</t>
  </si>
  <si>
    <t>260 10 00</t>
  </si>
  <si>
    <t>260 27 00</t>
  </si>
  <si>
    <t>260 09 00</t>
  </si>
  <si>
    <t>260 11 00</t>
  </si>
  <si>
    <t>260 22 00</t>
  </si>
  <si>
    <t>260 17 00</t>
  </si>
  <si>
    <t>260 13 00</t>
  </si>
  <si>
    <t>260 16 00</t>
  </si>
  <si>
    <t>Доходы от реализации имущества находящегося в собственности муниципальных районов</t>
  </si>
  <si>
    <t>Доходы от реализации имущества, находящегося в государственнной и муниципальной собственности</t>
  </si>
  <si>
    <t>Доходы от реализации имущества находящегося в оперативном управлении учреждений, находящихся в ведении органов управления муниципальных районов</t>
  </si>
  <si>
    <t>Прочие неналоговые поступления в Пенсионный фонд Российской Федерации</t>
  </si>
  <si>
    <t>00011706010060000180</t>
  </si>
  <si>
    <t>Прочие неналоговые поступления в Фонд социального страхования Российской Федерации</t>
  </si>
  <si>
    <t>00011706020070000180</t>
  </si>
  <si>
    <t>00011204020020000120</t>
  </si>
  <si>
    <t>Лесные подати в части, превышающей минимальные ставки платы за древесину, отпускаемую на корню</t>
  </si>
  <si>
    <t>00011204021020000120</t>
  </si>
  <si>
    <t>Прочие доходы бюджетов поселений от оказания платных услуг и компенсации затрат государства</t>
  </si>
  <si>
    <t>00011303050100000130</t>
  </si>
  <si>
    <t>Погашение бюджетных кредитов, полученных от других бюджетов бюджетной системы Российской Федерации в валюте Российской Федерации</t>
  </si>
  <si>
    <t>Погашение бюджетом муниципального района кредитов от других бюджетов бюджетной системы Российской Федерации в валюте Российской Федерации</t>
  </si>
  <si>
    <t>Исполнение муниципальных гарантий муниципальных районов в валюте Российской Федерации в случае,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</si>
  <si>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01 06 04 00 05 0000 810</t>
  </si>
  <si>
    <t>Возврат бюджетных кредитов, предоставленных юридическим лицам из бюджетов муниципальных районов в валюте Российской Федерации</t>
  </si>
  <si>
    <t>Прочие доходы местных бюджетов от оказания платных услуг и компенсации затрат государства</t>
  </si>
  <si>
    <t>00011303030030000130</t>
  </si>
  <si>
    <t>Межбюджетные трансферты бюджетам субъектов Российской Федерации и муниципальных образований общего характера</t>
  </si>
  <si>
    <t>Доходы от реализации иного имущества, находящегося в федеральной собственности (в части реализации основных средств по указанному имуществу)</t>
  </si>
  <si>
    <t>00011402016010000410</t>
  </si>
  <si>
    <t>Совершенствование организации питания учащихся в муниципальных общеобразовательных учреждениях за счет средств областной целевой программы "Развитие системы организации школьного питания в Астраханской области на 2009год" (средства областного бюджета)</t>
  </si>
  <si>
    <t>522 35 11</t>
  </si>
  <si>
    <t>2 00 00000 00 0000 000</t>
  </si>
  <si>
    <t>2 02 00000 00 0000 000</t>
  </si>
  <si>
    <t xml:space="preserve"> 2 02 03007 05 0000 151</t>
  </si>
  <si>
    <t>00011690000000000140</t>
  </si>
  <si>
    <t>Прочие поступления от денежных взысканий (штрафов) и иных сумм в возмещение ущерба, зачисляемые в федеральный бюджет</t>
  </si>
  <si>
    <t>00011690010010000140</t>
  </si>
  <si>
    <t>Денежные взыскания (штрафы) и иные суммы, взыскиваемые с лиц, виновных в совершении преступлений, и в возмещение ущерба имуществу, зачисляемые в Пенсионный фонд Российской Федерации</t>
  </si>
  <si>
    <t>00011621060060000140</t>
  </si>
  <si>
    <t>Денежные взыскания (штрафы) и иные суммы, взыскиваемые с лиц, виновных в совершении преступлений, и в возмещение ущерба имуществу, зачисляемые в Фонд социального страхования Российской Федерации</t>
  </si>
  <si>
    <t>00011621070070000140</t>
  </si>
  <si>
    <t>00010907040030000110</t>
  </si>
  <si>
    <t>Прочие местные налоги и сборы</t>
  </si>
  <si>
    <t>00010907050030000110</t>
  </si>
  <si>
    <t>Недоимка, пени и штрафы по страховым взносам</t>
  </si>
  <si>
    <t>00010908000000000140</t>
  </si>
  <si>
    <t>Денежные взыскания (штрафы) за нарушение бюджетного законодательства Российской Федерации</t>
  </si>
  <si>
    <t>00011618000000000140</t>
  </si>
  <si>
    <t>Денежные взыскания (штрафы)  за нарушение бюджетного законодательства (в части федерального бюджета)</t>
  </si>
  <si>
    <t>00011618010010000140</t>
  </si>
  <si>
    <t xml:space="preserve"> Обеспечение государственных гарантий прав граждан на получение общедоступного и бесплатного дошкольного, начального общего, среднего (полного) общего образования, а также дополнительного образования в общеобразовательных учреждениях</t>
  </si>
  <si>
    <t>00011607000010000140</t>
  </si>
  <si>
    <t>НАЛОГИ НА ИМУЩЕСТВО</t>
  </si>
  <si>
    <t>00010600000000000000</t>
  </si>
  <si>
    <t>Налог на имущество физических лиц</t>
  </si>
  <si>
    <t>00010601000000000110</t>
  </si>
  <si>
    <t>Налог на имущество физических лиц, зачисляемый в местные бюджеты</t>
  </si>
  <si>
    <t>00010601010030000110</t>
  </si>
  <si>
    <t>Налог на имущество физических лиц, зачисляемый в бюджеты городских округов</t>
  </si>
  <si>
    <t>00010601020040000110</t>
  </si>
  <si>
    <t>Налог на имущество физических лиц, зачисляемый в бюджеты муниципальных районов</t>
  </si>
  <si>
    <t>00010601030050000110</t>
  </si>
  <si>
    <t>Налог на имущество физических лиц, зачисляемый в бюджеты поселений</t>
  </si>
  <si>
    <t>00010601030101000110</t>
  </si>
  <si>
    <t>Налог на имущество организаций</t>
  </si>
  <si>
    <t>00010602000020000110</t>
  </si>
  <si>
    <t>Налог на имущество организаций по имуществу, не входящему в Единую систему газоснабжения</t>
  </si>
  <si>
    <t>00010602010020000110</t>
  </si>
  <si>
    <t>Проценты, полученные от предоставления бюджетных кредитов внутри страны за счет средств  бюджетов субъектов Российской Федерации</t>
  </si>
  <si>
    <t>00011103020020000120</t>
  </si>
  <si>
    <t>Проценты, полученные от предоставления бюджетных кредитов внутри страны за счет средств местных бюджетов</t>
  </si>
  <si>
    <t>00011103030030000120</t>
  </si>
  <si>
    <t xml:space="preserve">Совершенствование организации питания учащихся в муниципальных общеобразовательных учреждениях за счет средств областной целевой программы "Развитие системы организации школьного питания в Астраханской области </t>
  </si>
  <si>
    <t>Арендная плата за пользование лесным фондом и лесами иных категорий в части, превышающей минимальные ставки платы за древесину, отпускаемую на корню</t>
  </si>
  <si>
    <t>00011204022020000120</t>
  </si>
  <si>
    <t>Плата за перевод лесных земель в нелесные и перевод земель лесного фонда в земли иных категорий</t>
  </si>
  <si>
    <t>00011204030010000120</t>
  </si>
  <si>
    <t>Прочие доходы от использования лесного фонда Российской Федерации и лесов иных категорий</t>
  </si>
  <si>
    <t>00011204040020000120</t>
  </si>
  <si>
    <t>Плата за пользование водными объектами2</t>
  </si>
  <si>
    <t>00011205000010000120</t>
  </si>
  <si>
    <t>Доходы от проведения аукционов по продаже долей в общем объеме квот на вылов (добычу) водных биологических ресурсов, вновь разрешаемых к использованию в промышленных целях, а также во вновь осваиваемых районах промысла</t>
  </si>
  <si>
    <t>Страховые взносы в виде фиксированного платежа, зачисляемые в Пенсионный фонд Российской Федерации на выплату накопительной части трудовой пенсии</t>
  </si>
  <si>
    <t>00010202040060000160</t>
  </si>
  <si>
    <t>Страховые взносы на обязательное социальное страхование от несчастных случаев на производстве и профессиональных заболеваний</t>
  </si>
  <si>
    <t>00010202050070000160</t>
  </si>
  <si>
    <t>2 02 03104 05 0000 151</t>
  </si>
  <si>
    <t>2 02 03091 05 0000 151</t>
  </si>
  <si>
    <t>Осуществление первичного воинского учета на территориях, где отсутствуют военные комиссариаты</t>
  </si>
  <si>
    <t>001 36 00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</si>
  <si>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</si>
  <si>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</si>
  <si>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00010902000010000110</t>
  </si>
  <si>
    <t>Акцизы на природный газ1</t>
  </si>
  <si>
    <t>00010902010010000110</t>
  </si>
  <si>
    <t>Акцизы на нефть и стабильный газовый конденсат</t>
  </si>
  <si>
    <t>00010902020010000110</t>
  </si>
  <si>
    <t>Акцизы на ювелирные изделия</t>
  </si>
  <si>
    <t>00010902030020000110</t>
  </si>
  <si>
    <t>Платежи за пользование природными ресурсами</t>
  </si>
  <si>
    <t>00010903000000000110</t>
  </si>
  <si>
    <t>Платежи за проведение поисковых и разведочных работ</t>
  </si>
  <si>
    <t>00010903010030000110</t>
  </si>
  <si>
    <t>Платежи за добычу полезных ископаемых</t>
  </si>
  <si>
    <t>00010903020000000110</t>
  </si>
  <si>
    <t>Доходы, получаемые в виде арендной платы за земельные участки, государственная собственность на которые не разграничена, а так же средства от продажи права на заключение договоров аренды указанных земельных участков.</t>
  </si>
  <si>
    <t>Доходы от сдачи в аренду имущества,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t>
  </si>
  <si>
    <t>00011301000000000130</t>
  </si>
  <si>
    <t>Консульские сборы</t>
  </si>
  <si>
    <t>00011301010010000130</t>
  </si>
  <si>
    <t>Плата за предоставление информации по Единому государственному реестру налогоплательщиков</t>
  </si>
  <si>
    <t>00011301020010000130</t>
  </si>
  <si>
    <t>Недоимки и пени по страховым взносам на обязательное медицинское страхование неработающего населения</t>
  </si>
  <si>
    <t>00010202070090000160</t>
  </si>
  <si>
    <t>Страховые взносы по дополнительному тарифу для работодателей-организаций, использующих труд членов летных экипажей воздушных судов гражданской авиации</t>
  </si>
  <si>
    <t>00010202080060000160</t>
  </si>
  <si>
    <t>Налог с владельцев транспортных средств и налог на приобретение автотранспортных средств</t>
  </si>
  <si>
    <t>00010904020020000110</t>
  </si>
  <si>
    <t>Налог на пользователей автомобильных дорог</t>
  </si>
  <si>
    <t>00010904030010000110</t>
  </si>
  <si>
    <t>Налог с имущества, переходящего в порядке наследования или дарения</t>
  </si>
  <si>
    <t>00010904040010000110</t>
  </si>
  <si>
    <t>Земельный налог (по обязательствам, возникшим до        1 января 2006 года)</t>
  </si>
  <si>
    <t>Доходы бюджетов поселений от реализации имущества, находящегося в оперативном управлении учреждений, находящихся в ведении органов управления поселений (в части реализации материальных запасов по указанному имуществу)</t>
  </si>
  <si>
    <t>00011402032100000440</t>
  </si>
  <si>
    <t>Доходы от возмещения ущерба при возникновении страховых случаев, зачисляемые в федеральный бюджет</t>
  </si>
  <si>
    <t>00011623010010000140</t>
  </si>
  <si>
    <t>Доходы от возмещения ущерба при возникновении страховых случаев, зачисляемые в бюджеты субъектов Российской Федерации</t>
  </si>
  <si>
    <t>00011623020020000140</t>
  </si>
  <si>
    <t>Субсидии муниципальным бюджетным учреждениям на возмещение нормативных затрат, связанных с оказанием ими муниципальных услуг (выполнением работ)</t>
  </si>
  <si>
    <t>Субсидии муниципальным бюджетным учреждениям на иные цели за исключением бюджетных инвестиций</t>
  </si>
  <si>
    <t>Единый налог, взимаемый с налогоплательщиков, выбравших в качестве объекта налогообложения доходы, уменьшенные на величину расходов</t>
  </si>
  <si>
    <t>00010501020010000110</t>
  </si>
  <si>
    <t>Единый минимальный налог, зачисляемый в бюджеты государственных внебюджетных фондов</t>
  </si>
  <si>
    <t>Прочие налоги и сборы (по отмененным налогам и сборам субъектов Российской Федерации)</t>
  </si>
  <si>
    <t>Проценты, полученные от предоставления бюджетных кредитов внутри страны за счет средств бюджетов городских округов</t>
  </si>
  <si>
    <t>1 09 00000 00 0000 000</t>
  </si>
  <si>
    <t>1 09 07000 00 0000 110</t>
  </si>
  <si>
    <t>1 09 07035 05 0000 110</t>
  </si>
  <si>
    <t>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t>
  </si>
  <si>
    <t>Межбюджетные трансферты на реформирование бюджетного процесса</t>
  </si>
  <si>
    <t xml:space="preserve"> Исполнение публичных обязательств перед физическими лицами, подлежащих исполнению в денежной форме</t>
  </si>
  <si>
    <t>530 00 00</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</si>
  <si>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(в части реализации основных средств по указанному имуществу)</t>
  </si>
  <si>
    <t>Плата за предоставление информации о зарегистрированных правах на недвижимое имущество и сделках с ним, выдачу копий договоров и иных документов, выражающих содержание односторонних сделок, совершенных в простой письменной форме</t>
  </si>
  <si>
    <t>Субсидии</t>
  </si>
  <si>
    <t>Доходы от реализации иного имущества, находящегося в федеральной собственности (в части реализации материальных запасов по указанному имуществу)</t>
  </si>
  <si>
    <t>00011402016010000440</t>
  </si>
  <si>
    <t>00011404040040000420</t>
  </si>
  <si>
    <t>Доходы бюджетов муниципальных районов от продажи нематериальных активов</t>
  </si>
  <si>
    <t>00011404050050000420</t>
  </si>
  <si>
    <t>Доходы от эксплуатации и использования имущества автомобильных дорог, находящихся в собственности субъектов Российской Федерации</t>
  </si>
  <si>
    <t>Межбюджетные трансферты   на исполнение наказов избирателей депутатам Думы Астраханской области</t>
  </si>
  <si>
    <t>Налог на прибыль организаций с доходов, полученных в виде дивидендов от российских организаций российскими организациями</t>
  </si>
  <si>
    <t>00010101040010000110</t>
  </si>
  <si>
    <t>Всего источники внутреннего финансирования дефицита</t>
  </si>
  <si>
    <t>2 02 03102 05 0000 151</t>
  </si>
  <si>
    <t>2 02 03098 05 0000 151</t>
  </si>
  <si>
    <t>2 02 03099 05 0000 151</t>
  </si>
  <si>
    <t>2 02 03105 05 0000 151</t>
  </si>
  <si>
    <t>2 02 03115 05 0000 151</t>
  </si>
  <si>
    <t>2 02 03108 05 0000 151</t>
  </si>
  <si>
    <t>2 02 03109 05 0000 151</t>
  </si>
  <si>
    <t>2 02 03100 05 0000 151</t>
  </si>
  <si>
    <t>822</t>
  </si>
  <si>
    <t>Возмещение части затрат на приобретение элитных семян</t>
  </si>
  <si>
    <t>Возмещение части процентной ставки по инвестиционным кредитам (займам)на развитие растениеводства,переработки и развития инфраструктуры и логистического обеспечения рынков продукции растениеводства</t>
  </si>
  <si>
    <t>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</si>
  <si>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Доходы от размещения временно свободных средств местных бюджетов</t>
  </si>
  <si>
    <t>00011102031030000120</t>
  </si>
  <si>
    <t>Доходы от размещения временно свободных средств бюджетов городских округов</t>
  </si>
  <si>
    <t>Плата за услуги, предоставляемые на договорной основе учреждениями аварийно-спасательных формирований противофонтанных военизированных частей, находящихся в ведении Федерального агентства по энергетике, по предотвращению и ликвидации аварий, связанных с о</t>
  </si>
  <si>
    <t>00011301260010000130</t>
  </si>
  <si>
    <t>Лицензионные сборы</t>
  </si>
  <si>
    <t>00011302000000000130</t>
  </si>
  <si>
    <t>Акцизы на алкогольную продукцию с объемной долей этилового спирта до 9 процентов включительно (за исключением вин), ввозимую на территорию Российской Федерации</t>
  </si>
  <si>
    <t>Доходы от реализации иного имущества, находящегося в муниципальной собственности (в части реализации основных средств по указанному имуществу)</t>
  </si>
  <si>
    <t>00011402033030000410</t>
  </si>
  <si>
    <t>Налог на доходы физических лиц с доходов, полученных в виде процентов по облигациям с ипотечным покрытием, эмитированным до 1 января 2007 года, а также с доходов учредителей доверительного управления ипотечным покрытием, полученных на основании приобретен</t>
  </si>
  <si>
    <t>00010102050010000110</t>
  </si>
  <si>
    <t>НАЛОГИ И ВЗНОСЫ НА СОЦИАЛЬНЫЕ НУЖДЫ</t>
  </si>
  <si>
    <t>00010200000000000000</t>
  </si>
  <si>
    <t>Единый социальный налог</t>
  </si>
  <si>
    <t>00010201000000000110</t>
  </si>
  <si>
    <t>Единый социальный налог, зачисляемый в федеральный бюджет</t>
  </si>
  <si>
    <t>00010101050010000110</t>
  </si>
  <si>
    <t>Акцизы на дизельное топливо, производимое на территории Российской Федерации</t>
  </si>
  <si>
    <t>00010302070010000110</t>
  </si>
  <si>
    <t>Акцизы на спирт этиловый (в том числе этиловый спирт-сырец) из всех видов сырья, за исключением пищевого, производимый на территории Российской Федерации</t>
  </si>
  <si>
    <t>00010302012010000110</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</si>
  <si>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основных средств по указанному имуществу)</t>
  </si>
  <si>
    <t>01 06 05 01 05 0000 640</t>
  </si>
  <si>
    <t>Код группы, подгруппы, статьи, вида, операций сектора государственного управления, относящихся к источникам финансирования дефицитов бюджетов.</t>
  </si>
  <si>
    <t>Доходы от возмещения ущерба при возникновении страховых случаев, зачисляемые в бюджеты муниципальных районов</t>
  </si>
  <si>
    <t>00011623050050000140</t>
  </si>
  <si>
    <t>Доходы от возмещения ущерба при возникновении страховых случаев, зачисляемые в бюджеты поселений</t>
  </si>
  <si>
    <t>00011623050100000140</t>
  </si>
  <si>
    <t>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t>
  </si>
  <si>
    <t>00011105020000000120</t>
  </si>
  <si>
    <t>Арендная плата и поступления от продажи права на заключение договоров аренды за земли, находящиеся в федеральной собственности</t>
  </si>
  <si>
    <t>00011105021010000120</t>
  </si>
  <si>
    <t>Арендная плата и поступления от продажи права на заключение договоров аренды за земли, находящиеся в собственности субъектов Российской Федерации</t>
  </si>
  <si>
    <t>00011105022020000120</t>
  </si>
  <si>
    <t>Арендная плата и поступления от продажи права на заключение договоров аренды за земли, находящиеся в муниципальной собственности</t>
  </si>
  <si>
    <t>00011105023030000120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</si>
  <si>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</si>
  <si>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00011107010000000120</t>
  </si>
  <si>
    <t>002 04 01</t>
  </si>
  <si>
    <t>Денежныве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портебителей</t>
  </si>
  <si>
    <t>00011403050050000410</t>
  </si>
  <si>
    <t>Средства бюджетов муниципальных районов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</si>
  <si>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00011403050050000440</t>
  </si>
  <si>
    <t>Сборы за выдачу органами местного самоуправления лицензий на розничную продажу алкогольной продукции, зачисляемые в местные бюджеты</t>
  </si>
  <si>
    <t>Прочие доходы от компенсации затрат бюджетов муниципальных районов</t>
  </si>
  <si>
    <t>Реформирование бюджетного процесса</t>
  </si>
  <si>
    <t>013</t>
  </si>
  <si>
    <t>795 01 00</t>
  </si>
  <si>
    <t>002 04 00</t>
  </si>
  <si>
    <t>260 51 00</t>
  </si>
  <si>
    <t>260 88 05</t>
  </si>
  <si>
    <t>260 88 22</t>
  </si>
  <si>
    <t>Земельный налог, взимаемый по ставке, установленной подпунктом 2 пункта 1 статьи 394 Налогового кодекса Российской Федерации, зачисляемый в бюджеты поселений</t>
  </si>
  <si>
    <t>00010606023101000110</t>
  </si>
  <si>
    <t>Поощрение муниципальных образований Астраханской области за достижение высоких показателей в организации и осуществлении бюджетного процесса</t>
  </si>
  <si>
    <t>Проведение противоаварийных мероприятий в зданиях государственных и муниципальных общеобразовательных учреждений</t>
  </si>
  <si>
    <t>Модернизация региональных систем общего образования</t>
  </si>
  <si>
    <t>436 15 00</t>
  </si>
  <si>
    <t>436 21 00</t>
  </si>
  <si>
    <t>Доходы от реализации имущества муниципальных унитарных предприятий (в части реализации материальных запасов по указанному имуществу)</t>
  </si>
  <si>
    <t>00011402031030000440</t>
  </si>
  <si>
    <t>Доходы от реализации имущества муниципальных унитарных предприятий, созданных городскими округами (в части реализации основных средств по указанному имуществу)</t>
  </si>
  <si>
    <t>00011402031040000410</t>
  </si>
  <si>
    <t>Доходы от реализации имущества муниципальных унитарных предприятий, созданных городскими округами (в части реализации материальных запасов по указанному имуществу)</t>
  </si>
  <si>
    <t>00011402031040000440</t>
  </si>
  <si>
    <t>Доходы от реализации имущества муниципальных унитарных предприятий, созданных муниципальными районами (в части реализации основных средств по указанному имуществу)</t>
  </si>
  <si>
    <t>00011402031050000410</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</si>
  <si>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поселений</t>
  </si>
  <si>
    <t>00011105012100000120</t>
  </si>
  <si>
    <t>Доходы от реализации иного имущества, находящегося в собственности субъектов Российской Федерации (в части реализации материальных запасов по указанному имуществу)</t>
  </si>
  <si>
    <t>00011402023020000440</t>
  </si>
  <si>
    <t>Доходы от реализации имущества, находящегося в муниципальной собственности (в части реализации основных средств по указанному имуществу)</t>
  </si>
  <si>
    <t>00011402030030000410</t>
  </si>
  <si>
    <t>Доходы от реализации имущества, находящегося в муниципальной собственности (в части реализации материальных запасов по указанному имуществу)</t>
  </si>
  <si>
    <t>00011402030030000440</t>
  </si>
  <si>
    <t>Доходы от реализации имущества, находящегося в собственности городских округов (в части реализации основных средств по указанному имуществу)</t>
  </si>
  <si>
    <t>00011402030040000410</t>
  </si>
  <si>
    <t>Доходы федерального бюджета от реализации имущества, находящегося в оперативном управлении федеральных учреждений (в части реализации материальных запасов по указанному имуществу)</t>
  </si>
  <si>
    <t>00011402013010000440</t>
  </si>
  <si>
    <t>Доходы от реализации военного имущества (в части реализации основных средств по указанному имуществу)</t>
  </si>
  <si>
    <t>00011402014010000410</t>
  </si>
  <si>
    <t>Доходы от реализации военного имущества (в части реализации материальных запасов по указанному имуществу)</t>
  </si>
  <si>
    <t>00011402014010000440</t>
  </si>
  <si>
    <t>Пошлины за патентование изобретений, полезных моделей, промышленных образцов, регистрацию товарных знаков, знаков обслуживания, наименований мест происхождения товаров, предоставление права пользования наименованиями мест происхождения товаров</t>
  </si>
  <si>
    <t>00011301210010000130</t>
  </si>
  <si>
    <t>Плата за услуги (работы), оказываемые Гохраном России</t>
  </si>
  <si>
    <t>00011301220010000130</t>
  </si>
  <si>
    <t>Доходы, поступающие в виде компенсации Российской Федерации за участие российских воинских контингентов в миротворческих операциях ООН, получаемые за рубежом</t>
  </si>
  <si>
    <t>00011301230010000130</t>
  </si>
  <si>
    <t>Доходы, взимаемые в возмещение фактических расходов, связанных с консульскими действиями</t>
  </si>
  <si>
    <t>00011301240010000130</t>
  </si>
  <si>
    <t>Плата пользователей радиочастотным спектром</t>
  </si>
  <si>
    <t>00011301250010000130</t>
  </si>
  <si>
    <t>Средства Пенсионного фонда Российской Федерации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</si>
  <si>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00011403060060000410</t>
  </si>
  <si>
    <t>Средства Пенсионного фонда Российской Федерации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</si>
  <si>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00011403060060000440</t>
  </si>
  <si>
    <t>Доходы от продажи нематериальных активов</t>
  </si>
  <si>
    <t>00011404000000000420</t>
  </si>
  <si>
    <t>Налог на недвижимость, зачисляемый в доход бюджетов городов Великий Новгород и Тверь</t>
  </si>
  <si>
    <t>00010607000000000110</t>
  </si>
  <si>
    <t>Налог на недвижимость, зачисляемый в местные бюджеты</t>
  </si>
  <si>
    <t>00010607010030000110</t>
  </si>
  <si>
    <t>Налог на недвижимость, зачисляемый в бюджеты городских округов</t>
  </si>
  <si>
    <t>00010607020040000110</t>
  </si>
  <si>
    <t>Осуществление части полномочий по на содержание аварийно-спасательного формирования в соответствии с заключенными соглашениями</t>
  </si>
  <si>
    <t>Осуществление части полномочий по градостроению в соответствии с заключенными соглашениями</t>
  </si>
  <si>
    <t>00011404010010000420</t>
  </si>
  <si>
    <t>Доходы бюджетов субъектов Российской Федерации от продажи нематериальных активов</t>
  </si>
  <si>
    <t>00011404020020000420</t>
  </si>
  <si>
    <t>Доходы местных бюджетов от продажи нематериальных активов</t>
  </si>
  <si>
    <t>00011404030030000420</t>
  </si>
  <si>
    <t>Доходы бюджетов городских округов от продажи нематериальных активов</t>
  </si>
  <si>
    <t>Денежные взыскания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t>
  </si>
  <si>
    <t>Денежные взыскания (штрафы) за нарушение земельного законодательства</t>
  </si>
  <si>
    <t>00011625060010000140</t>
  </si>
  <si>
    <t>Денежные взыскания (штрафы) за нарушение лесного законодательства, зачисляемые в местные бюджеты</t>
  </si>
  <si>
    <t>00011625070010000140</t>
  </si>
  <si>
    <t>Денежные взыскания (штрафы) за нарушение водного законодательства</t>
  </si>
  <si>
    <t>00011625080010000140</t>
  </si>
  <si>
    <t>Денежные взыскания (штрафы) за нарушение законодательства о рекламе</t>
  </si>
  <si>
    <t>00011626000010000140</t>
  </si>
  <si>
    <t>Дивиденды по акциям и доходы от прочих форм участия в капитале, находящихся в муниципальной собственности</t>
  </si>
  <si>
    <t>00011101030030000120</t>
  </si>
  <si>
    <t>Прочие поступления от использования имущества, находящегося в собственности поселений</t>
  </si>
  <si>
    <t>00011108045100000120</t>
  </si>
  <si>
    <t>Прочие поступления от использования имущества, находящегося в оперативном управлении Пенсионного фонда Российской Федерации</t>
  </si>
  <si>
    <t>00011108046060000120</t>
  </si>
  <si>
    <t>Прочие поступления от использования имущества, находящегося в оперативном управлении Фонда социального страхования Российской Федерации</t>
  </si>
  <si>
    <t>00011108047070000120</t>
  </si>
  <si>
    <t>Акцизы на спирт этиловый из всех видов сырья (в том числе этиловый спирт-сырец из всех видов сырья), производимый на территории Российской Федерации</t>
  </si>
  <si>
    <t>00010302010010000110</t>
  </si>
  <si>
    <t xml:space="preserve">к решению Совета МО "Енотаевский район" </t>
  </si>
  <si>
    <t>Итого доходов</t>
  </si>
  <si>
    <t>00085000000000000000</t>
  </si>
  <si>
    <t>НАЛОГИ НА ПРИБЫЛЬ, ДОХОДЫ</t>
  </si>
  <si>
    <t>Налог на прибыль организаций</t>
  </si>
  <si>
    <t>00010101000000000110</t>
  </si>
  <si>
    <t>Налог на прибыль организаций, зачисляемый в бюджеты бюджетной системы Российской Федерации по соответствующим ставкам</t>
  </si>
  <si>
    <t>Сборы за выдачу федеральным органом исполнительной власти лицензий на осуществление видов деятельности, связанных с производством и оборотом этилового спирта, алкогольной и спиртосодержащей продукции</t>
  </si>
  <si>
    <t>00011302010010000130</t>
  </si>
  <si>
    <t>Сборы за выдачу лицензий на розничную продажу алкогольной продукции</t>
  </si>
  <si>
    <t>00011302020000000130</t>
  </si>
  <si>
    <t>Сборы за выдачу органами государственной власти субъектов Российской Федерации лицензий на розничную продажу алкогольной продукции</t>
  </si>
  <si>
    <t>00011302021020000130</t>
  </si>
  <si>
    <t>Доходы федерального бюджета от реализации продуктов утилизации кораблей (в части реализации основных средств по указанному имуществу)</t>
  </si>
  <si>
    <t>00011402011010000410</t>
  </si>
  <si>
    <t>Доходы федерального бюджета от реализации продуктов утилизации кораблей (в части реализации материальных запасов по указанному имуществу)</t>
  </si>
  <si>
    <t>00011402011010000440</t>
  </si>
  <si>
    <t>Доходы федерального бюджета от реализации имущества федеральных государственных унитарных предприятий (в части реализации основных средств по указанному имуществу)</t>
  </si>
  <si>
    <t>00011402012010000410</t>
  </si>
  <si>
    <t>Доходы от реализации работы разделения, содержащейся в стоимости низкообогащенного урана, полученного из высокообогащенного урана, извлеченного из ядерного оружия</t>
  </si>
  <si>
    <t>00011004000010000180</t>
  </si>
  <si>
    <t>Доходы от реализации продукции особого хранения</t>
  </si>
  <si>
    <t>00011005000010000180</t>
  </si>
  <si>
    <t>Средства, полученные от аукционной продажи квот на отдельные виды товаров, ввозимых на территорию Особой экономической зоны в Калининградской области</t>
  </si>
  <si>
    <t>00011006000010000180</t>
  </si>
  <si>
    <t>Прочие поступления от внешнеэкономической деятельности</t>
  </si>
  <si>
    <t>Налог на доходы физических лиц с доходов, источником которых является налоговый агент за исключением доходов в отношении которыхисчесление и уплата налога исчесляются в соответствии со ст. 227,228 НКРФ</t>
  </si>
  <si>
    <t>Налог на добычу полезных ископаемых в виде углеводородного сырья</t>
  </si>
  <si>
    <t>00010701010010000110</t>
  </si>
  <si>
    <t>Нефть</t>
  </si>
  <si>
    <t>00010701011010000110</t>
  </si>
  <si>
    <t>Акцизы на алкогольную продукцию с объемной долей  спирта этилового свыше 9 процентов (за исключением вин) при реализации с акцизных складов в части сумм по расчетам за 2003 год</t>
  </si>
  <si>
    <t>00010302143010000110</t>
  </si>
  <si>
    <t>Доходы от уплаты акцизов на дизельное топливо, подлежащие распределению в консолидированные бюджеты субъектов Российской Федерации</t>
  </si>
  <si>
    <t>00010302150010000110</t>
  </si>
  <si>
    <t>00010903030030000110</t>
  </si>
  <si>
    <t>Платежи за пользование недрами территориального моря Российской Федерации</t>
  </si>
  <si>
    <t>00010903040010000110</t>
  </si>
  <si>
    <t>00010901000030000110</t>
  </si>
  <si>
    <t>Акцизы</t>
  </si>
  <si>
    <t>Доходы от реализации имущества, находящегося в собственности Российской Федерации (в части реализации основных средств по указанному имуществу)</t>
  </si>
  <si>
    <t>00011402010010000410</t>
  </si>
  <si>
    <t>Резервные фонды  местных администраций</t>
  </si>
  <si>
    <t>070 05 00</t>
  </si>
  <si>
    <t>Молодежная политика и оздоровление детей</t>
  </si>
  <si>
    <t>Другие вопросы в области образования</t>
  </si>
  <si>
    <t>Проведение мероприятий для детей и молодежи</t>
  </si>
  <si>
    <t>436 09 00</t>
  </si>
  <si>
    <t>452 99 00</t>
  </si>
  <si>
    <t>Доходы от уплаты акцизов на моторные масла для дизельных и (или) карбюраторных (инжекторных) двигателей, подлежащие распределению в консолидированные бюджеты субъектов Российской Федерации</t>
  </si>
  <si>
    <t>00010302160010000110</t>
  </si>
  <si>
    <t>Доходы от уплаты акцизов на автомобильный бензин, производимый на территории Российской Федерации, подлежащие распределению в консолидированные бюджеты субъектов Российской Федерации</t>
  </si>
  <si>
    <t>00010302170010000110</t>
  </si>
  <si>
    <t>Доходы от уплаты акцизов на прямогонный бензин, производимый на территории Российской Федерации, подлежащие распределению в консолидированные бюджеты субъектов Российской Федерации</t>
  </si>
  <si>
    <t>00010302180010000110</t>
  </si>
  <si>
    <t>Доходы от уплаты акцизов на алкогольную продукцию с объемной долей спирта этилового свыше 9 до 25 процентов включительно (за исключением вин), подлежащие распределению в консолидированные бюджеты субъектов Российской Федерации</t>
  </si>
  <si>
    <t>00010302190010000110</t>
  </si>
  <si>
    <t>Доходы от уплаты акцизов на алкогольную продукцию с объемной долей спирта этилового свыше 25 процентов (за исключением вин), подлежащие распределению в консолидированные бюджеты субъектов Российской Федерации</t>
  </si>
  <si>
    <t>00010302200010000110</t>
  </si>
  <si>
    <t>НАЛОГИ НА ТОВАРЫ, ВВОЗИМЫЕ НА ТЕРРИТОРИЮ РОССИЙСКОЙ ФЕДЕРАЦИИ</t>
  </si>
  <si>
    <t>Доходы от реализации иного имущества, находящегося в собственности поселений (в части реализации основных средств по указанному имуществу)</t>
  </si>
  <si>
    <t>00011402033100000410</t>
  </si>
  <si>
    <t>Регулярные платежи за добычу полезных ископаемых (роялти) при выполнении соглашений о разделе продукции</t>
  </si>
  <si>
    <t>00010702000010000110</t>
  </si>
  <si>
    <t>Прочие доходы от сдачи в аренду имущества,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t>
  </si>
  <si>
    <t>00011105031010800120</t>
  </si>
  <si>
    <t>00011108033030000120</t>
  </si>
  <si>
    <t>Доходы от эксплуатации и использования имущества автомобильных дорог, находящихся в собственности городских округов</t>
  </si>
  <si>
    <t>00011108034040000120</t>
  </si>
  <si>
    <t>Доходы от эксплуатации и использования имущества автомобильных дорог, находящихся в собственности муниципальных районов</t>
  </si>
  <si>
    <t>00011108035050000120</t>
  </si>
  <si>
    <t>Доходы от эксплуатации и использования имущества автомобильных дорог, находящихся в собственности поселений</t>
  </si>
  <si>
    <t>00011108035100000120</t>
  </si>
  <si>
    <t>Прочие поступления от использования имущества, находящегося в государственной и муниципальной собственности</t>
  </si>
  <si>
    <t>00011108040000000120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</si>
  <si>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</si>
  <si>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00011107015050000120</t>
  </si>
  <si>
    <t>00010903061010000110</t>
  </si>
  <si>
    <t>Ежегодные платежи за проведение поисковых и разведочных работ</t>
  </si>
  <si>
    <t>00010903062010000110</t>
  </si>
  <si>
    <t>Платежи за пользование континентальным шельфом Российской Федерации</t>
  </si>
  <si>
    <t>00010903070010000110</t>
  </si>
  <si>
    <t>Ведомственная  целевая программа "Реформирование муниципальных финансов муниципального образования "Енотаевский район" на 2012-2014 годы"</t>
  </si>
  <si>
    <t>795 15 00</t>
  </si>
  <si>
    <t>Невыясненные поступления, зачисляемые в местные бюджеты</t>
  </si>
  <si>
    <t>00011701030030000180</t>
  </si>
  <si>
    <t>Невыясненные поступления, зачисляемые в бюджеты городских округов</t>
  </si>
  <si>
    <t>00011701040040000180</t>
  </si>
  <si>
    <t>Невыясненные поступления, зачисляемые в бюджеты муниципальных районов</t>
  </si>
  <si>
    <t>00011701050050000180</t>
  </si>
  <si>
    <t>Невыясненные поступления, зачисляемые в бюджеты поселений</t>
  </si>
  <si>
    <t>00011701050100000180</t>
  </si>
  <si>
    <t>Возмещение потерь сельскохозяйственного производства</t>
  </si>
  <si>
    <t>00011702000010000120</t>
  </si>
  <si>
    <t>Поступление средств, удерживаемых из заработной платы осужденных</t>
  </si>
  <si>
    <t>00011703000010000180</t>
  </si>
  <si>
    <t>Поступления капитализированных платежей предприятий</t>
  </si>
  <si>
    <t>00011704000010000180</t>
  </si>
  <si>
    <t>Прочие неналоговые доходы</t>
  </si>
  <si>
    <t>00011705000000000180</t>
  </si>
  <si>
    <t>Доходы от реализации имущества муниципальных унитарных предприятий, созданных муниципальными районами (в части реализации материальных запасов по указанному имуществу)</t>
  </si>
  <si>
    <t>00011402031050000440</t>
  </si>
  <si>
    <t>Доходы от реализации имущества муниципальных унитарных предприятий, созданных поселениями (в части реализации основных средств по указанному имуществу)</t>
  </si>
  <si>
    <t>00011402033050000410</t>
  </si>
  <si>
    <t>Доходы от реализации иного имущества, находящегося в собственности муниципальных районов (в части реализации материальных запасов по указанному имуществу)</t>
  </si>
  <si>
    <t>00011402033050000440</t>
  </si>
  <si>
    <t>Проценты, полученные от предоставления бюджетных кредитов внутри страны</t>
  </si>
  <si>
    <t>00011103000000000120</t>
  </si>
  <si>
    <t>Проценты, полученные от предоставления бюджетных кредитов внутри страны за счет средств федерального бюджета</t>
  </si>
  <si>
    <t>00011103010010000120</t>
  </si>
  <si>
    <t>Другие вопросы в области культуры, кинематографии</t>
  </si>
  <si>
    <t>Социальная политика</t>
  </si>
  <si>
    <t>Пенсионное обеспечение</t>
  </si>
  <si>
    <t>421 99 06</t>
  </si>
  <si>
    <t>Организационно-воспитательная работа с молодежью</t>
  </si>
  <si>
    <t>Организация оздоровительной кампании детей и подростков</t>
  </si>
  <si>
    <t>432 02 00</t>
  </si>
  <si>
    <t>431 01 00</t>
  </si>
  <si>
    <t>00011402031100000410</t>
  </si>
  <si>
    <t>Прочие доходы бюджетов городских округов от оказания платных услуг и компенсации затрат государства</t>
  </si>
  <si>
    <t>00011303040040000130</t>
  </si>
  <si>
    <t>Прочие доходы бюджетов муниципальных районов от оказания платных услуг и компенсации затрат государства</t>
  </si>
  <si>
    <t>00011303050050000130</t>
  </si>
  <si>
    <t>00011202080010000120</t>
  </si>
  <si>
    <t>00011402033040000410</t>
  </si>
  <si>
    <t>Обеспечение выполнения функций муниципальных казенных учреждений</t>
  </si>
  <si>
    <t>093 99 00</t>
  </si>
  <si>
    <t>302 99 00</t>
  </si>
  <si>
    <t>521 06 00</t>
  </si>
  <si>
    <t>017</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</si>
  <si>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</si>
  <si>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00010903082020000110</t>
  </si>
  <si>
    <t>Программа предоставления муниципальных гарантий МО "Енотаевский район" на 2013 год.</t>
  </si>
  <si>
    <t>Налог на прибыль организаций с доходов иностранных организаций, не связанных с деятельностью в Российской Федерации через постоянное представительство, за исключением доходов, полученных в виде дивидендов и процентов по государственным и муниципальным цен</t>
  </si>
  <si>
    <t>00010101030010000110</t>
  </si>
  <si>
    <t>Доходы федерального бюджета от реализации имущества федеральных государственных унитарных предприятий (в части реализации материальных запасов по указанному имуществу)</t>
  </si>
  <si>
    <t>Обслуживание государственного и муниципального долга</t>
  </si>
  <si>
    <t>Обслуживание государственного внутреннего и муниципального долга</t>
  </si>
  <si>
    <t>Доходы от перечисления части прибылигосударственных и муниципальных унитарных предприятий, созданных муниципальными районами</t>
  </si>
  <si>
    <t>ДОХОДЫ ОТ ОКАЗАНИЯ ПЛАТНЫХ УСЛУГ И КОМПЕНСАЦИИ ЗАТРАТ ГОСУДАРСТВА</t>
  </si>
  <si>
    <t>00011300000000000000</t>
  </si>
  <si>
    <t>Доходы от оказания услуг или компенсации затрат государства</t>
  </si>
  <si>
    <t>Денежные взыскания (штрафы) за нарушение законодательства Российской Федерации о внутренних морских водах, территориальном море, континентальном шельфе, об исключительной экономической зоне Российской Федерации</t>
  </si>
  <si>
    <t>00011613000010000140</t>
  </si>
  <si>
    <t>Денежные взыскания (штрафы) за нарушение законодательства Российской Федерации о банках и банковской деятельности</t>
  </si>
  <si>
    <t>00011614000010000140</t>
  </si>
  <si>
    <t>Денежные взыскания (штрафы) за нарушение законодательства Российской Федерации о рынке ценных бумаг</t>
  </si>
  <si>
    <t>00011615000010000140</t>
  </si>
  <si>
    <t>Денежные взыскания (штрафы) за нарушение законодательства Российской Федерации о товарных биржах и биржевой торговле</t>
  </si>
  <si>
    <t>00011616000010000140</t>
  </si>
  <si>
    <t>Денежные взыскания (штрафы) за нарушение законодательства Российской Федерации о суде и судоустройстве, об исполнительном производстве и судебные штрафы</t>
  </si>
  <si>
    <t>00011617000010000140</t>
  </si>
  <si>
    <t>00010904050100000110</t>
  </si>
  <si>
    <t>Комплексная целевая программа "Социальное развитие сел Астраханской области до 2012 года"</t>
  </si>
  <si>
    <t>522 50 10</t>
  </si>
  <si>
    <t>Образование</t>
  </si>
  <si>
    <t>Общее образование</t>
  </si>
  <si>
    <t>421 99 00</t>
  </si>
  <si>
    <t>Социальные выплаты</t>
  </si>
  <si>
    <t>423 99 00</t>
  </si>
  <si>
    <t>Ежемесячное денежное вознаграждение за классное руководство</t>
  </si>
  <si>
    <t>520 09 00</t>
  </si>
  <si>
    <t>Доходы от возмещения ущерба при возникновении страховых случаев, зачисляемые в местные бюджеты</t>
  </si>
  <si>
    <t>00011623030030000140</t>
  </si>
  <si>
    <t>Доходы от возмещения ущерба при возникновении страховых случаев, зачисляемые в бюджеты городских округов</t>
  </si>
  <si>
    <t>00011623040040000140</t>
  </si>
  <si>
    <t>Возмещение части процентной ставки по инвестиционным кредитам(займам) на развитие животноводства,переработки и развития инфраструктуры и логическое обеспечение рынков продукции животноводства</t>
  </si>
  <si>
    <t>Компенсация части затрат при подаче воды на орошение</t>
  </si>
  <si>
    <t>260 50 00</t>
  </si>
  <si>
    <t>Возмещение  части процентной ставки по инвестиционным кредитам (займам) на развитие животноводства,переработки и развития инфраструктуры и логистического обеспечения рынков продукции животноводства</t>
  </si>
  <si>
    <t>260 15 02</t>
  </si>
  <si>
    <t>00011403010010000440</t>
  </si>
  <si>
    <t>00011502010010000140</t>
  </si>
  <si>
    <t>00011105033030000120</t>
  </si>
  <si>
    <t>Разовые платежи за пользование недрами при наступлении определенных событий, оговоренных в лицензии (бонусы), при пользовании недрами на континентальном шельфе Российской Федерации, в исключительной экономической зоне Российской Федерации и за пределами Р</t>
  </si>
  <si>
    <t>00011202060010000120</t>
  </si>
  <si>
    <t>Плата за геологическую информацию о недрах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 на территориях, находящихся под юрисдикцией Рос</t>
  </si>
  <si>
    <t>00011202070010000120</t>
  </si>
  <si>
    <t>Регулярные платежи за пользование недрами (ренталс)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 на территориях, находящихся под юрисди</t>
  </si>
  <si>
    <t>Национальная оборона</t>
  </si>
  <si>
    <t>Доходы федерального бюджета от возврата остатков субсидий и субвенций прошлых лет из бюджета Союзного государства</t>
  </si>
  <si>
    <t>00011801040010000152</t>
  </si>
  <si>
    <t>Доходы от реализации имущества, находящегося в собственности поселений (в части реализации основных средств по указанному имуществу)</t>
  </si>
  <si>
    <t>00011402030100000410</t>
  </si>
  <si>
    <t>Доходы от реализации имущества, находящегося в собственности поселений (в части реализации материальных запасов по указанному имуществу)</t>
  </si>
  <si>
    <t>00011402030100000440</t>
  </si>
  <si>
    <t>00011302022030000130</t>
  </si>
  <si>
    <t>Сборы за выдачу органами местного самоуправления лицензий на розничную продажу алкогольной продукции, зачисляемые в бюджеты городских округов</t>
  </si>
  <si>
    <t>00011302023040000130</t>
  </si>
  <si>
    <t>Прочие доходы от использования имущества и прав, находящихся в государственной и муниципальной собственности</t>
  </si>
  <si>
    <t>00011108000000000120</t>
  </si>
  <si>
    <t>Доходы от распоряжения  правами на результаты интеллектуальной деятельности военного, специального и двойного назначения, находящимися в государственной и муниципальной собственности</t>
  </si>
  <si>
    <t>00011108010000000120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</si>
  <si>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Российской Федерации</t>
  </si>
  <si>
    <t>00011108011010000120</t>
  </si>
  <si>
    <t>Доходы от реализации имущества, находящегося  в оперативном управлении Федерального фонда обязательного медицинского страхования (в части реализации основных средств по указанному имуществу)</t>
  </si>
  <si>
    <t>00011402080080000410</t>
  </si>
  <si>
    <t>Доходы от реализации имущества, находящегося  в оперативном управлении Федерального фонда обязательного медицинского страхования (в части реализации материальных запасов по указанному имуществу)</t>
  </si>
  <si>
    <t>00011402080080000440</t>
  </si>
  <si>
    <t>Доходы от реализации имущества, находящегося  в оперативном управлении территориальных фондов обязательного медицинского страхования (в части реализации основных средств по указанному имуществу)</t>
  </si>
  <si>
    <t>00011402090090000410</t>
  </si>
  <si>
    <t>Поддержка мер по обеспечению сбалансированности бюджетов</t>
  </si>
  <si>
    <t>517 02 00</t>
  </si>
  <si>
    <t>Прочие межбюджетные трансферты общего характера</t>
  </si>
  <si>
    <t>Высшее должностное лицо органа местного самоуправления</t>
  </si>
  <si>
    <t>002 03 00</t>
  </si>
  <si>
    <t>тыс. рублей</t>
  </si>
  <si>
    <t>Денежные взыскания (штрафы) за административные правоотношения в области налогов и сборов.предусмотренные Кодексом РФ об административных правонарушениях</t>
  </si>
  <si>
    <t>Наименование показателя</t>
  </si>
  <si>
    <t>Код раздела</t>
  </si>
  <si>
    <t>Код подраздела</t>
  </si>
  <si>
    <t>Код целевой статьи расходов</t>
  </si>
  <si>
    <t>Код вида расходов</t>
  </si>
  <si>
    <t>Всего</t>
  </si>
  <si>
    <t>Общегосударственные вопросы</t>
  </si>
  <si>
    <t>00011103040040000120</t>
  </si>
  <si>
    <t>Доходы от реализации имущества, находящегося в собственности городских округов (в части реализации материальных запасов по указанному имуществу)</t>
  </si>
  <si>
    <t>00011402030040000440</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</si>
  <si>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</si>
  <si>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Доходы от реализации имущества, находящегося в собственности муниципальных районов (в части реализации материальных запасов по указанному имуществу)</t>
  </si>
  <si>
    <t>00011301040010000130</t>
  </si>
  <si>
    <t>Доходы от операций с государственным материальным резервом</t>
  </si>
  <si>
    <t>00011301050010000130</t>
  </si>
  <si>
    <t>Доходы от оказания платных услуг (работ), предоставления статистической информации</t>
  </si>
  <si>
    <t>00011301070010000130</t>
  </si>
  <si>
    <t>Средства отчислений операторов сети связи общего пользования в резерв универсального обслуживания</t>
  </si>
  <si>
    <t>00011301100010000130</t>
  </si>
  <si>
    <t>Доходы от отпуска семян из федеральных фондов семян</t>
  </si>
  <si>
    <t>Межбюджетные трансферты  бюджетам поселений на исполнение наказов избирателей депутатам Думы Астраханской области</t>
  </si>
  <si>
    <t>Возврат остатков субсидий и субвенций из местных бюджетов в бюджеты субъектов Российской Федерации</t>
  </si>
  <si>
    <t>00011903010030000151</t>
  </si>
  <si>
    <t>Доходы от сдачи в аренду имущества,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 имеющих государственный статус</t>
  </si>
  <si>
    <t>00011102062070000120</t>
  </si>
  <si>
    <t>Доходы от продажи земельных участков, государственная стоимость на которые не разраниченаи которые расположены в границах поселений</t>
  </si>
  <si>
    <t>АДМИНИСТРАТИВНЫЕ ПЛАТЕЖИ И СБОРЫ</t>
  </si>
  <si>
    <t>00011500000000000000</t>
  </si>
  <si>
    <t>Административные сборы</t>
  </si>
  <si>
    <t>00011501000000000140</t>
  </si>
  <si>
    <t>Исполнительский сбор</t>
  </si>
  <si>
    <t>00011501010010000140</t>
  </si>
  <si>
    <t>Платежи, взимаемые государственными и муниципальными организациями за выполнение определенных функций</t>
  </si>
  <si>
    <t>00011502000000000140</t>
  </si>
  <si>
    <t>Платежи, взимаемые федеральными государственными  организациями за выполнение определенных функций</t>
  </si>
  <si>
    <t>00010906000020000110</t>
  </si>
  <si>
    <t>Налог с продаж</t>
  </si>
  <si>
    <t>00010906010020000110</t>
  </si>
  <si>
    <t>Сбор на нужды образовательных учреждений, взимаемый с юридических лиц</t>
  </si>
  <si>
    <t>00010906020020000110</t>
  </si>
  <si>
    <t>00010906030020000110</t>
  </si>
  <si>
    <t>Прочие налоги и сборы (по отмененным местным налогам и сборам)</t>
  </si>
  <si>
    <t>00010907000030000110</t>
  </si>
  <si>
    <t>Налог на рекламу</t>
  </si>
  <si>
    <t>00010907010030000110</t>
  </si>
  <si>
    <t>Курортный сбор</t>
  </si>
  <si>
    <t>00010907020030000110</t>
  </si>
  <si>
    <t>Иные условия предоставления муниципальных гарантий</t>
  </si>
  <si>
    <t>Доходы от проведения товарных интервенций из запасов федерального интервенционного фонда сельскохозяйственной продукции, сырья и продовольствия</t>
  </si>
  <si>
    <t>00011301130010000130</t>
  </si>
  <si>
    <t>Доходы, получаемые от оказания услуг в области пожарной безопасности</t>
  </si>
  <si>
    <t>00011301140010000130</t>
  </si>
  <si>
    <t>260 88 04</t>
  </si>
  <si>
    <t>Прочие неналоговые поступления в бюджеты государственных внебюджетных фондов</t>
  </si>
  <si>
    <t>00011706000000000180</t>
  </si>
  <si>
    <t xml:space="preserve"> 2 18 00000 00 0000 000</t>
  </si>
  <si>
    <t xml:space="preserve"> 2 18 05030 05 0000 151</t>
  </si>
  <si>
    <t xml:space="preserve"> 2 19 00000 00 0000 000</t>
  </si>
  <si>
    <t xml:space="preserve"> 2 19 05000 05 0000 151</t>
  </si>
  <si>
    <t>Регулярные платежи за добычу полезных ископаемых (роялти) при выполнении соглашений о разделе продукции в виде углеводородного сырья, за исключением газа горючего природного</t>
  </si>
  <si>
    <t>00010702020010000110</t>
  </si>
  <si>
    <t>Регулярные платежи за добычу полезных ископаемых (роялти) на континентальном шельфе Российской Федерации, в исключительной экономической зоне Российской Федерации, за пределами территории Российской Федерации при выполнении соглашений о разделе продукции</t>
  </si>
  <si>
    <t>00010702030010000110</t>
  </si>
  <si>
    <t>Водный налог</t>
  </si>
  <si>
    <t>00010703000010000110</t>
  </si>
  <si>
    <t>Сборы за пользование объектами животного мира и за пользование объектами водных биологических ресурсов</t>
  </si>
  <si>
    <t>00010704000010000110</t>
  </si>
  <si>
    <t>Сбор за пользование объектами животного мира</t>
  </si>
  <si>
    <t>00010704010010000110</t>
  </si>
  <si>
    <t>Доходы по остаткам средств на счетах федерального бюджета и от их размещения, кроме средств Стабилизационного фонда Российской Федерации</t>
  </si>
  <si>
    <t>00011102012010000120</t>
  </si>
  <si>
    <t>Доходы от размещения временно свободных средств бюджетов субъектов Российской Федерации</t>
  </si>
  <si>
    <t>00011102020020000120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</si>
  <si>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занимающихся частной практикой, адвокатов в соответствии со ст. 227 НК РФ</t>
  </si>
  <si>
    <t>Единый сельскохозяйственный налог( за налоговые периоды, истекшие до 1 января 2011 года)</t>
  </si>
  <si>
    <t>1 05 03020 01 0000 110</t>
  </si>
  <si>
    <t>Прочие доходы территориальных фондов обязательного медицинского страхования от оказания платных услуг и компенсации затрат государства</t>
  </si>
  <si>
    <t>00011303090090000130</t>
  </si>
  <si>
    <t xml:space="preserve">ДОХОДЫ ОТ ОКАЗАНИЯ ПЛАТНЫХ УСЛУГ И КОМПЕНСАЦИИ ЗАТРАТ ГОСУДАРСТВА </t>
  </si>
  <si>
    <t>00011204000000000120</t>
  </si>
  <si>
    <t>Платежи за пользование лесным фондом и лесами иных категорий в части минимальных ставок платы за древесину, отпускаемую на корню</t>
  </si>
  <si>
    <t>00011204010010000120</t>
  </si>
  <si>
    <t>Лесные подати в части минимальных ставок платы за древесину, отпускаемую на корню</t>
  </si>
  <si>
    <t>00011204011010000120</t>
  </si>
  <si>
    <t>Функционирование высшего должностного лица субъекта Российской Федерации и муниципального образования</t>
  </si>
  <si>
    <t>Центральный аппарат</t>
  </si>
  <si>
    <t>01</t>
  </si>
  <si>
    <t>100 11 00</t>
  </si>
  <si>
    <t>Проведение противопаводковых мероприятий</t>
  </si>
  <si>
    <t>Доходы от реализации имущества муниципальных унитарных предприятий (в части реализации основных средств по указанному имуществу)</t>
  </si>
  <si>
    <t>00011402031030000410</t>
  </si>
  <si>
    <t>00011102033050000120</t>
  </si>
  <si>
    <t>Доходы от размещения временно свободных средств бюджетов поселений</t>
  </si>
  <si>
    <t>00011102033100000120</t>
  </si>
  <si>
    <t>Доходы от размещения временно свободных средств Пенсионного фонда Российской Федерации, сформированных за счет сумм страховых взносов на страховую часть трудовой пенсии</t>
  </si>
  <si>
    <t>00011102040060000120</t>
  </si>
  <si>
    <t>Доходы от размещения средств Пенсионного фонда Российской Федерации, сформированных за счет сумм страховых взносов на накопительную часть трудовой пенсии</t>
  </si>
  <si>
    <t>00011102050060000120</t>
  </si>
  <si>
    <t>Доходы от размещения временно свободных  средств Фонда социального страхования Российской Федерации</t>
  </si>
  <si>
    <t>00011102060070000120</t>
  </si>
  <si>
    <t>Долгосрочная целевая программа "Профилактика правонарушений и усиление борьбы с преступностью в Енотаевском районе на 2010-2012 годы"</t>
  </si>
  <si>
    <t>Мероприятия в области молодежной политики и оздоровление детей</t>
  </si>
  <si>
    <t>795 10 00</t>
  </si>
  <si>
    <t>795 02 00</t>
  </si>
  <si>
    <t>НАЛОГИ НА ТОВАРЫ (РАБОТЫ, УСЛУГИ), РЕАЛИЗУЕМЫЕ НА ТЕРРИТОРИИ РОССИЙСКОЙ ФЕДЕРАЦИИ</t>
  </si>
  <si>
    <t>00010300000000000000</t>
  </si>
  <si>
    <t>Налог на добавленную стоимость на товары (работы, услуги), реализуемые на территории Российской Федерации</t>
  </si>
  <si>
    <t>00010301000010000110</t>
  </si>
  <si>
    <t>Акцизы по подакцизным товарам (продукции), производимым на территории Российской Федерации</t>
  </si>
  <si>
    <t>00010302000010000110</t>
  </si>
  <si>
    <t>00011108030000000120</t>
  </si>
  <si>
    <t>00011001010010000180</t>
  </si>
  <si>
    <t>Вывозные таможенные пошлины</t>
  </si>
  <si>
    <t>00011001020010000180</t>
  </si>
  <si>
    <t>Вывозные таможенные пошлины на нефть сырую</t>
  </si>
  <si>
    <t>00011001021010000180</t>
  </si>
  <si>
    <t>Вывозные таможенные пошлины на газ природный</t>
  </si>
  <si>
    <t>00011001022010000180</t>
  </si>
  <si>
    <t>Денежные взыскания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t>
  </si>
  <si>
    <t>1 01 00000 00 0000 000</t>
  </si>
  <si>
    <t>1 01 02000 01 0000 110</t>
  </si>
  <si>
    <t>1 01 02020 01 0000 110</t>
  </si>
  <si>
    <t>1 01 02030 01 0000 110</t>
  </si>
  <si>
    <t>1 05 00000 00 0000 000</t>
  </si>
  <si>
    <t xml:space="preserve">Федеральная целевая программа "Сохранение и восстановление плодородия почв земель сельскохозяйственного назначения и агроландшафтов как национального достояния России на 2006-2010 годы и на период до 2013 года" </t>
  </si>
  <si>
    <t>2 02 02999 05 0000 151</t>
  </si>
  <si>
    <t>1 11 07015 05 0000 120</t>
  </si>
  <si>
    <t>Постановление администрации  муниципального образования "Енотаевский район" от 02.02.2011 № 61 «О ежемесячной денежной компенсации на приобретение  книгоиздательской продукции и периодических изданий  педагогическим работникам муниципальных образовательных учреждений муниципального образования "Енотаевский район"»</t>
  </si>
  <si>
    <t>Доходы местных бюджетов от реализации имущества, находящегося в оперативном управлении учреждений, находящихся в ведении органов местного самоуправления (в части реализации материальных запасов по указанному имуществу)</t>
  </si>
  <si>
    <t>00011402032030000440</t>
  </si>
  <si>
    <t>00011625000010000140</t>
  </si>
  <si>
    <t>Денежные взыскания (штрафы) за нарушение законодательства о недрах</t>
  </si>
  <si>
    <t>00011625010010000140</t>
  </si>
  <si>
    <t>Денежные взыскания (штрафы) за нарушение законодательства об особо охраняемых природных территориях</t>
  </si>
  <si>
    <t>00011625020010000140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</si>
  <si>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</si>
  <si>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</si>
  <si>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Составление (изменение и дополнение) списков кандидатов в присяжные заседатели федеральных судов общей юрисдикции в Российской Федерации</t>
  </si>
  <si>
    <t>001 40 00</t>
  </si>
  <si>
    <t>Акцизы на автомобили легковые и мотоциклы, производимые на территории Российской Федерации</t>
  </si>
  <si>
    <t>00010302060010000110</t>
  </si>
  <si>
    <t>Доходы от размещения временно свободных средств Федерального фонда обязательного медицинского страхования</t>
  </si>
  <si>
    <t>00011102071080000120</t>
  </si>
  <si>
    <t>Доходы от размещения временно свободных средств территориальных фондов обязательного медицинского страхования</t>
  </si>
  <si>
    <t>00011102072090000120</t>
  </si>
  <si>
    <t>Денежные взыскания (штрафы) за нарушение законодательства РФ об административных правонарушениях предусмотренные статьей Кодекса РФ об административных правонарушениях</t>
  </si>
  <si>
    <t>1 16 28000 01 0000 140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</si>
  <si>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поселений</t>
  </si>
  <si>
    <t>065 03 00</t>
  </si>
  <si>
    <t>516 01 30</t>
  </si>
  <si>
    <t>020 00 02</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</si>
  <si>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(в части реализации основных средств по указанному имуществу)</t>
  </si>
  <si>
    <t>00011402022020000410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</si>
  <si>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(в части реализации материальных запасов по указанному имуществу)</t>
  </si>
  <si>
    <t>Ведомственная  целевая программа "Развитие физической культуры и спорта в Енотаевском районе на 2012-2015 годы"</t>
  </si>
  <si>
    <t>Прочие налоги и сборы (по отмененным федеральным налогам и сборам)</t>
  </si>
  <si>
    <t>Постановление главы муниципального образования "Енотаевский район" от 31.10.2006 № 333 " Об утверждении Положения о предоставлении мер по социальной поддержки медицинским работникам муниципальных учреждений муниципального образования "Енотаевский район"</t>
  </si>
  <si>
    <t>Компенсация по оплате за нанимаемые жилые помещения и коммунальные услуги</t>
  </si>
  <si>
    <t>Государственная пошлина за государственную регистрацию, а также за совершение прочих юридически значимых действий</t>
  </si>
  <si>
    <t>Налог на прибыль организаций с доходов, полученных в виде дивидендов от российских организаций иностранными организациями</t>
  </si>
  <si>
    <t>00011301120010000130</t>
  </si>
  <si>
    <t>Доходы от эксплуатации и использования имущества автомобильных дорог, находящихся в федеральной собственности</t>
  </si>
  <si>
    <t>00011108031010000120</t>
  </si>
  <si>
    <t>Наименование показателей</t>
  </si>
  <si>
    <t>01 02 00 00 05 0000 710</t>
  </si>
  <si>
    <t>Поступление средств от предприятий и организаций в уплату процентов и гарантий по кредитам, полученным Российской Федерацией от правительств иностранных государств</t>
  </si>
  <si>
    <t>00011104020010000120</t>
  </si>
  <si>
    <t>Поступление средств от предприятий и организаций в уплату процентов и гарантий по кредитам, полученным Российской Федерацией от международных финансовых организаций</t>
  </si>
  <si>
    <t>00011104030010000120</t>
  </si>
  <si>
    <t>Доходы от продажи квартир</t>
  </si>
  <si>
    <t>00011401000000000410</t>
  </si>
  <si>
    <t>Доходы федерального бюджета от продажи квартир</t>
  </si>
  <si>
    <t>00011401010010000410</t>
  </si>
  <si>
    <t>Доходы бюджетов субъектов Российской Федерации от продажи квартир</t>
  </si>
  <si>
    <t>00011401020020000410</t>
  </si>
  <si>
    <t>Доходы местных бюджетов от продажи квартир</t>
  </si>
  <si>
    <t>00011401030030000410</t>
  </si>
  <si>
    <t>1 12 00000 00 0000 000</t>
  </si>
  <si>
    <t>1 12 01000 01 0000 120</t>
  </si>
  <si>
    <t>1 14 00000 00 0000 000</t>
  </si>
  <si>
    <t>1 16 00000 00 0000 000</t>
  </si>
  <si>
    <t>1 16 03010 01 0000 140</t>
  </si>
  <si>
    <t>1 16 03030 01 0000 140</t>
  </si>
  <si>
    <t>Доходы от реализации имущества, находящегося в оперативном управлении Пенсионного фонда Российской Федерации (в части реализации основных средств по указанному имуществу)</t>
  </si>
  <si>
    <t>00011402060060000410</t>
  </si>
  <si>
    <t>1 16 06000 01 0000 140</t>
  </si>
  <si>
    <t>1 16 21000 00 0000 140</t>
  </si>
  <si>
    <t>1 16 25000 01 0000 140</t>
  </si>
  <si>
    <t>1 16 25020 01 0000 140</t>
  </si>
  <si>
    <t>1 16 25050 01 0000 140</t>
  </si>
  <si>
    <t>1 16 25060 01 0000 140</t>
  </si>
  <si>
    <t>1 16 33050 05 0000 140</t>
  </si>
  <si>
    <t>Охрана семьи и детства</t>
  </si>
  <si>
    <t>520 10 02</t>
  </si>
  <si>
    <t>Физическая культура и спорт</t>
  </si>
  <si>
    <t>Физическая культура</t>
  </si>
  <si>
    <t>512 97 00</t>
  </si>
  <si>
    <t>Доходы от распоряжения правами на результаты научно-технической деятельности, находящимися в собственности муниципальных районов</t>
  </si>
  <si>
    <t>00011906080000000151</t>
  </si>
  <si>
    <t>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t>
  </si>
  <si>
    <t>00011906080080000151</t>
  </si>
  <si>
    <t>Безвозмездные перечисления</t>
  </si>
  <si>
    <t>Безвозмездные поступления от других бюджетов бюджетной системы Р.Ф.</t>
  </si>
  <si>
    <t>Дотации на выравнивание уровня бюджетной обеспеченности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</si>
  <si>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образованиями</t>
  </si>
  <si>
    <t>00011107013030000120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</si>
  <si>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</si>
  <si>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00011107014040000120</t>
  </si>
  <si>
    <t>795 11 00</t>
  </si>
  <si>
    <t>Денежные взыскания за нарушение законодательства РФ о размещении заказов на поставки товаров, выполнение работ, оказания услуг</t>
  </si>
  <si>
    <t>00011633000000000140</t>
  </si>
  <si>
    <t>Регулярные платежи за пользование недрами при пользовании недрами (ренталс) на территории Российской Федерации</t>
  </si>
  <si>
    <t>00011202030010000120</t>
  </si>
  <si>
    <t>Плата за договорную акваторию и участки морского дна, полученная при пользовании недрами на территории Российской Федерации</t>
  </si>
  <si>
    <t>00011202040010000120</t>
  </si>
  <si>
    <t>Денежные взыскания (штрафы) за нарушение законодательства Российской Федерации о военном и чрезвычайном положении, об обороне и безопасности государства, о воинской обязанности и военной службе</t>
  </si>
  <si>
    <t>00011609000010000140</t>
  </si>
  <si>
    <t>Денежные взыскания (штрафы) за нарушение законодательства Российской Федерации о государственном оборонном заказе</t>
  </si>
  <si>
    <t>00011610000010000140</t>
  </si>
  <si>
    <t>Денежные взыскания (штрафы) за нарушение законодательства Российской Федерации об использовании атомной энергии</t>
  </si>
  <si>
    <t>00011611000010000140</t>
  </si>
  <si>
    <t>Денежные взыскания (штрафы) за нарушение законодательства Российской Федерации о противодействии легализации (отмыванию) доходов, полученных преступным путем, и финансированию терроризма, об обороте наркотических и психотропных средств</t>
  </si>
  <si>
    <t>00011612000010000140</t>
  </si>
  <si>
    <t>Ведомственная  целевая программа "Развитие муниципальной службы в муниципальном образовании "Енотаевский район" на 2012-2014 годы"</t>
  </si>
  <si>
    <t>Акцизы на пиво, производимое на территории Российской Федерации</t>
  </si>
  <si>
    <t>00010302100010000110</t>
  </si>
  <si>
    <t>Регулярные платежи за добычу полезных ископаемых (роялти) при выполнении соглашений о разделе продукции в виде углеводородного сырья (газ горючий природный )</t>
  </si>
  <si>
    <t>00010702010010000110</t>
  </si>
  <si>
    <t>Бюджетные инвестиции</t>
  </si>
  <si>
    <t>Дорожное хозяйство (дорожные фонды)</t>
  </si>
  <si>
    <t>Долгосрочная целевая программа "Развитие туризма в Енотаевском районе на 2012-2016 годы"</t>
  </si>
  <si>
    <t>Доходы бюджетов субъектов Российской Федерации от возврата остатков субсидий и субвенций прошлых лет</t>
  </si>
  <si>
    <t>00011802000020000000</t>
  </si>
  <si>
    <t>Доходы бюджетов субъектов Российской Федерации от возврата остатков субсидий и субвенций прошлых лет из местных бюджетов</t>
  </si>
  <si>
    <t>00011802010020000151</t>
  </si>
  <si>
    <t>Доходы бюджетов субъектов Российской Федерации от возврата остатков субсидий и субвенций прошлых лет небюджетными организациями</t>
  </si>
  <si>
    <t>00011802030020000180</t>
  </si>
  <si>
    <t>Доходы бюджетов субъектов Российской Федерации от возврата остатков субсидий и субвенций прошлых лет из бюджетов государственных внебюджетных фондов</t>
  </si>
  <si>
    <t>00011802040020000151</t>
  </si>
  <si>
    <t xml:space="preserve">Доходы местных бюджетов от возврата остатков субсидий и субвенций прошлых лет </t>
  </si>
  <si>
    <t xml:space="preserve">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t>
  </si>
  <si>
    <t>00011602000000000140</t>
  </si>
  <si>
    <t>00011602010010000140</t>
  </si>
  <si>
    <t>Денежные взыскания (штрафы) за нарушение законодательства о государственном регулировании цен (тарифов), налагаемые органами государственной власти субъектов Российской Федерации</t>
  </si>
  <si>
    <t>00011602020020000140</t>
  </si>
  <si>
    <t>Денежные взыскания (штрафы) за нарушение законодательства о налогах и сборах</t>
  </si>
  <si>
    <t>00011603000000000140</t>
  </si>
  <si>
    <t>Денежные взыскания (штрафы) за нарушение законодательства о налогах и сборах, предусмотренные статьями 116, 117, 118, пунктами 1 и 2 статьи 120, статьями 125, 126, 128, 129, 1291, 132, 133, 134, 135, 1351 Налогового кодекса Российской Федерации</t>
  </si>
  <si>
    <t>00011603010010000140</t>
  </si>
  <si>
    <t>Субсидия на реализацию мероприятий КЦП "Социальное развитие сел Астраханской области до 2012 года."</t>
  </si>
  <si>
    <t>Дивиденды по акциям и доходы от прочих форм участия в капитале, находящихся в собственности поселений</t>
  </si>
  <si>
    <t>00011101050100000120</t>
  </si>
  <si>
    <t>00011302033010000130</t>
  </si>
  <si>
    <t>Прочие сборы за выдачу лицензий органами управления городских округов</t>
  </si>
  <si>
    <t>00011302034010000130</t>
  </si>
  <si>
    <t>Прочие сборы за выдачу лицензий органами управления муниципальных районов</t>
  </si>
  <si>
    <t>00011302035010000130</t>
  </si>
  <si>
    <t>Прочие доходы от оказания платных услуг и компенсации затрат государства</t>
  </si>
  <si>
    <t>00011303000000000130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</si>
  <si>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</si>
  <si>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00010907030030000110</t>
  </si>
  <si>
    <t>Лицензионный сбор за право торговли спиртными напитками</t>
  </si>
  <si>
    <t>Дотации бюджетам на поддержку мер по обеспечению сбалансированности бюджетов</t>
  </si>
  <si>
    <t>Субвенции</t>
  </si>
  <si>
    <t>Субвенции бюджетам субъектов Российской Федерации на составление (изменение и дополнение) списков кандидатов в присяжные заседатели федеральных судов общей юрисдикции в Российской Федерации</t>
  </si>
  <si>
    <t>Доходы от реализации имущества, находящегося в оперативном управлении Пенсионного фонда Российской Федерации (в части реализации материальных запасов по указанному имуществу)</t>
  </si>
  <si>
    <t>00011402060060000440</t>
  </si>
  <si>
    <t>Обеспечение жильем молодых семей</t>
  </si>
  <si>
    <t>522 03 10</t>
  </si>
  <si>
    <t>НАЛОГИ, СБОРЫ И РЕГУЛЯРНЫЕ ПЛАТЕЖИ ЗА ПОЛЬЗОВАНИЕ ПРИРОДНЫМИ РЕСУРСАМИ</t>
  </si>
  <si>
    <t>00010700000000000000</t>
  </si>
  <si>
    <t>Софинансирование объектов капитального строительства государственной собственности субъектов Российской Федерации (объектов капитального строительства собственности муниципальных образований)</t>
  </si>
  <si>
    <t>Мероприятия в области здравоохранения, спорта и физической культуры, туризма</t>
  </si>
  <si>
    <t>Возмещение части процентной ставки по краткосрочным кредитам(займам) на развитие растиеводства,переработки и реализации продукции растениеводства</t>
  </si>
  <si>
    <t>260 52 00</t>
  </si>
  <si>
    <t>260 57 00</t>
  </si>
  <si>
    <t>Возмещение части процентной ставки по краткосрочным кредитам(займам) на развитие животноводства,переработки и реализации продукции животноводства</t>
  </si>
  <si>
    <t>260 58 00</t>
  </si>
  <si>
    <t>260 59 00</t>
  </si>
  <si>
    <t>Возмещение части затрат на 1 литр(килограмм) реализованного молока</t>
  </si>
  <si>
    <t>260 88 14</t>
  </si>
  <si>
    <t>Возмещение части процентной ставки по краткосрочным кредитам(займам) на развитие растиниеводства, переработки и реализации продукции растениеводства</t>
  </si>
  <si>
    <t>260 88 11</t>
  </si>
  <si>
    <t>Субсидия на реализацию мероприятий в рамках  КЦП "Социальное развитие сел Астраханской области до 2013 года."</t>
  </si>
  <si>
    <t>Налог на доходы физических лиц с доходов,  полученных физическими лицами, не являющимися налоговыми резидентами Российской Федерации</t>
  </si>
  <si>
    <t>00010102030010000110</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</si>
  <si>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t>
  </si>
  <si>
    <t>00010102040010000110</t>
  </si>
  <si>
    <t>1 14 06000 00 0000 430</t>
  </si>
  <si>
    <t>1 14 06010 00 0000 430</t>
  </si>
  <si>
    <t>1 14 06013 10 0000 430</t>
  </si>
  <si>
    <t>Получение кредитов от других бюджетов бюджетной системы Российской Федерации  бюджетом муниципального района в валюте Российской Федерации</t>
  </si>
  <si>
    <t>00011402022020000440</t>
  </si>
  <si>
    <t>Доходы от реализации иного имущества, находящегося в собственности субъектов Российской Федерации (в части реализации основных средств по указанному имуществу)</t>
  </si>
  <si>
    <t>00011402023020000410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</si>
  <si>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t>
  </si>
  <si>
    <t>00011105032020000120</t>
  </si>
  <si>
    <t>Доходы от эксплуатации и использования имущества автомобильных дорог, находящихся в государственной и муниципальной собственности</t>
  </si>
  <si>
    <t>Прочие неналоговые доходы федерального бюджета</t>
  </si>
  <si>
    <t>00011705010010000180</t>
  </si>
  <si>
    <t>Прочие неналоговые доходы бюджетов субъектов Российской Федерации</t>
  </si>
  <si>
    <t>00011705020020000180</t>
  </si>
  <si>
    <t>Прочие неналоговые доходы местных бюджетов</t>
  </si>
  <si>
    <t>00011705030030000180</t>
  </si>
  <si>
    <t>Прочие неналоговые доходы бюджетов городских округов</t>
  </si>
  <si>
    <t>00011705040040000180</t>
  </si>
  <si>
    <t>Субсидии на проведение противоаварийных мероприятий в зданиях государственных и муниципальных общеобразовательных учреждений</t>
  </si>
  <si>
    <t>Субсидии юридическим лицам</t>
  </si>
  <si>
    <t xml:space="preserve"> 2 02 03048 05 0000 151</t>
  </si>
  <si>
    <t>Доходы от сдачи в аренду имущества, находящегося в федеральной собственности и переданного в оперативное управление образовательным учреждениям, имеющим государственный статус</t>
  </si>
  <si>
    <t>00011105031010300120</t>
  </si>
  <si>
    <t>1 01 02010 01 0000 110</t>
  </si>
  <si>
    <t>01 02 00 00 05 0000 810</t>
  </si>
  <si>
    <t>Остатки средств бюджетов</t>
  </si>
  <si>
    <t>Увеличение остатков средств бюджетов</t>
  </si>
  <si>
    <t>01 05 02 00 00 0000 500</t>
  </si>
  <si>
    <t xml:space="preserve">Увеличение прочих остатков денежных средств бюджетов </t>
  </si>
  <si>
    <t>01 05 02 01 00 0000 510</t>
  </si>
  <si>
    <t xml:space="preserve">Увеличение прочих остатков денежных средств бюджетов муниципальных районов </t>
  </si>
  <si>
    <t>01 05 02 01 05 0000 510</t>
  </si>
  <si>
    <t>Уменьшение остатков  средств</t>
  </si>
  <si>
    <t>01 05 02 00 00 0000 600</t>
  </si>
  <si>
    <t xml:space="preserve">Уменьшение прочих остатков денежных средств бюджетов </t>
  </si>
  <si>
    <t>01 05 02 01 00 0000 610</t>
  </si>
  <si>
    <t>Уменьшение прочих остатков денежных средств бюджетов муниципальных районов</t>
  </si>
  <si>
    <t>01 05 02 01 05 0000 610</t>
  </si>
  <si>
    <t>Исполнение государственных и муниципальных гарантий в валюте Российской Федерации</t>
  </si>
  <si>
    <t>01 06 04 00 00 0000 800</t>
  </si>
  <si>
    <t>00011903000030000151</t>
  </si>
  <si>
    <t>Аренда за земли до разгроничения собственности в границах поселений,Доходы получаемые в виде арендной платы за земельные участки гос.собственность на которые не рзграничена и которые пасположены в границах поселений</t>
  </si>
  <si>
    <t>00011105010100000120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</si>
  <si>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муниципальных районов</t>
  </si>
  <si>
    <t>00011108015050000120</t>
  </si>
  <si>
    <t>Доходы от реализации имущества, находящегося  в оперативном управлении Фонда социального страхования Российской Федерации (в части реализации основных средств по указанному имуществу)</t>
  </si>
  <si>
    <t>00011402070070000410</t>
  </si>
  <si>
    <t>НАИМЕНОВАНИЕ  ПОКАЗАТЕЛЕЙ</t>
  </si>
  <si>
    <t xml:space="preserve"> 202 02008 05 0000 151</t>
  </si>
  <si>
    <t xml:space="preserve"> 202 02074 05 0000 151</t>
  </si>
  <si>
    <t xml:space="preserve"> 202 02077 05 0000 151</t>
  </si>
  <si>
    <t xml:space="preserve"> 202 02085 05 0000 151</t>
  </si>
  <si>
    <t xml:space="preserve"> 202 02105 05 0000 151</t>
  </si>
  <si>
    <t xml:space="preserve"> 202 02999 05 0000 151</t>
  </si>
  <si>
    <t xml:space="preserve"> 202 04012 05 0000 151</t>
  </si>
  <si>
    <t xml:space="preserve"> 202 04014 05 0000 151</t>
  </si>
  <si>
    <t>1 11 05013 10 0000 120</t>
  </si>
  <si>
    <t>№ п/п</t>
  </si>
  <si>
    <t>1.</t>
  </si>
  <si>
    <t>Средства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</si>
  <si>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</si>
  <si>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 из регионального фонда финансовой поддержки</t>
  </si>
  <si>
    <t>Иные дотации</t>
  </si>
  <si>
    <t>00011108025100000120</t>
  </si>
  <si>
    <t>Возврат остатков субсидий и субвенций из бюджетов городских округов</t>
  </si>
  <si>
    <t>00011904010040000151</t>
  </si>
  <si>
    <t>Возврат остатков субсидий и субвенций из бюджетов муниципальных районов</t>
  </si>
  <si>
    <t>00011905000050000151</t>
  </si>
  <si>
    <t>Возврат остатков субсидий и субвенций из бюджетов государственных внебюджетных фондов</t>
  </si>
  <si>
    <t>00011906000000000151</t>
  </si>
  <si>
    <t>Возврат остатков субсидий и субвенций из бюджетов государственных внебюджетных фондов в федеральный бюджет</t>
  </si>
  <si>
    <t>00011906010000000151</t>
  </si>
  <si>
    <t>Возврат остатков субсидий и субвенций из Пенсионного фонда Российской Федерации</t>
  </si>
  <si>
    <t>00011906011060000151</t>
  </si>
  <si>
    <t>Возврат остатков субсидий и субвенций из Фонда социального страхования Российской Федерации</t>
  </si>
  <si>
    <t>00011906012070000151</t>
  </si>
  <si>
    <t xml:space="preserve">Возврат остатков субсидий и субвенций из Федерального фонда обязательного медицинского страхования </t>
  </si>
  <si>
    <t>00011906013080000151</t>
  </si>
  <si>
    <t xml:space="preserve">Возврат остатков субсидий и субвенций из территориальных фондов обязательного медицинского страхования </t>
  </si>
  <si>
    <t>00011906014090000151</t>
  </si>
  <si>
    <t xml:space="preserve"> 2 02 03999 05 0000 151</t>
  </si>
  <si>
    <t xml:space="preserve"> 2 02 03029 05 0000 151</t>
  </si>
  <si>
    <t xml:space="preserve"> 2 02 02999 05 0000 151</t>
  </si>
  <si>
    <t xml:space="preserve"> 2 07 00000 00 0000 151</t>
  </si>
  <si>
    <t xml:space="preserve"> 2 07 05000 05 0000 151</t>
  </si>
  <si>
    <t>Страховые взносы на обязательное пенсионное страхование в Российской Федерации, зачисляемые в Пенсионный фонд Российской Федерации на выплату накопительной части трудовой пенсии</t>
  </si>
  <si>
    <t>00010202020060000160</t>
  </si>
  <si>
    <t>Сбор за пользование объектами водных биологических ресурсов (исключая внутренние водные объекты)</t>
  </si>
  <si>
    <t>00010704020010000110</t>
  </si>
  <si>
    <t>Сбор за пользование объектами водных биологических ресурсов (по внутренним водным объектам)</t>
  </si>
  <si>
    <t>00010704030010000110</t>
  </si>
  <si>
    <t>ГОСУДАРСТВЕННАЯ ПОШЛИНА, СБОРЫ</t>
  </si>
  <si>
    <t>Акцизы на алкогольную продукцию с объемной долей спирта этилового свыше 25 процентов (за исключением вин), производимую на территории Российской Федерации</t>
  </si>
  <si>
    <t>00010302110010000110</t>
  </si>
  <si>
    <t>Акцизы на алкогольную продукцию с объемной долей  спирта этилового свыше 9 до 25 процентов включительно (за исключением вин), производимую на территории Российской Федерации</t>
  </si>
  <si>
    <t>00010302120010000110</t>
  </si>
  <si>
    <t>Акцизы на алкогольную продукцию с объемной долей спирта этилового до 9 процентов включительно (за исключением вин), производимую на территории Российской Федерации</t>
  </si>
  <si>
    <t>00010302130010000110</t>
  </si>
  <si>
    <t>Акцизы на алкогольную продукцию с объемной долей  спирта этилового свыше 9 процентов (за исключением вин), производимую на территории Российской Федерации, в части сумм по расчетам за 2003 год</t>
  </si>
  <si>
    <t>00010302140010000110</t>
  </si>
  <si>
    <t>Прочие неналоговые поступления в территориальные фонды обязательного медицинского страхования</t>
  </si>
  <si>
    <t>00011706040090000180</t>
  </si>
  <si>
    <t>00011402030050000440</t>
  </si>
  <si>
    <t>Арендная плата и поступления от продажи права на заключение договоров аренды за земли, находящиеся в собственности городских округов</t>
  </si>
  <si>
    <t>00011105024040000120</t>
  </si>
  <si>
    <t>Арендная плата и поступления от продажи права на заключение договоров аренды за земли, находящиеся в собственности муниципальных районов</t>
  </si>
  <si>
    <t>00011105025050000120</t>
  </si>
  <si>
    <t>00011608000010000140</t>
  </si>
  <si>
    <t>ПЛАТЕЖИ ПРИ ПОЛЬЗОВАНИИ ПРИРОДНЫМИ РЕСУРСАМИ</t>
  </si>
  <si>
    <t>00011200000000000000</t>
  </si>
  <si>
    <t>Плата за негативное воздействие на окружающую среду</t>
  </si>
  <si>
    <t>00011201000010000120</t>
  </si>
  <si>
    <t>Платежи при пользовании недрами</t>
  </si>
  <si>
    <t>00011202000010000120</t>
  </si>
  <si>
    <t>Разовые платежи за пользование недрами при наступлении определенных событий, оговоренных в лицензии (бонусы), при пользовании недрами на территории Российской Федерации</t>
  </si>
  <si>
    <t>Арендная плата за пользование лесным фондом и лесами иных категорий в части минимальных ставок платы за древесину, отпускаемую на корню</t>
  </si>
  <si>
    <t>00011204012010000120</t>
  </si>
  <si>
    <t>Платежи за пользование лесным фондом и лесами иных категорий в части, превышающей минимальные ставки платы за древесину, отпускаемую на корню</t>
  </si>
  <si>
    <t>Доходы бюджетов городских округов от продажи квартир</t>
  </si>
  <si>
    <t>00011401040040000410</t>
  </si>
  <si>
    <t>Доходы бюджетов муниципальных районов от продажи квартир</t>
  </si>
  <si>
    <t>00011401050050000410</t>
  </si>
  <si>
    <t>Доходы бюджетов поселений от продажи квартир</t>
  </si>
  <si>
    <t>00011401050100000410</t>
  </si>
  <si>
    <t>Доходы от реализации имущества, находящегося в государственной и муниципальной собственности( за исключением имущества автономных учреждений, а так же имущества государств и муниципальных унитарных предприятий, в том числе казенных)</t>
  </si>
  <si>
    <t>00011402000000000000</t>
  </si>
  <si>
    <t>Денежные взыскания за нарушение бюджетного законодательства (в части бюджетов муниципальных районов)</t>
  </si>
  <si>
    <t>Денежные взыскания и иные суммы, взыскиваемые с лиц, виновных в совершении преступлений, и в возмещении ущерба имуществу</t>
  </si>
  <si>
    <t>Денежные взыскания и иные суммы взыскиваемые с лиц, виновных в совершении преступлений, и в возмещении ущерба имуществу, зачисляемые в бюджеты муниципальных районов</t>
  </si>
  <si>
    <t>07</t>
  </si>
  <si>
    <t>795 14 00</t>
  </si>
  <si>
    <t>Возмещение части процентной ставки по долгосрочным,среднесрочным и краткосрочным кредитам, взятым малым формам хозяйствования</t>
  </si>
  <si>
    <t>260 30 00</t>
  </si>
  <si>
    <t>Возмещение части затрат крестьянских(фермерских)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t>
  </si>
  <si>
    <t>260 31 00</t>
  </si>
  <si>
    <t>2 02 03110 05 0000 151</t>
  </si>
  <si>
    <t>Субвенция на поддержку племенного крупного рогатого скота мясного направления</t>
  </si>
  <si>
    <t>2 02 03103 05 0000 151</t>
  </si>
  <si>
    <t>Субвенция на 1 литр реализованного товарного молока</t>
  </si>
  <si>
    <t>2 02 03101 05 0000 151</t>
  </si>
  <si>
    <t>Субвенция на оказание несвязанной поддержки сельскохозяйственным товаропроизводителям в области растиниеводства</t>
  </si>
  <si>
    <t>2 02 03107 05 0000 151</t>
  </si>
  <si>
    <t>Субвенция на возмещение части затрат крестьянских(фермерских)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t>
  </si>
  <si>
    <t>Субвенция на возмещение части процентной ставки по краткосрочным кредитам(займам) на развитие животноводства, переработки и реализации продукции животноводства</t>
  </si>
  <si>
    <t>Возмещение части процентной ставки по краткосрочным кредитам(займам) на развитие животноводства, переработки и реализации продукции животноводства</t>
  </si>
  <si>
    <t>2 02 03116 05 0000 151</t>
  </si>
  <si>
    <t>Денежные взыскания (штрафы) за нарушение законодательства об охране и использовании животного мира</t>
  </si>
  <si>
    <t>00011625030010000140</t>
  </si>
  <si>
    <t>Денежные взыскания (штрафы) за нарушение законодательства об экологической экспертизе</t>
  </si>
  <si>
    <t>00011625040010000140</t>
  </si>
  <si>
    <t>Акцизы на спиртосодержащую продукцию, производимую на территории Российской Федерации</t>
  </si>
  <si>
    <t>00010302020010000110</t>
  </si>
  <si>
    <t>Акцизы на табачную продукцию, производимую на территории Российской Федерации</t>
  </si>
  <si>
    <t>00010302030010000110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</si>
  <si>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</si>
  <si>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00011606000010000140</t>
  </si>
  <si>
    <t>Доходы от размещения сумм, аккумулируемых в ходе проведения аукционов по продаже акций, находящихся в государственной и муниципальной собственности</t>
  </si>
  <si>
    <t>00011102080000000120</t>
  </si>
  <si>
    <t>Доходы от размещения сумм, аккумулируемых в ходе проведения аукционов по продаже акций, находящихся в собственности Российской Федерации</t>
  </si>
  <si>
    <t>00011102081010000120</t>
  </si>
  <si>
    <t>Доходы от размещения сумм, аккумулируемых в ходе проведения аукционов по продаже акций, находящихся в собственности субъектов Российской Федерации</t>
  </si>
  <si>
    <t>00011102082020000120</t>
  </si>
  <si>
    <t>Доходы от размещения сумм, аккумулируемых в ходе проведения аукционов по продаже акций, находящихся в муниципальной собственности</t>
  </si>
  <si>
    <t>00011102083030000120</t>
  </si>
  <si>
    <t xml:space="preserve">Доходы от размещения сумм, аккумулируемых в ходе проведения аукционов по продаже акций, находящихся в собственности городских округов </t>
  </si>
  <si>
    <t xml:space="preserve">Прочие безвозмездные поступления </t>
  </si>
  <si>
    <t>Прочие безвозмездные поступления в бюджеты муниципальных районов</t>
  </si>
  <si>
    <t>Доходы от реализации имущества муниципальных унитарных предприятий, созданных поселениями (в части реализации материальных запасов по указанному имуществу)</t>
  </si>
  <si>
    <t>00011402031100000440</t>
  </si>
  <si>
    <t>Доходы местных бюджетов от реализации имущества, находящегося в оперативном управлении учреждений, находящихся в ведении органов местного самоуправления (в части реализации основных средств по указанному имуществу)</t>
  </si>
  <si>
    <t>Средства бюджетов городских округов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</si>
  <si>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00011403040040000410</t>
  </si>
  <si>
    <t>Средства бюджетов городских округов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</si>
  <si>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00011403040040000440</t>
  </si>
  <si>
    <t>Средства бюджетов муниципальных районов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</si>
  <si>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Межбюджетные трансферты  бюджетам поселений на мероприятия направленные на улучшение социально-бытовых условий жителей</t>
  </si>
  <si>
    <t xml:space="preserve"> 202 04999 05 0000 151</t>
  </si>
  <si>
    <t>Межбюджетные трансферты   на мероприятия направленные на улучшение социально-бытовых условий жителей</t>
  </si>
  <si>
    <t>100 88 20</t>
  </si>
  <si>
    <t>520 15 08</t>
  </si>
  <si>
    <t>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соглашениями(на организацию утилизации и переработки бытовых и промышленных отходов)</t>
  </si>
  <si>
    <t>Фонд софинансирования</t>
  </si>
  <si>
    <t>260 88 12</t>
  </si>
  <si>
    <t>520 24 00</t>
  </si>
  <si>
    <t>Денежные взыскания (штрафы) за нарушение законодательства в области охраны окружающей среды</t>
  </si>
  <si>
    <t>00011625050010000140</t>
  </si>
  <si>
    <t>Доходы от размещения временно свободных средств фондами обязательного медицинского страхования</t>
  </si>
  <si>
    <t>00011102070000000120</t>
  </si>
  <si>
    <t>Поддержка племенного животноводства</t>
  </si>
  <si>
    <t>Платежи от государственных и муниципальных унитарных предприятий</t>
  </si>
  <si>
    <t>00011107000000000120</t>
  </si>
  <si>
    <t>Осуществление части полномочий  в соответствии с заключенными соглашениями</t>
  </si>
  <si>
    <t>Денежные взыскания за нарушение законодательства РФ о размещении заказов на поставки товаров, выполнение работ, оказание услуг для нужд муниципальных районов</t>
  </si>
  <si>
    <t>00011633050050000140</t>
  </si>
  <si>
    <t>Денежные взыскания за нарушение законодательства РФ о размещении заказов на поставки товаров, выполнение работ, оказания услуг для районов</t>
  </si>
  <si>
    <t>Возмещение части затрат на уплату процентов организациям, независимо от их организационно-правовых форм по инвестиционным кредитам, полученным в российских кредитных организациях на приобретение племенного материала рыб, техники и оборудования на срок до пяти лет; на строительство, реконструкцию и модернизацию комплексов (ферм) на срок до восьми лет в 2007 - 2011 годах для осуществления промышленного рыбоводства, в 2012 году для разведения одомашненных видов и пород рыб</t>
  </si>
  <si>
    <t>Возмещение затрат по наращиванию маточного поголовьяовец и коз</t>
  </si>
  <si>
    <t>Возмещение части затрат по наращиванию поголовья северных оленей,маралов и мясных табунных лошадей</t>
  </si>
  <si>
    <t>Возмещение части процентной ставки по инвестиционным кредитам(займы) на развитие животноводства,переработки и развития инфраструктуры и логическое обеспечение рынков продукции животноводства</t>
  </si>
  <si>
    <t>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</si>
  <si>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Доходы от сдачи в аренду имущества, находящегося в федеральной собственности и переданного в оперативное управление государственным учреждениям культуры и искусства, имеющим государственный статус</t>
  </si>
  <si>
    <t>00011105031010600120</t>
  </si>
  <si>
    <t>Доходы от сдачи в аренду имущества, находящегося в федеральной собственности и переданного в оперативное управление государственным архивным учреждениям, имеющим государственный статус</t>
  </si>
  <si>
    <t>00011105031010700120</t>
  </si>
  <si>
    <t>Денежные взыскания (штрафы) за нарушение законодательства о налогах и сборах, предусмотренные пунктом 7 статьи 366 Налогового кодекса Российской Федерации</t>
  </si>
  <si>
    <t>00011603020020000140</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</si>
  <si>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</si>
  <si>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</si>
  <si>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00010904010020000110</t>
  </si>
  <si>
    <t>00010402080010000110</t>
  </si>
  <si>
    <t>Акцизы на вина, ввозимые на территорию Российской Федерации</t>
  </si>
  <si>
    <t>00010402090010000110</t>
  </si>
  <si>
    <t>Акцизы на пиво, ввозимое на территорию Российской Федерации</t>
  </si>
  <si>
    <t>00010402100010000110</t>
  </si>
  <si>
    <t>Средства бюджетов поселений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</si>
  <si>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00011403050100000410</t>
  </si>
  <si>
    <t>Средства бюджетов поселений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</si>
  <si>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00011403050100000440</t>
  </si>
  <si>
    <t>Доходы от распоряжения правами на результаты научно-технической деятельности, находящимися в  собственности субъектов Российской Федерации</t>
  </si>
  <si>
    <t>00011108022020000120</t>
  </si>
  <si>
    <t xml:space="preserve">Доходы от распоряжения правами на результаты научно-технической деятельности, находящимися в муниципальной собственности </t>
  </si>
  <si>
    <t>00011108023030000120</t>
  </si>
  <si>
    <t>Доходы от распоряжения правами на результаты научно-технической деятельности, находящимися в собственности городских округов</t>
  </si>
  <si>
    <t>00011108024040000120</t>
  </si>
  <si>
    <t>522 39 01</t>
  </si>
  <si>
    <t>522 03 11</t>
  </si>
  <si>
    <t>522 02 11</t>
  </si>
  <si>
    <t>00011620010060000140</t>
  </si>
  <si>
    <t>00011620020070000140</t>
  </si>
  <si>
    <t>00011620030080000140</t>
  </si>
  <si>
    <t>00011620040090000140</t>
  </si>
  <si>
    <t>Денежные взыскания (штрафы) за нарушение законодательства о налогах и сборах,предусмотренные ст. 116,117.118 пунктами 1 и 2 статьи 120 статьями 125.126.128.129.132,134 пунктом 2 статьи 135 и статьей 135.1 НК РФ</t>
  </si>
  <si>
    <t xml:space="preserve">Возврат остатков субсидий и субвенций из бюджетов государственных внебюджетных фондов в местные бюджеты </t>
  </si>
  <si>
    <t>00011906030000000151</t>
  </si>
  <si>
    <t>00011906031060000151</t>
  </si>
  <si>
    <t>00011906032070000151</t>
  </si>
  <si>
    <t>00011906033080000151</t>
  </si>
  <si>
    <t>00011906034090000151</t>
  </si>
  <si>
    <t>Возврат остатков субсидий и субвенций в бюджет Федерального фонда обязательного медицинского страхования</t>
  </si>
  <si>
    <t>00011007000010000180</t>
  </si>
  <si>
    <t>Прочие налоги и сборы (по отмененным местным налогам)</t>
  </si>
  <si>
    <t>00010907000000000110</t>
  </si>
  <si>
    <t>Прочие местные налоги и сборы, мобилизируемые на территориях муниципальных районов</t>
  </si>
  <si>
    <t>00010907050050000110</t>
  </si>
  <si>
    <t>00011102032040000120</t>
  </si>
  <si>
    <t>Доходы от размещения временно свободных средств бюджетов муниципальных районов</t>
  </si>
  <si>
    <t>00011402012010000440</t>
  </si>
  <si>
    <t>Доходы федерального бюджета от реализации имущества, находящегося в оперативном управлении федеральных учреждений (в части реализации основных средств по указанному имуществу)</t>
  </si>
  <si>
    <t>Доходы бюджетов поселений от продажи нематериальных активов</t>
  </si>
  <si>
    <t>00011404050100000420</t>
  </si>
  <si>
    <t>Доходы Пенсионного фонда Российской Федерации от продажи нематериальных активов</t>
  </si>
  <si>
    <t>00011404060060000420</t>
  </si>
  <si>
    <t>Доходы Фонда социального страхования Российской Федерации от продажи нематериальных активов</t>
  </si>
  <si>
    <t>00011404070070000420</t>
  </si>
  <si>
    <t>Здравоохранение</t>
  </si>
  <si>
    <t>Субсидии на проведение мероприятий в рамках ДЦП "Комплексная модернизация системы образования Астраханской области на 2011-2015 годы"(Развитие  школьного питания)</t>
  </si>
  <si>
    <t>Акцизы на алкогольную продукцию с объемной долей  спирта этилового свыше 9 процентов (за исключением вин) при реализации производителями, за исключением реализации на акцизные склады, в части сумм по расчетам за 2003 год</t>
  </si>
  <si>
    <t>00010302141010000110</t>
  </si>
  <si>
    <t>Акцизы на алкогольную продукцию с объемной долей  спирта этилового свыше 9 процентов (за исключением вин) при реализации производителями на акцизные склады в части сумм по расчетам за 2003 год</t>
  </si>
  <si>
    <t>00010302142010000110</t>
  </si>
  <si>
    <t>Платежи, взимаемые государственными организациями субъектов Российской Федерации за выполнение определенных функций</t>
  </si>
  <si>
    <t>00011502020020000140</t>
  </si>
  <si>
    <t>Платежи, взимаемые организациями, созданными муниципальными образованиями, за выполнение определенных функций</t>
  </si>
  <si>
    <t>00011502030030000140</t>
  </si>
  <si>
    <t>Прочие поступления от использования имущества, находящегося в оперативном управлении Федерального фонда обязательного медицинского страхования</t>
  </si>
  <si>
    <t>1 08 00000 00 0000 000</t>
  </si>
  <si>
    <t>1 08 03000 01 0000 110</t>
  </si>
  <si>
    <t>1 08 03010 01 0000 110</t>
  </si>
  <si>
    <t xml:space="preserve"> 1 08 07000 01 0000 110</t>
  </si>
  <si>
    <t>00011402033030000440</t>
  </si>
  <si>
    <t>Доходы от реализации иного имущества, находящегося в собственности городских округов (в части реализации основных средств по указанному имуществу)</t>
  </si>
  <si>
    <t>Доходы от сдачи в аренду имущества, находящегося в оперативном управлении Фонда социального страхования Российской Федерации</t>
  </si>
  <si>
    <t>00011105037070000120</t>
  </si>
  <si>
    <t>Долгосрочная  целевая программа "Организация временной занятости несовершеннолетних граждан(подростков) в области содействия занятости населения на территории муниципального образования "Енотаевский район" на 2013-2015 годы"</t>
  </si>
  <si>
    <t>795 16 00</t>
  </si>
  <si>
    <t>Денежные взыскания (штрафы) и иные суммы, взыскиваемые с лиц, виновных в совершении преступлений, и в возмещение ущерба имуществу</t>
  </si>
  <si>
    <t>01 02 00 00 00 0000 700</t>
  </si>
  <si>
    <t>Прочие денежные взыскания (штрафы) за правонарушения в области дорожного движения</t>
  </si>
  <si>
    <t>1 16 30030 01 0000 140</t>
  </si>
  <si>
    <t>Денежные взыскания за нарушение законодательства РФ об административных правонарушениях, предусмотренные статьей 20.25 КРФ об административных правонарушениях</t>
  </si>
  <si>
    <t>1 16 43000 01 0000 140</t>
  </si>
  <si>
    <t xml:space="preserve"> 202 02145 05 0000 151</t>
  </si>
  <si>
    <t>Доходы от размещения средств бюджетов</t>
  </si>
  <si>
    <t>00011102000000000120</t>
  </si>
  <si>
    <t>Доходы от размещения средств федерального бюджета</t>
  </si>
  <si>
    <t>00011102010010000120</t>
  </si>
  <si>
    <t>Доходы от размещения средств Стабилизационного фонда Российской Федерации</t>
  </si>
  <si>
    <t>00011102011010000120</t>
  </si>
  <si>
    <t>Код главного распорядителя бюджетных средств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</si>
  <si>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поселениями</t>
  </si>
  <si>
    <t>00011107015100000120</t>
  </si>
  <si>
    <t>Доходы от деятельности совместного предприятия "Вьетсовпетро"</t>
  </si>
  <si>
    <t>00011107020010000120</t>
  </si>
  <si>
    <t>Возврат остатков субсидий и субвенций из бюджетов государственных внебюджетных фондов в бюджеты субъектов Российской Федерации</t>
  </si>
  <si>
    <t>00011906020000000151</t>
  </si>
  <si>
    <t>00011906021060000151</t>
  </si>
  <si>
    <t>00011906022070000151</t>
  </si>
  <si>
    <t>00011906023080000151</t>
  </si>
  <si>
    <t>00011906024090000151</t>
  </si>
  <si>
    <t>Доходы от размещения сумм, аккумулируемых в ходе проведения аукционов по продаже акций, находящихся в собственности поселений</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</si>
  <si>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и спиртосодержащей продукции</t>
  </si>
  <si>
    <t>Платежи за добычу других полезных ископаемых</t>
  </si>
  <si>
    <t>00010903025010000110</t>
  </si>
  <si>
    <t>Платежи за пользование недрами в целях, не связанных с добычей полезных ископаемых</t>
  </si>
  <si>
    <t>Выполнение функций  органами местного самоуправления</t>
  </si>
  <si>
    <t>Платежи за пользование минеральными ресурсами</t>
  </si>
  <si>
    <t>00010903071010000110</t>
  </si>
  <si>
    <t>Плата за пользование живыми ресурсами</t>
  </si>
  <si>
    <t>00010903072010000110</t>
  </si>
  <si>
    <t>Отчисления на воспроизводство минерально-сырьевой базы</t>
  </si>
  <si>
    <t>00010903080010000110</t>
  </si>
  <si>
    <t>Отчисления на воспроизводство минерально-сырьевой базы, зачисляемые в федеральный бюджет</t>
  </si>
  <si>
    <t>00010903081010000110</t>
  </si>
  <si>
    <t>00010400000000000000</t>
  </si>
  <si>
    <t>Средства выделяемые из резервного  фонда Правительства Астраханской области</t>
  </si>
  <si>
    <t>997 00 00</t>
  </si>
  <si>
    <t>Акцизы на моторные масла для дизельных и (или) карбюраторных (инжекторных) двигателей, ввозимые на территорию Российской Федерации</t>
  </si>
  <si>
    <t>00010501030010000110</t>
  </si>
  <si>
    <t>Доходы от выдачи патентов на осуществление предпринимательской деятельности при применении упрощенной системы налогообложения</t>
  </si>
  <si>
    <t>00010501040020000110</t>
  </si>
  <si>
    <t>00011403012010000440</t>
  </si>
  <si>
    <t>Средства бюджетов субъектов Российской Федерации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</si>
  <si>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00011403020020000410</t>
  </si>
  <si>
    <t>00010302050010000110</t>
  </si>
  <si>
    <t>Налог на добычу полезных ископаемых</t>
  </si>
  <si>
    <t>00010701000010000110</t>
  </si>
  <si>
    <t>Доходы от оказания информационно-консультационных и иных видов услуг</t>
  </si>
  <si>
    <t>00011301160010000130</t>
  </si>
  <si>
    <t>Патентные пошлины за селекционные достижения</t>
  </si>
  <si>
    <t>00011301170010000130</t>
  </si>
  <si>
    <t>Плата за услуги,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 и иные услуги, связанные с обеспечением охраны и безопасности г</t>
  </si>
  <si>
    <t>00011301180010000130</t>
  </si>
  <si>
    <t>Доходы от оказания платных услуг органами Государственной фельдъегерской службы Российской Федерации</t>
  </si>
  <si>
    <t>00011301190010000130</t>
  </si>
  <si>
    <t>Средства, возмещаемые юридическими лицами и индивидуальными предпринимателями за проведение контрольных мероприятий, контрольных покупок и проведение экспертиз, испытаний образцов товаров</t>
  </si>
  <si>
    <t>00011301200010000130</t>
  </si>
  <si>
    <t>00011803000030000000</t>
  </si>
  <si>
    <t xml:space="preserve">Доходы местных бюджетов от возврата остатков субсидий и субвенций прошлых лет небюджетными организациями </t>
  </si>
  <si>
    <t>00011803010030000180</t>
  </si>
  <si>
    <t>Доходы местных бюджетов от возврата остатков субсидий и субвенций прошлых лет из бюджетов государственных внебюджетных фондов</t>
  </si>
  <si>
    <t>00011803020030000151</t>
  </si>
  <si>
    <t>Доплаты к пенсиям государственных служащих субъектов Российской Федерации и муниципальных служащих</t>
  </si>
  <si>
    <t>491 01 00</t>
  </si>
  <si>
    <t>Социальное обеспечение населения</t>
  </si>
  <si>
    <t>00011621000000000140</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</si>
  <si>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</si>
  <si>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бюджета муниципального района.</t>
  </si>
  <si>
    <t>итого</t>
  </si>
  <si>
    <t>ВЕРНО:</t>
  </si>
  <si>
    <t>расходы</t>
  </si>
  <si>
    <t>Коды бюджетной классификации</t>
  </si>
  <si>
    <t xml:space="preserve"> Долгосрочная целевая программа "Исполнение наказов избирателей депутатам Думы Астраханской области на 2013-2014 годы"</t>
  </si>
  <si>
    <t>795 19 00</t>
  </si>
  <si>
    <t>Доходы от  продажи земельных участков находящихся в государственной и муниципальной собственности (за исключением земельных участков автономных учреждений, а так же земельные участки государственных и муниципальных предприятий, в т.ч. казенных)</t>
  </si>
  <si>
    <t>Доходы от продажи земельных участков, государственная стоимость на которые не разраничена.</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</si>
  <si>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</si>
  <si>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00011603030010000140</t>
  </si>
  <si>
    <t>Денежные взыскания (штрафы) за нарушение таможенного дела (таможенных правил)</t>
  </si>
  <si>
    <t>00011604000010000140</t>
  </si>
  <si>
    <t>440 99 00</t>
  </si>
  <si>
    <t>Средства местных бюджетов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</si>
  <si>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00011403030030000440</t>
  </si>
  <si>
    <t>01 00 00 00 00 0000 000</t>
  </si>
  <si>
    <t>01 03 00 00 05 0000 710</t>
  </si>
  <si>
    <t>Денежные взыскания (штрафы) и иные суммы,  взыскиваемые с лиц, виновных в совершении преступлений, и в возмещение ущерба имуществу, зачисляемые в Федеральный фонд обязательного медицинского страхования</t>
  </si>
  <si>
    <t>00011621080080000140</t>
  </si>
  <si>
    <t>Денежные взыскания (штрафы) и иные суммы, взыскиваемые с лиц, виновных в совершении преступлений, и в возмещение ущерба имуществу, зачисляемые в территориальные фонды обязательного медицинского страхования</t>
  </si>
  <si>
    <t>00011621090090000140</t>
  </si>
  <si>
    <t>Поступление сумм в возмещение причиненного военному имуществу ущерба</t>
  </si>
  <si>
    <t>00011622000010000140</t>
  </si>
  <si>
    <t>Доходы от возмещения ущерба при возникновении страховых случаев</t>
  </si>
  <si>
    <t>00011623000000000140</t>
  </si>
  <si>
    <t>Доходы территориальных фондов обязательного медицинского страхования от продажи нематериальных активов</t>
  </si>
  <si>
    <t>00011404090090000420</t>
  </si>
  <si>
    <t>Доходы в виде доли прибыльной продукции государства при выполнении соглашений о разделе продукции</t>
  </si>
  <si>
    <t>00011405000010000440</t>
  </si>
  <si>
    <t>Денежные взыскания (штрафы) и иные суммы, взыскиваемые с лиц, виновных в совершении преступлений, и в возмещение ущерба имуществу, зачисляемые в федеральный бюджет</t>
  </si>
  <si>
    <t>00011621010010000140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</si>
  <si>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</si>
  <si>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00011621020020000140</t>
  </si>
  <si>
    <t>Денежные взыскания (штрафы) и иные суммы, взыскиваемые с лиц, виновных в совершении преступлений, и в возмещение ущерба имуществу, зачисляемые в местные бюджеты</t>
  </si>
  <si>
    <t>00011621030010000140</t>
  </si>
  <si>
    <t>Плата за предоставление сведений, содержащихся в Едином государственном реестре юридических лиц и в Едином государственном реестре индивидуальных предпринимателей</t>
  </si>
  <si>
    <t>00011301030010000130</t>
  </si>
  <si>
    <t>Обеспечение проведения выборов и референдумов</t>
  </si>
  <si>
    <t>Резервные фонды</t>
  </si>
  <si>
    <t>Прочие расходы</t>
  </si>
  <si>
    <t>Другие общегосударственные вопросы</t>
  </si>
  <si>
    <t>Обеспечение деятельности подведомственных учреждений</t>
  </si>
  <si>
    <t>Предупреждение и ликвидация последствий чрезвычайных ситуаций и стихийных бедствий природного и техногенного характера</t>
  </si>
  <si>
    <t>Акцизы на спирт этиловый (в том числе этиловый спирт-сырец) из пищевого сырья, производимый на территории Российской Федерации</t>
  </si>
  <si>
    <t>00010302011010000110</t>
  </si>
  <si>
    <t>00011402032050000410</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</si>
  <si>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материальных запасов по указанному имуществу)</t>
  </si>
  <si>
    <t>00011402032050000440</t>
  </si>
  <si>
    <t>Прочие поступления от денежных взысканий (штрафов) и иных сумм в возмещение ущерба, зачисляемые в бюджеты субъектов Российской Федерации</t>
  </si>
  <si>
    <t>00011690020020000140</t>
  </si>
  <si>
    <t>Прочие поступления от денежных взысканий (штрафов) и иных сумм в возмещение ущерба, зачисляемые в местные бюджеты</t>
  </si>
  <si>
    <t>00011690030030000140</t>
  </si>
  <si>
    <t>Прочие поступления от денежных взысканий (штрафов) и иных сумм в возмещение ущерба, зачисляемые в бюджеты городских округов</t>
  </si>
  <si>
    <t>00011690040040000140</t>
  </si>
  <si>
    <t>Прочие поступления от денежных взысканий (штрафов) и иных сумм в возмещение ущерба, зачисляемые в бюджеты муниципальных районов</t>
  </si>
  <si>
    <t>00011690050050000140</t>
  </si>
  <si>
    <t>Прочие поступления от денежных взысканий (штрафов) и иных сумм в возмещение ущерба, зачисляемые в бюджеты поселений</t>
  </si>
  <si>
    <t>00011690050100000140</t>
  </si>
  <si>
    <t>Прочие поступления от денежных взысканий (штрафов) и иных сумм в возмещение ущерба, зачисляемые в Пенсионный фонд Российской Федерации</t>
  </si>
  <si>
    <t>00011690060060000140</t>
  </si>
  <si>
    <t>218 01 00</t>
  </si>
  <si>
    <t>Национальная экономика</t>
  </si>
  <si>
    <t>Сельское хозяйство и рыболовство</t>
  </si>
  <si>
    <t>Доходы федерального бюджета от продажи нематериальных активов</t>
  </si>
  <si>
    <t>Прочие поступления от денежных взысканий (штрафов) и иных сумм в возмещении ущерба</t>
  </si>
  <si>
    <t>ПРОЧИЕ НЕНАЛОГОВЫЕ ДОХОДЫ</t>
  </si>
  <si>
    <t>00011700000000000000</t>
  </si>
  <si>
    <t>Невыясненные поступления</t>
  </si>
  <si>
    <t>00011701000000000180</t>
  </si>
  <si>
    <t>Невыясненные поступления, зачисляемые в федеральный бюджет</t>
  </si>
  <si>
    <t>00011701010010000180</t>
  </si>
  <si>
    <t>Невыясненные поступления, зачисляемые в бюджеты субъектов Российской Федерации</t>
  </si>
  <si>
    <t>00011701020020000180</t>
  </si>
  <si>
    <t>Налог на прибыль организаций, зачисляемый в федеральный бюджет</t>
  </si>
  <si>
    <t>00010101011010000110</t>
  </si>
  <si>
    <t>Налог на прибыль организаций, зачисляемый в бюджеты субъектов Российской Федерации</t>
  </si>
  <si>
    <t>00010101012020000110</t>
  </si>
  <si>
    <t>Вывозные таможенные пошлины на товары, выработанные из нефти</t>
  </si>
  <si>
    <t>00011001023010000180</t>
  </si>
  <si>
    <t>Прочие вывозные таможенные пошлины</t>
  </si>
  <si>
    <t>00011001024010000180</t>
  </si>
  <si>
    <t>Таможенные сборы</t>
  </si>
  <si>
    <t>00011002000010000180</t>
  </si>
  <si>
    <t>Доходы от реализации на экспорт высокообогащенного урана и природного сырьевого компонента низкообогащенного урана</t>
  </si>
  <si>
    <t>00011003000010000180</t>
  </si>
  <si>
    <t>Возврат остатков субсидий и субвенций из бюджетов субъектов Российской Федерации в федеральный бюджет</t>
  </si>
  <si>
    <t>00011902010020000151</t>
  </si>
  <si>
    <t xml:space="preserve">Возврат остатков субсидий и субвенций из местных бюджетов </t>
  </si>
  <si>
    <t>Доходы от реализации иного имущества, находящегося в собственности городских округов (в части реализации материальных запасов по указанному имуществу)</t>
  </si>
  <si>
    <t>00011402033040000440</t>
  </si>
  <si>
    <t>Доходы от реализации иного имущества, находящегося в собственности муниципальных районов (в части реализации основных средств по указанному имуществу)</t>
  </si>
  <si>
    <t>00011108015100000120</t>
  </si>
  <si>
    <t>Доходы от распоряжения правами на результаты научно-технической деятельности, находящимися в государственной и муниципальной собственности</t>
  </si>
  <si>
    <t>00011108020000000120</t>
  </si>
  <si>
    <t>Доходы от распоряжения правами на результаты научно-технической деятельности, находящимися в  собственности Российской Федерации</t>
  </si>
  <si>
    <t>00011108021010000120</t>
  </si>
  <si>
    <t>522 01 12</t>
  </si>
  <si>
    <t xml:space="preserve">Проведение выборов главы муниципального образования </t>
  </si>
  <si>
    <t xml:space="preserve">020 00 03 </t>
  </si>
  <si>
    <t>Доходы федерального бюджета от реализации продуктов утилизации вооружения, военной техники и боеприпасов (в части реализации основных средств по указанному имуществу)</t>
  </si>
  <si>
    <t>00011402015010000410</t>
  </si>
  <si>
    <t>Доходы федерального бюджета от реализации продуктов утилизации вооружения, военной техники и боеприпасов (в части реализации материальных запасов по указанному имуществу)</t>
  </si>
  <si>
    <t>00011402015010000440</t>
  </si>
  <si>
    <t>Средства страховых выплат при возникновении страховых случаев на федеральных автомобильных дорогах и имущественных комплексах, необходимые для их эксплуатации</t>
  </si>
  <si>
    <t>00011624000010000140</t>
  </si>
  <si>
    <t>795 06 00</t>
  </si>
  <si>
    <t>795 07 00</t>
  </si>
  <si>
    <t>Прочие доходы бюджетов субъектов Российской Федерации от оказания платных услуг и компенсации затрат государства</t>
  </si>
  <si>
    <t>00011303020020000130</t>
  </si>
  <si>
    <t>Наименование публичных нормативных обязательств</t>
  </si>
  <si>
    <t>Нормативные правовые акты, устанавливающие нормативные обязательства</t>
  </si>
  <si>
    <t>Налог на добавленную стоимость на товары, ввозимые на территорию Российской Федерации</t>
  </si>
  <si>
    <t>00010401000010000110</t>
  </si>
  <si>
    <t>Акцизы по подакцизным товарам (продукции), ввозимым на территорию Российской Федерации</t>
  </si>
  <si>
    <t>00010402000010000110</t>
  </si>
  <si>
    <t>Акцизы на спирт этиловый из всех видов сырья, ввозимый на территорию Российской Федерации</t>
  </si>
  <si>
    <t>00010402010010000110</t>
  </si>
  <si>
    <t>Акцизы на спиртосодержащую продукцию, ввозимую на территорию Российской Федерации</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</si>
  <si>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субъектов Российской Федерации</t>
  </si>
  <si>
    <t>00011108012020000120</t>
  </si>
  <si>
    <t>Налог на добычу полезных ископаемых на континентальном шельфе Российской Федерации, в исключительной экономической зоне Российской Федерации, при добыче полезных ископаемых из недр за пределами территории Российской Федерации</t>
  </si>
  <si>
    <t>00010701040010000110</t>
  </si>
  <si>
    <t>00011102084040000120</t>
  </si>
  <si>
    <t>Доходы от размещения сумм, аккумулируемых в ходе проведения аукционов по продаже акций, находящихся в собственности муниципальных районов</t>
  </si>
  <si>
    <t>00011102085050000120</t>
  </si>
  <si>
    <t>Средства местных бюджетов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</si>
  <si>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00011403030030000410</t>
  </si>
  <si>
    <t>Получение кредитов от кредитных организаций бюджетом муниципального района в валюте Российской Федерации</t>
  </si>
  <si>
    <t>Кредиты кредитных организаций в валюте Российской Федерации</t>
  </si>
  <si>
    <t>01 02 00 00 00 0000 000</t>
  </si>
  <si>
    <t>Бюджетные кредиты от других бюджетов бюджетной системы Российской Федерации в валюте Российской Федерации</t>
  </si>
  <si>
    <t>01 03 00 00 00 0000 000</t>
  </si>
  <si>
    <t>01 03 00 00 00 0000 700</t>
  </si>
  <si>
    <t>Получение бюджетных кредитов от других бюджетов бюджетной системы Российской Федерации в валюте Российской Федерации</t>
  </si>
  <si>
    <t>2 02 03024 05 0000 151</t>
  </si>
  <si>
    <t>2 02 03015 05 0000 151</t>
  </si>
  <si>
    <t>Доходы от реализации иного имущества, находящегося в муниципальной собственности (в части реализации материальных запасов по указанному имуществу)</t>
  </si>
  <si>
    <t xml:space="preserve">Ведомственная целевая программа "Поддержка и развитие  казачьих обществ на территории муниципального образования "Енотаевский район"  в    2013-2017 годах"
</t>
  </si>
  <si>
    <t>Обеспечение мер по  социальной поддержке отдельных категорий граждан</t>
  </si>
  <si>
    <t>00011620000000000140</t>
  </si>
  <si>
    <t>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бюджетов государственных внебюджетных фон</t>
  </si>
  <si>
    <t>Юридические лица</t>
  </si>
  <si>
    <t xml:space="preserve">Муниципальные образования </t>
  </si>
  <si>
    <t>Налог на прибыль организаций с доходов, полученных в виде дивидендов от иностранных организаций российскими организациями</t>
  </si>
  <si>
    <t>Денежные взыскания (штрафы) за нарушение законодательства Российской Федерации об основах конституционного строя Российской Федерации, о государственной власти Российской Федерации, о государственной службе Российской Федерации, о выборах и референдумах Р</t>
  </si>
  <si>
    <t>Средства, поступающие в федеральный бюджет в виде остатка неиспользованного долевого взноса Российской Федерации в бюджет Союзного государства прошлых лет</t>
  </si>
  <si>
    <t>00011707000010000180</t>
  </si>
  <si>
    <t>ДОХОДЫ БЮДЖЕТОВ БЮДЖЕТНОЙ СИСТЕМЫ РОССИЙСКОЙ ФЕДЕРАЦИИ ОТ ВОЗВРАТА ОСТАТКОВ СУБСИДИЙ И СУБВЕНЦИЙ ПРОШЛЫХ ЛЕТ</t>
  </si>
  <si>
    <t>00011800000000000000</t>
  </si>
  <si>
    <t>Доходы федерального бюджета от возврата остатков субсидий и субвенций прошлых лет</t>
  </si>
  <si>
    <t>00011801000010000000</t>
  </si>
  <si>
    <t>Доходы федерального бюджета от возврата остатков субсидий и субвенций прошлых лет из бюджетов субъектов Российской Федерации</t>
  </si>
  <si>
    <t>00011801010010000151</t>
  </si>
  <si>
    <t>Доходы федерального бюджета от возврата остатков субсидий и субвенций прошлых лет небюджетными организациями</t>
  </si>
  <si>
    <t>00011801020010000180</t>
  </si>
  <si>
    <t>Доходы федерального бюджета от возврата остатков субсидий и субвенций прошлых лет из бюджетов государственных внебюджетных фондов</t>
  </si>
  <si>
    <t>00011801030010000151</t>
  </si>
  <si>
    <t>Субсидии на обеспечение жильем молодых семей и молодых специалистов, проживающих и работающих на селе</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</si>
  <si>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муниципальных районов</t>
  </si>
  <si>
    <t>00011105012050000120</t>
  </si>
  <si>
    <t>тыс.рублей</t>
  </si>
  <si>
    <t>в том числе:</t>
  </si>
  <si>
    <t>Субсидия на модернизацию региональных систем общего образования</t>
  </si>
  <si>
    <t>00011403000000000410</t>
  </si>
  <si>
    <t>Средства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</si>
  <si>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00011403000000000440</t>
  </si>
  <si>
    <t>Средства федерального бюджета от распоряжения и реализации имущества, обращенного в доход государства (в части реализации основных средств по указанному имуществу)</t>
  </si>
  <si>
    <t>00011403010010000410</t>
  </si>
  <si>
    <t>Средства федерального бюджета от распоряжения и реализации имущества, обращенного в доход государства (в части реализации материальных запасов по указанному имуществу)</t>
  </si>
  <si>
    <t>02</t>
  </si>
  <si>
    <t>Программа</t>
  </si>
  <si>
    <t>№</t>
  </si>
  <si>
    <t>п/п</t>
  </si>
  <si>
    <t>Виды заимствований</t>
  </si>
  <si>
    <t>объем привлечения</t>
  </si>
  <si>
    <t>объем средств, направляемых на погашение основной суммы долга</t>
  </si>
  <si>
    <t>ВСЕГО:</t>
  </si>
  <si>
    <t>муниципальных внутренних заимствований</t>
  </si>
  <si>
    <t>Цель гарантирования</t>
  </si>
  <si>
    <t>Наименование принципала</t>
  </si>
  <si>
    <t>Сумма гарантирования</t>
  </si>
  <si>
    <t>Право регрессного требования</t>
  </si>
  <si>
    <t>Общий объем гарантий</t>
  </si>
  <si>
    <t>Объем бюджетных ассигнований на исполнение гарантий</t>
  </si>
  <si>
    <t>Муниципальное образование "Село Енотаевка"</t>
  </si>
  <si>
    <t>Х</t>
  </si>
  <si>
    <t>Объем выданных гарантий в 2012году(прогноз)</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</si>
  <si>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</si>
  <si>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ДОХОДЫ ОТ ПРОДАЖИ МАТЕРИАЛЬНЫХ И НЕМАТЕРИАЛЬНЫХ АКТИВОВ</t>
  </si>
  <si>
    <t>Страховые взносы в виде фиксированного платежа, зачисляемые в Пенсионный фонд Российской Федерации на выплату страховой части трудовой пенсии</t>
  </si>
  <si>
    <t>00010202030060000160</t>
  </si>
  <si>
    <t>Доходы от сдачи в аренду имущества, находящегося в оперативном управлении Федерального фонда обязательного медицинского страхования</t>
  </si>
  <si>
    <t>00011105038080000120</t>
  </si>
  <si>
    <t>Доходы от сдачи в аренду имущества, находящегося в оперативном управлении территориальных фондов обязательного медицинского страхования</t>
  </si>
  <si>
    <t>00011105039090000120</t>
  </si>
  <si>
    <t>Доходы от использования федерального имущества, расположенного за пределами территории Российской Федерации</t>
  </si>
  <si>
    <t>00011105040010000120</t>
  </si>
  <si>
    <t>Доходы от разрешенных видов деятельности и использования федерального имущества, расположенного за пределами территории Российской Федерации, получаемые за рубежом</t>
  </si>
  <si>
    <t>00011105050010000120</t>
  </si>
  <si>
    <t>Доходы от перечисления части прибыли Центрального банка Российской Федерации</t>
  </si>
  <si>
    <t>00011106000010000120</t>
  </si>
  <si>
    <t>Доходы от сдачи в аренду имущества, находящегося в управлении органов государственной власти органов местного самоуправления внебюджетных фондов и созданных ими учреждений (за исключением имущества учрежений).</t>
  </si>
  <si>
    <t>Доходы от сдачи в аренду имущества,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t>
  </si>
  <si>
    <t>00011105031010000120</t>
  </si>
  <si>
    <t>Доходы от сдачи в аренду имущества, находящегося в федеральной собственности и переданного в оперативное управление научным учреждениям, имеющим государственный статус</t>
  </si>
  <si>
    <t>00011105031010100120</t>
  </si>
  <si>
    <t>Дивиденды по акциям и доходы от прочих форм участия в капитале, находящихся в собственности Российской Федерации</t>
  </si>
  <si>
    <t>00011101010010000120</t>
  </si>
  <si>
    <t>Дивиденды по акциям и доходы от прочих форм участия в капитале, находящихся в собственности субъектов Российской Федерации</t>
  </si>
  <si>
    <t>00011101020020000120</t>
  </si>
  <si>
    <t>Земельный налог, взимаемый по ставке, установленной подпунктом 2 пункта 1 статьи 394 Налогового кодекса Российской Федерации</t>
  </si>
  <si>
    <t>00010606020000000110</t>
  </si>
  <si>
    <t>Налог на имущество организаций по имуществу, входящему в Единую систему газоснабжения</t>
  </si>
  <si>
    <t>00010602020020000110</t>
  </si>
  <si>
    <t>Транспортный налог</t>
  </si>
  <si>
    <t>00010604000020000110</t>
  </si>
  <si>
    <t>Транспортный налог с организаций</t>
  </si>
  <si>
    <t>00010604011020000110</t>
  </si>
  <si>
    <t>Транспортный налог с физических лиц</t>
  </si>
  <si>
    <t>00010604012020000110</t>
  </si>
  <si>
    <t>Налог на игорный бизнес</t>
  </si>
  <si>
    <t>00010605000020000110</t>
  </si>
  <si>
    <t>Земельный налог</t>
  </si>
  <si>
    <t>00010606000000000110</t>
  </si>
  <si>
    <t>2 02 03112 05 0000 151</t>
  </si>
  <si>
    <t>Содержание комиссий по делам несовершеннолетних</t>
  </si>
  <si>
    <t>Страховые взносы на обязательное медицинское страхование неработающего населения, уплачиваемые в территориальные фонды обязательного медицинского страхования органами исполнительной власти субъектов Российской Федерации</t>
  </si>
  <si>
    <t>00010202060090000160</t>
  </si>
  <si>
    <t>Управление сельского хозяйства администрации муниципального образования "Енотаевский район"</t>
  </si>
  <si>
    <t>Доходы от сдачи в аренду имущества, находящегося в федеральной собственности и переданного в оперативное управление учреждениям здравоохранения, имеющим государственный статус</t>
  </si>
  <si>
    <t>00011105031010400120</t>
  </si>
  <si>
    <t>Доходы от сдачи в аренду имущества,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 имеющим государственный статус</t>
  </si>
  <si>
    <t>00011105031010500120</t>
  </si>
  <si>
    <t>00010101010000000110</t>
  </si>
  <si>
    <t>Прочие доходы Федерального фонда обязательного медицинского страхования от оказания платных услуг и компенсации затрат государства</t>
  </si>
  <si>
    <t>00011303080080000130</t>
  </si>
  <si>
    <t>522 13 12</t>
  </si>
  <si>
    <t>Субсидии бюджетам муниципальных районов на обеспечение жильем молодых семей</t>
  </si>
  <si>
    <t>Доходы от распоряжения правами на результаты интеллектуальной деятельности военного, специального и двойного назначения, находящимися в муниципальной собственности</t>
  </si>
  <si>
    <t>00011108013030000120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</si>
  <si>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городских округов</t>
  </si>
  <si>
    <t>00011108014040000120</t>
  </si>
  <si>
    <t>00011105031010200120</t>
  </si>
  <si>
    <t>Доходы бюджетов муниципальных районов от возврата остатков субсидий и субвенций прошлых лет из бюджетов поселений</t>
  </si>
  <si>
    <t>00011805000050000151</t>
  </si>
  <si>
    <t>00011805030050000151</t>
  </si>
  <si>
    <t>ВОЗВРАТ ОСТАТКОВ СУБСИДИЙ И СУБВЕНЦИЙ ПРОШЛЫХ ЛЕТ</t>
  </si>
  <si>
    <t>00011900000000000000</t>
  </si>
  <si>
    <t>Возврат остатков субсидий и субвенций из федерального бюджета</t>
  </si>
  <si>
    <t>00011901000010000151</t>
  </si>
  <si>
    <t>Возврат остатков субсидий и субвенций из бюджетов субъектов Российской Федерации</t>
  </si>
  <si>
    <t>00011902000020000151</t>
  </si>
  <si>
    <t>Денежные взыскания (штрафы) за нарушение бюджетного законодательства (в части бюджетов субъектов Российской Федерации)</t>
  </si>
  <si>
    <t>00011618020020000140</t>
  </si>
  <si>
    <t>Платежи за добычу общераспространенных полезных ископаемых</t>
  </si>
  <si>
    <t>00010903021030000110</t>
  </si>
  <si>
    <t>Платежи за добычу углеводородного сырья</t>
  </si>
  <si>
    <t>00010903022010000110</t>
  </si>
  <si>
    <t>Платежи за добычу подземных вод</t>
  </si>
  <si>
    <t>00010903023010000110</t>
  </si>
  <si>
    <t>Платежи за добычу полезных ископаемых из уникальных месторождений и групп месторождений федерального значения</t>
  </si>
  <si>
    <t>00010903024010000110</t>
  </si>
  <si>
    <t>Недоимка, пени и штрафы по взносам в Пенсионный фонд Российской Федерации</t>
  </si>
  <si>
    <t>00010908020060000140</t>
  </si>
  <si>
    <t>Недоимка, пени и штрафы по взносам в Фонд социального страхования Российской Федерации</t>
  </si>
  <si>
    <t>00010908030070000140</t>
  </si>
  <si>
    <t>Недоимка, пени и штрафы по взносам в Федеральный фонд обязательного медицинского страхования</t>
  </si>
  <si>
    <t>00010908040080000140</t>
  </si>
  <si>
    <t>Недоимка, пени и штрафы по взносам в территориальные фонды обязательного медицинского страхования</t>
  </si>
  <si>
    <t>00010908050090000140</t>
  </si>
  <si>
    <t>Недоимка, пени и штрафы по взносам в Государственный фонд занятости населения Российской Федерации, а также средства указанного Фонда, возвращаемые организациями в соответствии с ранее заключенными договорами</t>
  </si>
  <si>
    <t>00010908060010000140</t>
  </si>
  <si>
    <t>ДОХОДЫ ОТ ВНЕШНЕЭКОНОМИЧЕСКОЙ ДЕЯТЕЛЬНОСТИ</t>
  </si>
  <si>
    <t>00011000000000000000</t>
  </si>
  <si>
    <t>Таможенные пошлины</t>
  </si>
  <si>
    <t>00011001000010000180</t>
  </si>
  <si>
    <t>Ввозные таможенные пошлины</t>
  </si>
  <si>
    <t>00011108048080000120</t>
  </si>
  <si>
    <t>Прочие поступления от использования имущества, находящегося в оперативном управлении территориальных фондов обязательного медицинского страхования</t>
  </si>
  <si>
    <t>00011108049090000120</t>
  </si>
  <si>
    <t>Прочие поступления от использования имущества, находящегося в собственности Российской Федерации</t>
  </si>
  <si>
    <t>00011108041010000120</t>
  </si>
  <si>
    <t>Прочие поступления от использования имущества, находящегося в собственности субъектов Российской Федерации</t>
  </si>
  <si>
    <t>00011108042020000120</t>
  </si>
  <si>
    <t>Прочие поступления от использования имущества, находящегося в муниципальной собственности</t>
  </si>
  <si>
    <t>00011108043030000120</t>
  </si>
  <si>
    <t>Прочие поступления от использования имущества, находящегося в собственности городских округов</t>
  </si>
  <si>
    <t>00011108044040000120</t>
  </si>
  <si>
    <t>Мобилизационная и вневойсковая подготовка</t>
  </si>
  <si>
    <t>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t>
  </si>
  <si>
    <t>Субсидия на финансирование объектов капитального строительства государственной собственности субъектов РФ(объектов капитального строительства собственности муниципальных образований)</t>
  </si>
  <si>
    <t>05</t>
  </si>
  <si>
    <t>102 01 02</t>
  </si>
  <si>
    <t>020</t>
  </si>
  <si>
    <t>Софинансирование объектов капитального строительства собственности муниципальных образований</t>
  </si>
  <si>
    <t>Жилищное хозяйство</t>
  </si>
  <si>
    <t>Исполнение наказов избирателей депутатам Думы Астраханской области</t>
  </si>
  <si>
    <t>260 14 00</t>
  </si>
  <si>
    <t>Субсидии на 1 литр реализованного товарного молока</t>
  </si>
  <si>
    <t>260 20 00</t>
  </si>
  <si>
    <t>Поддержка племенного крупного рогатого скота мясного направления</t>
  </si>
  <si>
    <t>260 25 00</t>
  </si>
  <si>
    <t>260 88 08</t>
  </si>
  <si>
    <t>Возмещениечасти затрат на приобритение элитных семян</t>
  </si>
  <si>
    <t>Возмещение части затрат по выращиванию маточного поголовья овец и коз</t>
  </si>
  <si>
    <t>260 88 19</t>
  </si>
  <si>
    <t>260 12 00</t>
  </si>
  <si>
    <t>Оказание несвязанной поддержки сельскохозяйственным товаропроизводителям в области растиниеводства</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</si>
  <si>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автономных учреждений), а в части реализации основных средств по указанному имуществу.</t>
  </si>
  <si>
    <t>Доходы от реализации имущества, находящегося  в оперативном управлении территориальных фондов обязательного медицинского страхования (в части реализации материальных запасов по указанному имуществу)</t>
  </si>
  <si>
    <t>00011402090090000440</t>
  </si>
  <si>
    <t>Плата за договорную акваторию и участки морского дна, полученная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t>
  </si>
  <si>
    <t>00011202090010000120</t>
  </si>
  <si>
    <t>Прочие платежи при пользовании недрами</t>
  </si>
  <si>
    <t>00011202100000000120</t>
  </si>
  <si>
    <t>Прочие платежи при пользовании недрами, зачисляемые в федеральный бюджет</t>
  </si>
  <si>
    <t>00011202101010000120</t>
  </si>
  <si>
    <t>Прочие платежи при пользовании недрами, зачисляемые в бюджеты субъектов Российской Федерации</t>
  </si>
  <si>
    <t>00011202102010000120</t>
  </si>
  <si>
    <t>Прочие платежи при пользовании недрами, зачисляемые в местные бюджеты</t>
  </si>
  <si>
    <t>00011202103010000120</t>
  </si>
  <si>
    <t>Плата за пользование водными биологическими ресурсами по межправительственным соглашениям</t>
  </si>
  <si>
    <t>00011203000010000120</t>
  </si>
  <si>
    <t>Платежи за пользование лесным фондом и лесами иных категорий</t>
  </si>
  <si>
    <t xml:space="preserve"> 202 09020 05 0000 151</t>
  </si>
  <si>
    <t xml:space="preserve"> 202 09024 05 0000 151</t>
  </si>
  <si>
    <t xml:space="preserve">НАЛОГОВЫЕ И НЕНАЛОГОВЫЕ ДОХОДЫ </t>
  </si>
  <si>
    <t>Платежи за пользование недрами континентального шельфа Российской Федерации</t>
  </si>
  <si>
    <t>00010903050010000110</t>
  </si>
  <si>
    <t>Платежи за пользование недрами при выполнении соглашений о разделе продукции</t>
  </si>
  <si>
    <t>00010903060010000110</t>
  </si>
  <si>
    <t>Разовые платежи (бонусы), регулярные платежи (роялти)</t>
  </si>
  <si>
    <t>1 08 07140 01 0000 110</t>
  </si>
  <si>
    <t xml:space="preserve"> 1 11 00000 00 0000 000</t>
  </si>
  <si>
    <t>1 11 05000 00 0000 120</t>
  </si>
  <si>
    <t>1 11 05010 00 0000 120</t>
  </si>
  <si>
    <t>1 11 05030 00 0000 120</t>
  </si>
  <si>
    <t xml:space="preserve"> Долгосрочная целевая программа "Об энергосбережении и повышении энергетической эффективности в муниципальном образовании "Енотаевский район" на 2010-2014 годы"</t>
  </si>
  <si>
    <t xml:space="preserve">от                № </t>
  </si>
  <si>
    <t>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</si>
  <si>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санитарно-эпидемиологического благополучия населения</t>
  </si>
  <si>
    <t>Субсидия на организацию отдыха в палаточных лагерях</t>
  </si>
  <si>
    <t>Субсидия на реализацию долгосрочной отраслевой целевой программы "Развитие дорожного хозяйства Астраханской области на 2012- 2016 годы и перспективу до 2020 года"</t>
  </si>
  <si>
    <t>Субсидия на проведение мероприятий в рамках ДЦП "Комплексная модернизация системы образования Астраханской области на 2011-2015 годы"</t>
  </si>
  <si>
    <t>Субсидия на реализацию отраслевой  долгосрочной целевой программы "Развитие культуры села Астраханской области на 2013-2020 годы"</t>
  </si>
  <si>
    <t>Субсидия на реализацию отраслевой  долгосрочной целевой программы "Организация отдыха, оздоровления и занятости детей и молодежи Астраханской области на 2013-2017 годы"</t>
  </si>
  <si>
    <t>Субвенция на осуществление отдельных государственных полномочий попервичному воинскому учету на территориях,где отсутствуют военные комиссариаты</t>
  </si>
  <si>
    <t xml:space="preserve">Субвенция бюджетам муниципальных районов  на ежемесячное  денежное вознаграждение за классное руководство в государственных и муниципальных  общеобразовательных  школах </t>
  </si>
  <si>
    <t>Субвенция на предоставление дотаций бюджетам поселений</t>
  </si>
  <si>
    <t>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 реализующих основную общеобразовательную программу дошкольного образования</t>
  </si>
  <si>
    <t>Субвенция на осуществление отдельных государственных полномочий по реализации мероприятий по поддержке сельскохозяйственного производства</t>
  </si>
  <si>
    <t>Субвенция на обеспечение государственных гарантий прав гражданам на получение доступного и бесплатного дошкольного,начального общего,основного общего,среднего(полного) общего образования, а также дополнительного образования в общеобразовательных учреждений</t>
  </si>
  <si>
    <t>Субвенция на содержание административных комиссий</t>
  </si>
  <si>
    <t>Субвенция на содержание комиссий по делам несовершеннолетних</t>
  </si>
  <si>
    <t>Субвенция на реализацию мероприятий Федеральной целевой программы «Сохранение и восстановление плодородия почв земель сельскохозяйственного назначения и агроландшафтов как национального достояния России на 2006 - 2010 годы и на период до 2013 года»</t>
  </si>
  <si>
    <t>Субвенция бюджетам   на   возмещение    части    затрат    на   приобретение элитных семян</t>
  </si>
  <si>
    <t>Субвенция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</si>
  <si>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Субвенция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</si>
  <si>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Субвенция бюджетам муниципальных районов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</si>
  <si>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Субвенция    на поддержку племенного животноводства</t>
  </si>
  <si>
    <t>Субвенция на возмещение затрат по наращиванию маточного поголовьяовец и коз</t>
  </si>
  <si>
    <t>Субвенция бюджетам муниципальных районов  на   возмещение    части    затрат    по   наращиванию поголовья  северных  оленей,  маралов и мясных табунных лошадей</t>
  </si>
  <si>
    <t>Субвенция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</si>
  <si>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Субвенция бюджетам муниципальных районов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</si>
  <si>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Субвенция на возмещение части процентной ставки по  инвестиционным кредитам на строительство  и   реконструкцию    объектов    мясного      скотоводства</t>
  </si>
  <si>
    <t>Субвенция  бюджетам муниципальных районов  на возмещение части процентной ставки по         долгосрочным,      среднесрочным       и   краткосрочным  кредитам,  взятым  малыми     формами хозяйствования</t>
  </si>
  <si>
    <t xml:space="preserve">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t>
  </si>
  <si>
    <t>420 99 06</t>
  </si>
  <si>
    <t>Муниципальная  программа " Развитие инфраструктуры сети дошкольных образовательных учреждений Енотаевского района на 2012-2016 годы и перспективу до 2023 года"</t>
  </si>
  <si>
    <t>Ведомственная целевая программа "Улучшение условий труда, учёбы и  охраны труда муниципальных бюджетных образовательных учреждений муниципального образования "Енотаевский район" на 2014-2016 годы"</t>
  </si>
  <si>
    <t>Ведомственная целевая программа «Развитие субъектов малого и среднего предпринимательства муниципального образования «Енотаевский район» на 2014 год»</t>
  </si>
  <si>
    <t>Муниципальная программа  "Развитие культуры села Енотаевского района  на 2014-2020 годы"</t>
  </si>
  <si>
    <t>Ведомственная целевая программа "Развитие системы дополнительного образования муниципального образования "Енотаевский район" на 2014-2016 годы"</t>
  </si>
  <si>
    <t>Ведомственная целевая программа "Развитие системы основного общего образования муниципального образования "Енотаевский район" на 2014-2016 годы"</t>
  </si>
  <si>
    <t>Муниципальная программа "Противодействие коррупции в  муниципальном образовании "Енотаевский район" на 2014-2016 годы.</t>
  </si>
  <si>
    <t>Муниципальная программа "Развитие туризма в Енотаевском районе на 2012-2016 годы"</t>
  </si>
  <si>
    <t>Муниципальная программа "Организация временной занятости несовершеннолетних граждан(подростков) в области содействия занятости населения на территории муниципального образования "Енотаевский район" на 2013-2015 годы"</t>
  </si>
  <si>
    <t>Муниципальная программа "Профилактика правонарушений и усиление борьбы с преступностью на территории муниципального образования "Енотаевский район" на 2013-2017 годы"</t>
  </si>
  <si>
    <t xml:space="preserve"> Муниципальная программа "Об энергосбережении и повышении энергетической эффективности в муниципальном образовании "Енотаевский район" на 2010-2014 годы"</t>
  </si>
  <si>
    <t>Муниципальная  программа " Безопасность жизнедеятельности населения муниципального образования "Енотаевский район" на 2014-2016 годы"</t>
  </si>
  <si>
    <t>Муниципальная программа "Улучшение условий и охраны труда в Енотаевском районе на 2013 - 2015 годы"</t>
  </si>
  <si>
    <t>Муниципальная программа "Модернизация и реформирование жилищно-коммунального хозяйства муниципального образования "Енотаевский район" на 2011-2015 годы и перспективу до 2020 года"</t>
  </si>
  <si>
    <t>Муниципальная программа  "Исполнение наказов избирателей депутатам Думы Астраханской области на 2013-2014 годы"</t>
  </si>
  <si>
    <t>Муниципальная программа "Об энергосбережении и повышении энергетической эффективности в муниципальном образовании "Енотаевский район" на 2010-2014 годы"</t>
  </si>
  <si>
    <t>Муниципальная программа"Улучшение условий и охраны труда в Енотаевском районе на 2013 - 2015  годы"</t>
  </si>
  <si>
    <t>Муниципальная программа "Исполнение наказов избирателей депутатам Думы Астраханской области на 2013-2014 годы"</t>
  </si>
  <si>
    <t>Ведомственная  целевая программа "Развитие системы дошкольного образования на территории муниципального образования "Енотаевский район" на 2014 - 2016 годы."</t>
  </si>
  <si>
    <t>795 17 00</t>
  </si>
  <si>
    <t>3</t>
  </si>
  <si>
    <t>Ведомственная  целевая программа "Обеспечение жильем молодых семей на территории муниципального образования "Енотаевский район" на 2012 -2015 годы."</t>
  </si>
  <si>
    <t>Государственная программа  "Комплексная модернизация системы образования Астраханской области на 2011-2015 годы"</t>
  </si>
  <si>
    <t>Государственная программа "Развитие дорожного хозяйства Астраханской области на 2012-2016 годы и перспективу до 2020 года"</t>
  </si>
  <si>
    <t>Государственная программа "Организация отдыха,оздоровления и занятости детей и молодежи Астраханской области на 2013-2017 годы"</t>
  </si>
  <si>
    <t xml:space="preserve"> Государственная программа "Развитие культуры села Астраханской области на 2013-2020 годы."</t>
  </si>
  <si>
    <t>481 00 01</t>
  </si>
  <si>
    <t>Осуществление отдельных государственных полномочий Астраханской области в области санитарно-эпидемиологического благополучия населения</t>
  </si>
  <si>
    <t>Высшее должностное лицо субъекта Российской Федерации (руководитель высшего исполнительного органа государственной власти субъекта Российской Федерации) и его заместители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</si>
  <si>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</si>
  <si>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</si>
  <si>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Проведение выборов в законодательные (представительные) органы муниципальной  власти субъектов Российской Федерации</t>
  </si>
  <si>
    <t>Закупка товаров, работ и услуг для государственных (муниципальных) нужд</t>
  </si>
  <si>
    <t>Деятельность муниципальных казенных учреждений , связанных с общегосударственным управлением</t>
  </si>
  <si>
    <t>Муниципальные учреждения  в сфере национальной безопасности</t>
  </si>
  <si>
    <t>200</t>
  </si>
  <si>
    <t>Социальное обеспечение и иные выплаты населению</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</si>
  <si>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</si>
  <si>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организациям(выполнением работ)</t>
  </si>
  <si>
    <t>Дошкольное образование</t>
  </si>
  <si>
    <t>Школы-детские сады, школы начальные, неполные средние, средние</t>
  </si>
  <si>
    <t>Муниципальные централизованные бухгалтерии, обслуживающих муниципальные образовательные организации</t>
  </si>
  <si>
    <t>514 01 00</t>
  </si>
  <si>
    <t>Мероприятия в области социальной политики</t>
  </si>
  <si>
    <t>Обеспечение деятельности муниципальных учреждений культуры</t>
  </si>
  <si>
    <t>Муниципальные учреждения  в сфере библиотечного обслуживания</t>
  </si>
  <si>
    <t>Централизованные бухгалтерии</t>
  </si>
  <si>
    <t>Межбюджетные трансферты</t>
  </si>
  <si>
    <t>Обслуживание государственного (муниципального) долга</t>
  </si>
  <si>
    <t>500</t>
  </si>
  <si>
    <t>Государственная программа "Развитие культуры села Астраханской области на 2013-2020 годы."</t>
  </si>
  <si>
    <t>Ведомственная целевая программа "Развитие системы оганизации школьного питания в Енотаевском районе  на 2014-2016 годы"</t>
  </si>
  <si>
    <t>Деятельность муниципальных казенных учреждений, связанных с общегосударственным управлением</t>
  </si>
  <si>
    <t>100</t>
  </si>
  <si>
    <t>Комплексная целевая программа "Социальное развитие сел Астраханской области до 2014 года"( жилье)</t>
  </si>
  <si>
    <t>Комплексная целевая программа "Социальное развитие сел Астраханской области до 2014 года"(жилье)</t>
  </si>
  <si>
    <t xml:space="preserve">Компенсация части родительской платы за пресмотр и уход за детьми в муниципальных образовательных организациях и иных образовательных организациях, реализующих образовательную программу дошкольного образования </t>
  </si>
  <si>
    <t>795 44 11</t>
  </si>
  <si>
    <t>Приложение 1.1</t>
  </si>
  <si>
    <t xml:space="preserve"> 2015 год</t>
  </si>
  <si>
    <t xml:space="preserve"> 2016 год</t>
  </si>
  <si>
    <t>Приложение 2.1</t>
  </si>
  <si>
    <t>Расходы на исполнение публичных нормативных обязательств на 2015 - 2016 годы</t>
  </si>
  <si>
    <t>Приложение 12.1</t>
  </si>
  <si>
    <t>Условно - утвержденные расходы</t>
  </si>
  <si>
    <t>Условно-утвержденные расходы</t>
  </si>
  <si>
    <t>дефицит (114809-68697)=46112*10%=4611,2</t>
  </si>
  <si>
    <t>дефицит(119774-76000)=43774*10%=4377,4</t>
  </si>
  <si>
    <t>424433,1</t>
  </si>
  <si>
    <t>6118</t>
  </si>
  <si>
    <t>4%</t>
  </si>
  <si>
    <t>7%</t>
  </si>
  <si>
    <t>Налог применяемый в связи  с применением упрощенной системы налогообложения</t>
  </si>
  <si>
    <t>Налог взимаемый с налогоплательщиков, выбравших в качестве налогообложения доходы</t>
  </si>
  <si>
    <t>795 71 01</t>
  </si>
  <si>
    <t>795 08 22</t>
  </si>
  <si>
    <t>795 25 11</t>
  </si>
  <si>
    <t xml:space="preserve">795 03 01 </t>
  </si>
  <si>
    <t>795 03 01</t>
  </si>
  <si>
    <t>795 01 06</t>
  </si>
  <si>
    <t>795 01 01</t>
  </si>
  <si>
    <t>795 01 04</t>
  </si>
  <si>
    <t>795 01 02</t>
  </si>
  <si>
    <t>795 01 03</t>
  </si>
  <si>
    <t>795 01 07</t>
  </si>
  <si>
    <t>795 01 05</t>
  </si>
  <si>
    <t>795 79 01</t>
  </si>
  <si>
    <t>795 16 11</t>
  </si>
  <si>
    <t>522 79 01</t>
  </si>
  <si>
    <t>795 81 11</t>
  </si>
  <si>
    <t>795 76 11</t>
  </si>
  <si>
    <t>106 00000 00 0000 110</t>
  </si>
  <si>
    <t>10601030101000110</t>
  </si>
  <si>
    <t>10606000000000110</t>
  </si>
  <si>
    <t>Земельный налог,взимаемый по ставке,установленной подпунктом й пункта 1 статьи 394 Налогового кодекса РВ</t>
  </si>
  <si>
    <t>10606020000000110</t>
  </si>
  <si>
    <t>10606023101000110</t>
  </si>
  <si>
    <t>10503010010000110</t>
  </si>
  <si>
    <t>Мероприятия по ЖКХ</t>
  </si>
  <si>
    <t>Отраслевая целевая программа "Модернизация и реформирование  ЖКХ Астраханской области на 2011-2015гг"(реконструкция разводящих тепловых сетей)</t>
  </si>
  <si>
    <t>351 05 00</t>
  </si>
  <si>
    <t>ЖКХ</t>
  </si>
  <si>
    <t>600 01 00</t>
  </si>
  <si>
    <t>Уличное освещение</t>
  </si>
  <si>
    <t>Коммунальные услуги</t>
  </si>
  <si>
    <t>600 200 00</t>
  </si>
  <si>
    <t>Прочие услуги</t>
  </si>
  <si>
    <t>Содержание автомобильных дорог и инженерных ссоружений в границах городских округов поселений в рамках благоустройства</t>
  </si>
  <si>
    <t>600 300 00</t>
  </si>
  <si>
    <t>Озеленение (увеличение стоимости материальных запасов)</t>
  </si>
  <si>
    <t>Мероприятия по благоустройству городских округов поселений</t>
  </si>
  <si>
    <t>600 500 00</t>
  </si>
  <si>
    <t>Прчие мероприятия по благоустройствугородских округов и поселений</t>
  </si>
  <si>
    <t>Благоустройство</t>
  </si>
  <si>
    <t>600 02 00</t>
  </si>
  <si>
    <t>Содержание автомобильных дорог</t>
  </si>
  <si>
    <t>Администрация МО "Село Енотаевка"</t>
  </si>
  <si>
    <t>Ведомственная  целевая программа "Обеспечение жильем молодых семей на территории муниципального образования "Село енотаевка" на 2012 -2015 годы."</t>
  </si>
  <si>
    <t>Кредиты, привлекаемые в бюджет МО "Село Енотаевка" от кредитных организаций</t>
  </si>
  <si>
    <t>Приложение 6.1</t>
  </si>
  <si>
    <t>10606033100000110</t>
  </si>
  <si>
    <t>10606043101000110</t>
  </si>
  <si>
    <t>1 11 05035 10 0000 120</t>
  </si>
  <si>
    <t>1 13 02995 51 0000 130</t>
  </si>
  <si>
    <t>1 16 90050 10 0000 140</t>
  </si>
  <si>
    <t>80 1 00 80020</t>
  </si>
  <si>
    <t>80 1 00 04590</t>
  </si>
  <si>
    <t>99 1 00 04020</t>
  </si>
  <si>
    <t xml:space="preserve"> </t>
  </si>
  <si>
    <t>Прочие неналоговые доходы бюджетов сельских поселений</t>
  </si>
  <si>
    <t>1 17 050501 10 0000 180</t>
  </si>
  <si>
    <t>Приложение  5.1</t>
  </si>
  <si>
    <t>Приложение 7,1</t>
  </si>
  <si>
    <t>99 0 22 04030</t>
  </si>
  <si>
    <t>01 0 00 24070</t>
  </si>
  <si>
    <t>01 0 00 04190</t>
  </si>
  <si>
    <t>01 0 00 24060</t>
  </si>
  <si>
    <t>01 0 00 24050</t>
  </si>
  <si>
    <t>01 0 00 24250</t>
  </si>
  <si>
    <t>80 1 00 81000</t>
  </si>
  <si>
    <t>01 0 00 04650</t>
  </si>
  <si>
    <t>999 00 00</t>
  </si>
  <si>
    <t>2 02 01001 10 0000 150</t>
  </si>
  <si>
    <t>Реализация мероприятий в рамках муниципальной программы  "Формирование современной городской среды на территории муниципального образования "Село Енотаевка" на 2018-2022 годы</t>
  </si>
  <si>
    <t>02ZF265550</t>
  </si>
  <si>
    <t>02000C5550</t>
  </si>
  <si>
    <t xml:space="preserve">от                    №  </t>
  </si>
  <si>
    <t>2 02 25555 100000150</t>
  </si>
  <si>
    <t>Субсидии бюджетам сельских поселений на реализацию программ формирования современной городской среды</t>
  </si>
  <si>
    <t xml:space="preserve">от           № </t>
  </si>
  <si>
    <t xml:space="preserve">от                  № </t>
  </si>
  <si>
    <t>Высшее должностное лицо органа местного самоуправления в рамках  муниципальной  программы  «Содержание органов местного самоуправления и выполнения вопросов местного значения муниципального образования "Село Енотаевка" на 2018-2023 год»</t>
  </si>
  <si>
    <t>Обслуживание муниципального долга</t>
  </si>
  <si>
    <t>ОБСЛУЖИВАНИЕ ГОСУДАРСТВЕННОГО И МУНИЦИПАЛЬНОГО ДОЛГА</t>
  </si>
  <si>
    <t>80 1 00 84080</t>
  </si>
  <si>
    <t>13</t>
  </si>
  <si>
    <t xml:space="preserve"> 2024 год</t>
  </si>
  <si>
    <t>БЮДЖЕТ на  2024 год</t>
  </si>
  <si>
    <t>952</t>
  </si>
  <si>
    <t>Глава МО "Село Енотаевка"</t>
  </si>
  <si>
    <t>Котлов В.В.</t>
  </si>
  <si>
    <t>БЮДЖЕТ на  2025 год</t>
  </si>
  <si>
    <t xml:space="preserve"> 2024год</t>
  </si>
  <si>
    <t xml:space="preserve"> 2025 год</t>
  </si>
  <si>
    <t>969,1</t>
  </si>
  <si>
    <t>02ZF255550</t>
  </si>
  <si>
    <t>812,4</t>
  </si>
  <si>
    <t>Измененные бюджетные ассигнования на 2024 год</t>
  </si>
  <si>
    <t>Измененные бюджетные ассигнования на 2025 год</t>
  </si>
  <si>
    <t>Высшее должностное лицо органа местного самоуправления в рамках  муниципальной  программы  «Содержание органов местного самоуправления и выполнения вопросов местного значения муниципального Муниципального образования «сельское поселение Село Енотаевка Енотаевского района муниципального района Астраханской области на 2022-2027 год»</t>
  </si>
  <si>
    <t>Высшее должностное лицо органа местного самоуправления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2022-2027 год»</t>
  </si>
  <si>
    <t>Содержание контрольно-счетной инспекции Муниципального образования «сельское поселение Село Енотаевка Енотаевского района муниципального района Астраханской области по непрограммному направлению расходов "Контрольно-счетная инспекция Муниципального образования «сельское поселение Село Енотаевка Енотаевского района муниципального района Астраханской области в рамках непрограммного направления деятельности "Реализация функций органов местного самуправления муниципального образования "Село Енотаевка"</t>
  </si>
  <si>
    <t>Содержание контрольно-счетной инспекции Муниципального образования «сельское поселение Село Енотаевка Енотаевского района муниципального района Астраханской области по непрограммному направлению расходов "Контрольно-счетная инспекция Муниципального образования «сельское поселение Село Енотаевка Енотаевского района муниципального района Астраханской области в рамках непрограммного направления деятельности "Реализация функций органов местного самуправления муниципального Муниципального образования «сельское поселение Село Енотаевка Енотаевского района муниципального района Астраханской области образования "Село Енотаевка"</t>
  </si>
  <si>
    <t>Расходы на обеспечение функций органов местного самоуправленияМуниципального образования «сельское поселение Село Енотаевка Енотаевского района муниципального района Астраханской областиЕнотаевка"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областина 2022-2027 год»(содержание аппарата)</t>
  </si>
  <si>
    <t xml:space="preserve">Реализация мероприятий по  «Обеспечению первичных мер пожарной безопасности на территории Муниципального образования «сельское поселение Село Енотаевка Енотаевского района муниципального района Астраханской области
</t>
  </si>
  <si>
    <t>Реализация мероприятий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областина 2022-2027 год»</t>
  </si>
  <si>
    <t>Реализация мероприятий в рамках муниципальной программы  "Формирование современной городской среды на территорииМуниципального образования «сельское поселение Село Енотаевка Енотаевского района муниципального района Астраханской области на 2018-2024 годы(федеральный бюджет,бюджет Астраханской области)</t>
  </si>
  <si>
    <t>Расходы на обеспечение условий для развития на территории Муниципального образования «сельское поселение Село Енотаевка Енотаевского района муниципального района Астраханской областифизической культуры и спорта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2022-2027 год»</t>
  </si>
  <si>
    <t>Расходы на обеспечение функций органов местного самоуправления Муниципального образования «сельское поселение Село Енотаевка Енотаевского района муниципального района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"Село Енотаевка" на 2022-2027 год»(содержание аппарата)</t>
  </si>
  <si>
    <t xml:space="preserve">Реализация мероприятий по  «Обеспечению первичных мер пожарной безопасности на территории  рамках  муниципальной  программы  «Содержание органов местного самоуправления и выполнения вопросов Муниципального образования «сельское поселение Село Енотаевка Енотаевского района муниципального района Астраханской области на 2022-2027 год»
</t>
  </si>
  <si>
    <t>Реализация мероприятий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2022-2027 год»</t>
  </si>
  <si>
    <t>Реализация мероприятий в рамках муниципальной программы  "Формирование современной городской среды на территории Муниципального образования «сельское поселение Село Енотаевка Енотаевского района муниципального района Астраханской области на 2018-2024 годы(федеральный бюджет,бюджет Астраханской области)</t>
  </si>
  <si>
    <t>Расходы бюджета Муниципального образования «сельское поселение Село Енотаевка Енотаевского района муниципального района Астраханской областипо разделам и подразделам, целевым статьям , группам и видам расходов классификации расходов бюджета на плановый период 2024-2025 годов.</t>
  </si>
  <si>
    <t>Расходы на обеспечение функций органов местного самоуправления Муниципального образования «сельское поселение Село Енотаевка Енотаевского района муниципального района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2022-2027 год»(содержание аппарата)</t>
  </si>
  <si>
    <t>Муниципального образования «сельское поселение Село Енотаевка Енотаевского района муниципального района Астраханской области  на плановай период 2024-2025 годов.</t>
  </si>
  <si>
    <t>Кредиты, привлекаемые в бюджет Муниципального образования «сельское поселение Село Енотаевка Енотаевского района муниципального района Астраханской области от других бюджетов бюджетной системы Российской Федерации</t>
  </si>
  <si>
    <t>Ведомственная структура расходов местного бюджета Муниципального образования «сельское поселение Село Енотаевка Енотаевского района муниципального района Астраханской области на плановый период 2023 и 2024 годов.</t>
  </si>
  <si>
    <t>Администрация Муниципального образования «сельское поселение Село Енотаевка Енотаевского района муниципального района Астраханской области</t>
  </si>
  <si>
    <t>Высшее должностное лицо органов местного самоуправления Муниципального образования «сельское поселение Село Енотаевка Енотаевского района муниципального района Астраханской области по непрограммному направлению расходов администрации Муниципального образования «сельское поселение Село Енотаевка Енотаевского района муниципального района Астраханской области в рамках непрограммного направления деятельности "Реализация функций органов местного самуправления муниципального Муниципального образования «сельское поселение Село Енотаевка Енотаевского района муниципального района Астраханской области</t>
  </si>
  <si>
    <t>Содержание контрольно-счетной инспекции Муниципального образования «сельское поселение Село Енотаевка Енотаевского района муниципального района Астраханской области по непрограммному направлению расходов "Контрольно-счетная инспекция Муниципального образования «сельское поселение Село Енотаевка Енотаевского района муниципального района Астраханской области в рамках непрограммного направления деятельности "Реализация функций органов местного самуправления Муниципального образования «сельское поселение Село Енотаевка Енотаевского района муниципального района Астраханской области</t>
  </si>
  <si>
    <t>Содержание контрольно-счетной инспекции Муниципального образования «сельское поселение Село Енотаевка Енотаевского района муниципального района Астраханской области по непрограммному направлению расходов "Контрольно-счетная инспекция Муниципального образования «сельское поселение Село Енотаевка Енотаевского района муниципального района Астраханской области</t>
  </si>
  <si>
    <t>Расходы на обеспечение функций органов местного самоуправленияМуниципального образования «сельское поселение Село Енотаевка Енотаевского района муниципального района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2018-2027 год»(закупка товаров, работ и услуг для государственных (муниципальных) нужд)</t>
  </si>
  <si>
    <t>Расходы на обеспечение функций органов местного самоуправления Муниципального образования «сельское поселение Село Енотаевка Енотаевского района муниципального района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2018-2027 год»(закупка товаров, работ и услуг для государственных (муниципальных) нужд)</t>
  </si>
  <si>
    <t>Доплаты к пенсиям государственных служащих и муниципальных служащих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2018-2024 год»(социальное обеспечение и иные выплаты населению)</t>
  </si>
  <si>
    <t>Реализация мероприятий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2018-2027 год»</t>
  </si>
  <si>
    <t>Расходы на обеспечение условий для развития на территории Муниципального образования «сельское поселение Село Енотаевка Енотаевского района муниципального района Астраханской области физической культуры и спорта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областина 2018-2024год</t>
  </si>
  <si>
    <t>Источники внутреннего финансирования дефицита бюджета Муниципального образования «сельское поселение Село Енотаевка Енотаевского района муниципального района Астраханской области на плановый перио 2024 - 2025 годов.</t>
  </si>
  <si>
    <t>к решению Совета МО  «сельское поселение Село Енотаевка Енотаевского района муниципального района Астраханской области</t>
  </si>
  <si>
    <t xml:space="preserve">Доходы местного бюджета   Муниципального образования «сельское поселение Село Енотаевка Енотаевского района муниципального района Астраханской областина плановый период  2023 и 2024  годов. </t>
  </si>
  <si>
    <t>к решению Совета МО «сельское поселение Село Енотаевка Енотаевского района муниципального района Астраханской области</t>
  </si>
  <si>
    <t xml:space="preserve">Реализация мероприятий по «Обеспечению первичных мер пожарной безопасности на территории Муниципального образования «сельское поселение Село Енотаевка Енотаевского района муниципального района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t>
  </si>
  <si>
    <t xml:space="preserve">Реализация мероприятий  по «Обеспечению первичных мер пожарной безопасности на территории  в рамках муниципальной программы    «Содержание органов местного самоуправления и выполнения вопросов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t>
  </si>
</sst>
</file>

<file path=xl/styles.xml><?xml version="1.0" encoding="utf-8"?>
<styleSheet xmlns="http://schemas.openxmlformats.org/spreadsheetml/2006/main">
  <numFmts count="3">
    <numFmt numFmtId="164" formatCode="0.0"/>
    <numFmt numFmtId="165" formatCode="000000"/>
    <numFmt numFmtId="166" formatCode="0000"/>
  </numFmts>
  <fonts count="80">
    <font>
      <sz val="10"/>
      <name val="Arial Cyr"/>
      <charset val="204"/>
    </font>
    <font>
      <sz val="10"/>
      <name val="Arial Cyr"/>
      <charset val="204"/>
    </font>
    <font>
      <sz val="14"/>
      <color indexed="8"/>
      <name val="Times New Roman"/>
      <family val="1"/>
      <charset val="204"/>
    </font>
    <font>
      <sz val="12"/>
      <name val="Arial"/>
      <family val="2"/>
      <charset val="204"/>
    </font>
    <font>
      <sz val="8"/>
      <name val="Arial Cyr"/>
      <charset val="204"/>
    </font>
    <font>
      <sz val="14"/>
      <name val="Times New Roman"/>
      <family val="1"/>
      <charset val="204"/>
    </font>
    <font>
      <sz val="14"/>
      <name val="Arial Cyr"/>
      <charset val="204"/>
    </font>
    <font>
      <sz val="14"/>
      <color indexed="10"/>
      <name val="Times New Roman"/>
      <family val="1"/>
      <charset val="204"/>
    </font>
    <font>
      <sz val="12"/>
      <name val="Times New Roman"/>
      <family val="1"/>
      <charset val="204"/>
    </font>
    <font>
      <b/>
      <sz val="14"/>
      <color indexed="8"/>
      <name val="Times New Roman"/>
      <family val="1"/>
      <charset val="204"/>
    </font>
    <font>
      <b/>
      <sz val="10"/>
      <name val="Arial Cyr"/>
      <charset val="204"/>
    </font>
    <font>
      <sz val="14"/>
      <color indexed="12"/>
      <name val="Times New Roman"/>
      <family val="1"/>
      <charset val="204"/>
    </font>
    <font>
      <b/>
      <sz val="14"/>
      <name val="Times New Roman"/>
      <family val="1"/>
      <charset val="204"/>
    </font>
    <font>
      <sz val="14"/>
      <color indexed="56"/>
      <name val="Times New Roman"/>
      <family val="1"/>
      <charset val="204"/>
    </font>
    <font>
      <sz val="14"/>
      <color indexed="48"/>
      <name val="Times New Roman"/>
      <family val="1"/>
      <charset val="204"/>
    </font>
    <font>
      <sz val="10"/>
      <name val="Arial"/>
      <family val="2"/>
      <charset val="204"/>
    </font>
    <font>
      <sz val="14"/>
      <name val="Times New Roman CYR"/>
    </font>
    <font>
      <sz val="14"/>
      <color indexed="8"/>
      <name val="Arial Cyr"/>
      <family val="2"/>
      <charset val="204"/>
    </font>
    <font>
      <sz val="8"/>
      <name val="Times New Roman"/>
      <family val="1"/>
      <charset val="204"/>
    </font>
    <font>
      <sz val="13.5"/>
      <name val="Times New Roman"/>
      <family val="1"/>
      <charset val="204"/>
    </font>
    <font>
      <b/>
      <sz val="14"/>
      <color indexed="10"/>
      <name val="Times New Roman"/>
      <family val="1"/>
      <charset val="204"/>
    </font>
    <font>
      <b/>
      <sz val="14"/>
      <color indexed="12"/>
      <name val="Times New Roman"/>
      <family val="1"/>
      <charset val="204"/>
    </font>
    <font>
      <b/>
      <i/>
      <sz val="14"/>
      <name val="Times New Roman"/>
      <family val="1"/>
      <charset val="204"/>
    </font>
    <font>
      <b/>
      <i/>
      <sz val="10"/>
      <name val="Arial Cyr"/>
      <charset val="204"/>
    </font>
    <font>
      <b/>
      <i/>
      <sz val="14"/>
      <color indexed="10"/>
      <name val="Times New Roman"/>
      <family val="1"/>
      <charset val="204"/>
    </font>
    <font>
      <b/>
      <i/>
      <sz val="14"/>
      <color indexed="12"/>
      <name val="Times New Roman"/>
      <family val="1"/>
      <charset val="204"/>
    </font>
    <font>
      <sz val="14"/>
      <color indexed="14"/>
      <name val="Times New Roman"/>
      <family val="1"/>
      <charset val="204"/>
    </font>
    <font>
      <b/>
      <sz val="14"/>
      <color indexed="62"/>
      <name val="Times New Roman"/>
      <family val="1"/>
      <charset val="204"/>
    </font>
    <font>
      <b/>
      <i/>
      <sz val="14"/>
      <color indexed="62"/>
      <name val="Times New Roman"/>
      <family val="1"/>
      <charset val="204"/>
    </font>
    <font>
      <b/>
      <i/>
      <sz val="14"/>
      <color indexed="48"/>
      <name val="Times New Roman"/>
      <family val="1"/>
      <charset val="204"/>
    </font>
    <font>
      <sz val="14"/>
      <color indexed="53"/>
      <name val="Times New Roman"/>
      <family val="1"/>
      <charset val="204"/>
    </font>
    <font>
      <sz val="10"/>
      <name val="Arial Cyr"/>
      <charset val="204"/>
    </font>
    <font>
      <b/>
      <sz val="16"/>
      <name val="Times New Roman"/>
      <family val="1"/>
      <charset val="204"/>
    </font>
    <font>
      <b/>
      <sz val="16"/>
      <name val="Arial Cyr"/>
      <charset val="204"/>
    </font>
    <font>
      <sz val="11"/>
      <name val="Times New Roman"/>
      <family val="1"/>
      <charset val="204"/>
    </font>
    <font>
      <sz val="11"/>
      <color indexed="8"/>
      <name val="Calibri"/>
      <family val="2"/>
    </font>
    <font>
      <i/>
      <sz val="14"/>
      <color indexed="8"/>
      <name val="Times New Roman"/>
      <family val="1"/>
      <charset val="204"/>
    </font>
    <font>
      <i/>
      <sz val="14"/>
      <name val="Times New Roman"/>
      <family val="1"/>
      <charset val="204"/>
    </font>
    <font>
      <i/>
      <sz val="10"/>
      <name val="Arial Cyr"/>
      <charset val="204"/>
    </font>
    <font>
      <i/>
      <sz val="14"/>
      <color indexed="12"/>
      <name val="Times New Roman"/>
      <family val="1"/>
      <charset val="204"/>
    </font>
    <font>
      <sz val="10"/>
      <color indexed="10"/>
      <name val="Arial Cyr"/>
      <charset val="204"/>
    </font>
    <font>
      <sz val="14"/>
      <color indexed="10"/>
      <name val="Arial Cyr"/>
      <charset val="204"/>
    </font>
    <font>
      <b/>
      <sz val="14"/>
      <color indexed="10"/>
      <name val="Arial Cyr"/>
      <charset val="204"/>
    </font>
    <font>
      <b/>
      <sz val="10"/>
      <color indexed="10"/>
      <name val="Arial Cyr"/>
      <charset val="204"/>
    </font>
    <font>
      <i/>
      <sz val="14"/>
      <name val="Arial Cyr"/>
      <charset val="204"/>
    </font>
    <font>
      <sz val="14"/>
      <color indexed="21"/>
      <name val="Times New Roman"/>
      <family val="1"/>
      <charset val="204"/>
    </font>
    <font>
      <b/>
      <sz val="14"/>
      <name val="Arial Cyr"/>
      <charset val="204"/>
    </font>
    <font>
      <b/>
      <i/>
      <sz val="14"/>
      <name val="Arial Cyr"/>
      <charset val="204"/>
    </font>
    <font>
      <sz val="16"/>
      <name val="Arial Cyr"/>
      <charset val="204"/>
    </font>
    <font>
      <b/>
      <i/>
      <sz val="16"/>
      <name val="Arial Cyr"/>
      <charset val="204"/>
    </font>
    <font>
      <sz val="16"/>
      <color indexed="10"/>
      <name val="Arial Cyr"/>
      <charset val="204"/>
    </font>
    <font>
      <b/>
      <sz val="16"/>
      <color indexed="10"/>
      <name val="Arial Cyr"/>
      <charset val="204"/>
    </font>
    <font>
      <i/>
      <sz val="16"/>
      <name val="Arial Cyr"/>
      <charset val="204"/>
    </font>
    <font>
      <sz val="14"/>
      <color rgb="FFFF0000"/>
      <name val="Times New Roman"/>
      <family val="1"/>
      <charset val="204"/>
    </font>
    <font>
      <sz val="12"/>
      <color rgb="FFFF0000"/>
      <name val="Times New Roman"/>
      <family val="1"/>
      <charset val="204"/>
    </font>
    <font>
      <sz val="10"/>
      <color rgb="FFFF0000"/>
      <name val="Arial Cyr"/>
      <charset val="204"/>
    </font>
    <font>
      <sz val="14"/>
      <color rgb="FFFF0000"/>
      <name val="Arial Cyr"/>
      <charset val="204"/>
    </font>
    <font>
      <sz val="16"/>
      <color rgb="FFFF0000"/>
      <name val="Arial Cyr"/>
      <charset val="204"/>
    </font>
    <font>
      <b/>
      <sz val="14"/>
      <color rgb="FFFF0000"/>
      <name val="Times New Roman"/>
      <family val="1"/>
      <charset val="204"/>
    </font>
    <font>
      <sz val="14"/>
      <color rgb="FF000000"/>
      <name val="Times New Roman"/>
      <family val="1"/>
      <charset val="204"/>
    </font>
    <font>
      <sz val="14"/>
      <color theme="1"/>
      <name val="Times New Roman"/>
      <family val="1"/>
      <charset val="204"/>
    </font>
    <font>
      <sz val="12"/>
      <color theme="1"/>
      <name val="Times New Roman"/>
      <family val="1"/>
      <charset val="204"/>
    </font>
    <font>
      <b/>
      <i/>
      <sz val="14"/>
      <color theme="1"/>
      <name val="Times New Roman"/>
      <family val="1"/>
      <charset val="204"/>
    </font>
    <font>
      <i/>
      <sz val="14"/>
      <color theme="1"/>
      <name val="Times New Roman"/>
      <family val="1"/>
      <charset val="204"/>
    </font>
    <font>
      <b/>
      <sz val="14"/>
      <color theme="1"/>
      <name val="Times New Roman"/>
      <family val="1"/>
      <charset val="204"/>
    </font>
    <font>
      <sz val="12"/>
      <color rgb="FF00B050"/>
      <name val="Times New Roman"/>
      <family val="1"/>
      <charset val="204"/>
    </font>
    <font>
      <sz val="14"/>
      <color rgb="FF00B050"/>
      <name val="Times New Roman"/>
      <family val="1"/>
      <charset val="204"/>
    </font>
    <font>
      <sz val="12"/>
      <color rgb="FF7030A0"/>
      <name val="Times New Roman"/>
      <family val="1"/>
      <charset val="204"/>
    </font>
    <font>
      <sz val="14"/>
      <color rgb="FF7030A0"/>
      <name val="Times New Roman"/>
      <family val="1"/>
      <charset val="204"/>
    </font>
    <font>
      <b/>
      <i/>
      <sz val="14"/>
      <color rgb="FF7030A0"/>
      <name val="Times New Roman"/>
      <family val="1"/>
      <charset val="204"/>
    </font>
    <font>
      <sz val="11"/>
      <color indexed="8"/>
      <name val="Calibri"/>
      <family val="2"/>
      <charset val="204"/>
    </font>
    <font>
      <sz val="12"/>
      <color indexed="8"/>
      <name val="Times New Roman"/>
      <family val="1"/>
      <charset val="204"/>
    </font>
    <font>
      <b/>
      <sz val="12"/>
      <color indexed="8"/>
      <name val="Times New Roman"/>
      <family val="1"/>
      <charset val="204"/>
    </font>
    <font>
      <b/>
      <sz val="14"/>
      <name val="Arial"/>
      <family val="2"/>
      <charset val="204"/>
    </font>
    <font>
      <sz val="14"/>
      <name val="Arial"/>
      <family val="2"/>
      <charset val="204"/>
    </font>
    <font>
      <b/>
      <i/>
      <sz val="14"/>
      <name val="Arial"/>
      <family val="2"/>
      <charset val="204"/>
    </font>
    <font>
      <b/>
      <sz val="14"/>
      <color theme="1"/>
      <name val="Arial"/>
      <family val="2"/>
      <charset val="204"/>
    </font>
    <font>
      <sz val="14"/>
      <color theme="1"/>
      <name val="Arial"/>
      <family val="2"/>
      <charset val="204"/>
    </font>
    <font>
      <i/>
      <sz val="14"/>
      <color theme="1"/>
      <name val="Arial"/>
      <family val="2"/>
      <charset val="204"/>
    </font>
    <font>
      <b/>
      <i/>
      <sz val="14"/>
      <color theme="1"/>
      <name val="Arial"/>
      <family val="2"/>
      <charset val="204"/>
    </font>
  </fonts>
  <fills count="7">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0000"/>
        <bgColor indexed="64"/>
      </patternFill>
    </fill>
  </fills>
  <borders count="14">
    <border>
      <left/>
      <right/>
      <top/>
      <bottom/>
      <diagonal/>
    </border>
    <border>
      <left/>
      <right style="medium">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5">
    <xf numFmtId="0" fontId="0" fillId="0" borderId="0"/>
    <xf numFmtId="0" fontId="35" fillId="0" borderId="0"/>
    <xf numFmtId="0" fontId="1" fillId="0" borderId="0"/>
    <xf numFmtId="0" fontId="15" fillId="0" borderId="0"/>
    <xf numFmtId="0" fontId="70" fillId="0" borderId="0" applyBorder="0" applyProtection="0"/>
  </cellStyleXfs>
  <cellXfs count="510">
    <xf numFmtId="0" fontId="0" fillId="0" borderId="0" xfId="0"/>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0" fontId="5" fillId="0" borderId="2" xfId="0" applyFont="1" applyFill="1" applyBorder="1" applyAlignment="1">
      <alignment horizontal="center" vertical="center" wrapText="1"/>
    </xf>
    <xf numFmtId="0" fontId="5" fillId="0" borderId="2" xfId="0" applyFont="1" applyFill="1" applyBorder="1" applyAlignment="1">
      <alignment vertical="center" wrapText="1"/>
    </xf>
    <xf numFmtId="0" fontId="5" fillId="0" borderId="2" xfId="0" applyFont="1" applyFill="1" applyBorder="1" applyAlignment="1">
      <alignment wrapText="1"/>
    </xf>
    <xf numFmtId="0" fontId="5" fillId="0" borderId="2" xfId="0" applyFont="1" applyFill="1" applyBorder="1" applyAlignment="1">
      <alignment horizontal="left" vertical="top" wrapText="1"/>
    </xf>
    <xf numFmtId="0" fontId="5" fillId="0" borderId="2" xfId="0" applyFont="1" applyFill="1" applyBorder="1" applyAlignment="1">
      <alignment horizontal="center" vertical="center"/>
    </xf>
    <xf numFmtId="0" fontId="2" fillId="0" borderId="2" xfId="0" applyFont="1" applyFill="1" applyBorder="1" applyAlignment="1">
      <alignment wrapText="1"/>
    </xf>
    <xf numFmtId="49" fontId="5" fillId="0" borderId="2" xfId="0" applyNumberFormat="1" applyFont="1" applyFill="1" applyBorder="1" applyAlignment="1">
      <alignment horizontal="left" vertical="center" wrapText="1"/>
    </xf>
    <xf numFmtId="49" fontId="0" fillId="0" borderId="0" xfId="0" applyNumberFormat="1" applyFill="1"/>
    <xf numFmtId="0" fontId="5" fillId="0" borderId="0" xfId="0" applyFont="1"/>
    <xf numFmtId="0" fontId="2" fillId="0" borderId="2" xfId="0" applyFont="1" applyBorder="1" applyAlignment="1">
      <alignment wrapText="1"/>
    </xf>
    <xf numFmtId="0" fontId="12" fillId="0" borderId="2" xfId="0" applyFont="1" applyFill="1" applyBorder="1" applyAlignment="1">
      <alignment vertical="center" wrapText="1"/>
    </xf>
    <xf numFmtId="0" fontId="12" fillId="0" borderId="2" xfId="0" applyFont="1" applyFill="1" applyBorder="1" applyAlignment="1">
      <alignment horizontal="center" vertical="center" wrapText="1"/>
    </xf>
    <xf numFmtId="49" fontId="5" fillId="0" borderId="2" xfId="0" applyNumberFormat="1" applyFont="1" applyFill="1" applyBorder="1" applyAlignment="1">
      <alignment horizontal="center"/>
    </xf>
    <xf numFmtId="0" fontId="12" fillId="0" borderId="2" xfId="0" applyFont="1" applyFill="1" applyBorder="1" applyAlignment="1">
      <alignment wrapText="1"/>
    </xf>
    <xf numFmtId="0" fontId="5" fillId="0" borderId="0" xfId="0" applyFont="1" applyFill="1" applyAlignment="1" applyProtection="1">
      <alignment shrinkToFit="1"/>
    </xf>
    <xf numFmtId="0" fontId="5" fillId="0" borderId="0" xfId="0" applyFont="1" applyFill="1" applyProtection="1"/>
    <xf numFmtId="0" fontId="5" fillId="0" borderId="0" xfId="0" applyFont="1" applyFill="1"/>
    <xf numFmtId="0" fontId="5" fillId="0" borderId="0" xfId="0" applyFont="1" applyFill="1" applyAlignment="1">
      <alignment horizontal="left"/>
    </xf>
    <xf numFmtId="0" fontId="5" fillId="0" borderId="0" xfId="0" applyFont="1" applyFill="1" applyAlignment="1" applyProtection="1">
      <alignment horizontal="left" shrinkToFit="1"/>
    </xf>
    <xf numFmtId="49" fontId="5" fillId="0" borderId="2" xfId="0" applyNumberFormat="1" applyFont="1" applyFill="1" applyBorder="1" applyAlignment="1" applyProtection="1">
      <alignment horizontal="center"/>
    </xf>
    <xf numFmtId="0" fontId="5" fillId="0" borderId="2" xfId="0" applyNumberFormat="1" applyFont="1" applyFill="1" applyBorder="1" applyAlignment="1" applyProtection="1">
      <alignment horizontal="left" vertical="center" wrapText="1" shrinkToFit="1"/>
    </xf>
    <xf numFmtId="2" fontId="5" fillId="0" borderId="2" xfId="0" applyNumberFormat="1" applyFont="1" applyFill="1" applyBorder="1" applyAlignment="1" applyProtection="1">
      <alignment horizontal="right"/>
    </xf>
    <xf numFmtId="49" fontId="12" fillId="0" borderId="2" xfId="0" applyNumberFormat="1" applyFont="1" applyFill="1" applyBorder="1" applyAlignment="1">
      <alignment horizontal="center"/>
    </xf>
    <xf numFmtId="0" fontId="12" fillId="0" borderId="0" xfId="0" applyFont="1" applyFill="1" applyProtection="1"/>
    <xf numFmtId="49" fontId="5" fillId="0" borderId="2" xfId="0" applyNumberFormat="1" applyFont="1" applyFill="1" applyBorder="1" applyAlignment="1">
      <alignment horizontal="center" wrapText="1" shrinkToFit="1"/>
    </xf>
    <xf numFmtId="0" fontId="5" fillId="0" borderId="2" xfId="0" applyFont="1" applyFill="1" applyBorder="1" applyAlignment="1">
      <alignment horizontal="left" wrapText="1"/>
    </xf>
    <xf numFmtId="0" fontId="5" fillId="0" borderId="2" xfId="0" applyFont="1" applyFill="1" applyBorder="1" applyAlignment="1">
      <alignment horizontal="center"/>
    </xf>
    <xf numFmtId="2" fontId="5" fillId="0" borderId="2" xfId="0" applyNumberFormat="1" applyFont="1" applyFill="1" applyBorder="1" applyAlignment="1">
      <alignment wrapText="1"/>
    </xf>
    <xf numFmtId="0" fontId="5" fillId="0" borderId="2" xfId="0" applyFont="1" applyFill="1" applyBorder="1" applyAlignment="1">
      <alignment vertical="top" wrapText="1"/>
    </xf>
    <xf numFmtId="0" fontId="5" fillId="0" borderId="2" xfId="3" applyFont="1" applyFill="1" applyBorder="1" applyAlignment="1">
      <alignment wrapText="1"/>
    </xf>
    <xf numFmtId="0" fontId="12" fillId="0" borderId="2" xfId="0" applyFont="1" applyFill="1" applyBorder="1" applyAlignment="1">
      <alignment horizontal="left" wrapText="1"/>
    </xf>
    <xf numFmtId="0" fontId="5" fillId="0" borderId="2" xfId="0" applyFont="1" applyFill="1" applyBorder="1" applyAlignment="1" applyProtection="1">
      <alignment wrapText="1"/>
    </xf>
    <xf numFmtId="4" fontId="5" fillId="0" borderId="0" xfId="0" applyNumberFormat="1" applyFont="1" applyFill="1" applyProtection="1"/>
    <xf numFmtId="2" fontId="5" fillId="0" borderId="0" xfId="0" applyNumberFormat="1" applyFont="1" applyFill="1" applyProtection="1"/>
    <xf numFmtId="0" fontId="5" fillId="0" borderId="0" xfId="0" applyFont="1" applyAlignment="1">
      <alignment wrapText="1"/>
    </xf>
    <xf numFmtId="0" fontId="5" fillId="0" borderId="0" xfId="0" applyFont="1" applyFill="1" applyAlignment="1">
      <alignment wrapText="1"/>
    </xf>
    <xf numFmtId="0" fontId="5" fillId="0" borderId="2" xfId="0" applyFont="1" applyBorder="1" applyAlignment="1">
      <alignment wrapText="1"/>
    </xf>
    <xf numFmtId="0" fontId="5" fillId="0" borderId="0" xfId="0" applyFont="1" applyAlignment="1"/>
    <xf numFmtId="0" fontId="12" fillId="0" borderId="0" xfId="0" applyFont="1" applyAlignment="1">
      <alignment horizontal="center" wrapText="1"/>
    </xf>
    <xf numFmtId="4" fontId="5"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49" fontId="5" fillId="0" borderId="2" xfId="0" applyNumberFormat="1" applyFont="1" applyBorder="1" applyAlignment="1">
      <alignment wrapText="1"/>
    </xf>
    <xf numFmtId="49" fontId="5" fillId="0" borderId="2" xfId="0" applyNumberFormat="1" applyFont="1" applyBorder="1" applyAlignment="1">
      <alignment horizontal="left" wrapText="1"/>
    </xf>
    <xf numFmtId="0" fontId="2" fillId="0" borderId="2" xfId="0" applyFont="1" applyBorder="1" applyAlignment="1">
      <alignment horizontal="left" vertical="center" wrapText="1"/>
    </xf>
    <xf numFmtId="0" fontId="6" fillId="0" borderId="0" xfId="0" applyFont="1" applyBorder="1"/>
    <xf numFmtId="49" fontId="17" fillId="0" borderId="0" xfId="0" applyNumberFormat="1" applyFont="1" applyBorder="1" applyAlignment="1">
      <alignment horizontal="left"/>
    </xf>
    <xf numFmtId="49" fontId="17" fillId="0" borderId="0" xfId="0" applyNumberFormat="1" applyFont="1" applyBorder="1" applyAlignment="1">
      <alignment horizontal="center"/>
    </xf>
    <xf numFmtId="0" fontId="5" fillId="0" borderId="0" xfId="0" applyFont="1" applyBorder="1"/>
    <xf numFmtId="0" fontId="5" fillId="0" borderId="0" xfId="0" applyFont="1" applyFill="1" applyAlignment="1">
      <alignment horizontal="center"/>
    </xf>
    <xf numFmtId="49" fontId="5" fillId="0" borderId="2" xfId="0" applyNumberFormat="1" applyFont="1" applyFill="1" applyBorder="1" applyAlignment="1">
      <alignment horizontal="center" vertical="center"/>
    </xf>
    <xf numFmtId="0" fontId="5" fillId="0" borderId="2" xfId="0" applyFont="1" applyFill="1" applyBorder="1" applyAlignment="1">
      <alignment horizontal="left" vertical="center" wrapText="1"/>
    </xf>
    <xf numFmtId="49" fontId="5" fillId="0" borderId="2"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49" fontId="5" fillId="0" borderId="2" xfId="0" applyNumberFormat="1" applyFont="1" applyBorder="1" applyAlignment="1">
      <alignment horizontal="left" vertical="center" wrapText="1"/>
    </xf>
    <xf numFmtId="0" fontId="5" fillId="0" borderId="0" xfId="2" applyFont="1" applyFill="1" applyAlignment="1" applyProtection="1">
      <alignment horizontal="left" wrapText="1"/>
      <protection locked="0"/>
    </xf>
    <xf numFmtId="0" fontId="5" fillId="0" borderId="0" xfId="0" applyFont="1" applyFill="1" applyAlignment="1"/>
    <xf numFmtId="0" fontId="12" fillId="0" borderId="0" xfId="0" applyFont="1" applyAlignment="1">
      <alignment horizontal="center"/>
    </xf>
    <xf numFmtId="0" fontId="12" fillId="0" borderId="0" xfId="0" applyFont="1"/>
    <xf numFmtId="0" fontId="5" fillId="0" borderId="0" xfId="0" applyFont="1" applyFill="1" applyProtection="1">
      <protection locked="0"/>
    </xf>
    <xf numFmtId="0" fontId="5" fillId="0" borderId="2" xfId="0" applyFont="1" applyBorder="1" applyAlignment="1">
      <alignment horizontal="center"/>
    </xf>
    <xf numFmtId="0" fontId="5" fillId="0" borderId="0" xfId="0" applyFont="1" applyAlignment="1">
      <alignment horizontal="justify"/>
    </xf>
    <xf numFmtId="0" fontId="5" fillId="0" borderId="0" xfId="0" applyFont="1" applyAlignment="1">
      <alignment horizontal="left" indent="15"/>
    </xf>
    <xf numFmtId="0" fontId="9" fillId="0" borderId="0" xfId="0" applyFont="1" applyAlignment="1">
      <alignment horizontal="left" indent="15"/>
    </xf>
    <xf numFmtId="0" fontId="18" fillId="0" borderId="0" xfId="0" applyFont="1" applyAlignment="1">
      <alignment horizontal="center"/>
    </xf>
    <xf numFmtId="0" fontId="5" fillId="0" borderId="6" xfId="0" applyFont="1" applyBorder="1" applyAlignment="1">
      <alignment horizontal="center" vertical="top" wrapText="1"/>
    </xf>
    <xf numFmtId="0" fontId="5" fillId="0" borderId="7" xfId="0" applyFont="1" applyBorder="1" applyAlignment="1">
      <alignment horizontal="center" vertical="top" wrapText="1"/>
    </xf>
    <xf numFmtId="0" fontId="5" fillId="0" borderId="5" xfId="0" applyFont="1" applyBorder="1" applyAlignment="1">
      <alignment horizontal="justify" vertical="top" wrapText="1"/>
    </xf>
    <xf numFmtId="0" fontId="5" fillId="0" borderId="8" xfId="0" applyFont="1" applyBorder="1" applyAlignment="1">
      <alignment horizontal="justify" vertical="top" wrapText="1"/>
    </xf>
    <xf numFmtId="0" fontId="5" fillId="0" borderId="9" xfId="0" applyFont="1" applyBorder="1" applyAlignment="1">
      <alignment horizontal="justify" vertical="top" wrapText="1"/>
    </xf>
    <xf numFmtId="0" fontId="5" fillId="0" borderId="9" xfId="0" applyFont="1" applyBorder="1" applyAlignment="1">
      <alignment horizontal="left" vertical="top" wrapText="1"/>
    </xf>
    <xf numFmtId="0" fontId="5" fillId="0" borderId="0" xfId="2" applyFont="1" applyFill="1" applyAlignment="1">
      <alignment horizontal="left" wrapText="1"/>
    </xf>
    <xf numFmtId="0" fontId="5" fillId="0" borderId="2" xfId="0" applyFont="1" applyBorder="1" applyAlignment="1">
      <alignment vertical="center" wrapText="1"/>
    </xf>
    <xf numFmtId="0" fontId="5" fillId="0" borderId="8" xfId="0" applyFont="1" applyBorder="1"/>
    <xf numFmtId="0" fontId="12" fillId="0" borderId="2" xfId="0" applyFont="1" applyFill="1" applyBorder="1" applyAlignment="1"/>
    <xf numFmtId="0" fontId="22" fillId="0" borderId="2" xfId="0" applyFont="1" applyFill="1" applyBorder="1" applyAlignment="1">
      <alignment horizontal="center" vertical="center" wrapText="1"/>
    </xf>
    <xf numFmtId="2" fontId="0" fillId="0" borderId="0" xfId="0" applyNumberFormat="1" applyFill="1"/>
    <xf numFmtId="0" fontId="5" fillId="0" borderId="5" xfId="0" applyFont="1" applyBorder="1" applyAlignment="1">
      <alignment horizontal="center" vertical="center" wrapText="1"/>
    </xf>
    <xf numFmtId="0" fontId="5" fillId="0" borderId="2" xfId="0" applyFont="1" applyBorder="1"/>
    <xf numFmtId="0" fontId="19" fillId="0" borderId="2" xfId="0" applyFont="1" applyBorder="1" applyAlignment="1">
      <alignment wrapText="1"/>
    </xf>
    <xf numFmtId="164" fontId="5" fillId="0" borderId="2" xfId="0" applyNumberFormat="1" applyFont="1" applyFill="1" applyBorder="1" applyAlignment="1" applyProtection="1">
      <alignment horizontal="right"/>
    </xf>
    <xf numFmtId="164" fontId="5" fillId="0" borderId="2" xfId="0" applyNumberFormat="1" applyFont="1" applyFill="1" applyBorder="1" applyAlignment="1" applyProtection="1">
      <alignment horizontal="right"/>
      <protection locked="0"/>
    </xf>
    <xf numFmtId="164" fontId="12" fillId="0" borderId="2" xfId="0" applyNumberFormat="1" applyFont="1" applyFill="1" applyBorder="1" applyAlignment="1" applyProtection="1">
      <alignment horizontal="right"/>
    </xf>
    <xf numFmtId="164" fontId="12" fillId="0" borderId="2" xfId="0" applyNumberFormat="1" applyFont="1" applyFill="1" applyBorder="1" applyAlignment="1" applyProtection="1">
      <alignment horizontal="right"/>
      <protection locked="0"/>
    </xf>
    <xf numFmtId="164" fontId="5" fillId="0" borderId="2" xfId="0" applyNumberFormat="1" applyFont="1" applyFill="1" applyBorder="1" applyAlignment="1">
      <alignment horizontal="right" vertical="center" wrapText="1"/>
    </xf>
    <xf numFmtId="164" fontId="5" fillId="0" borderId="2" xfId="0" applyNumberFormat="1" applyFont="1" applyBorder="1" applyAlignment="1">
      <alignment horizontal="right" vertical="center" wrapText="1"/>
    </xf>
    <xf numFmtId="164" fontId="7" fillId="0" borderId="2" xfId="0" applyNumberFormat="1" applyFont="1" applyFill="1" applyBorder="1" applyAlignment="1">
      <alignment horizontal="right" vertical="center" wrapText="1"/>
    </xf>
    <xf numFmtId="164" fontId="2" fillId="0" borderId="2" xfId="0" applyNumberFormat="1" applyFont="1" applyFill="1" applyBorder="1" applyAlignment="1">
      <alignment horizontal="right" vertical="center" wrapText="1"/>
    </xf>
    <xf numFmtId="0" fontId="5" fillId="0" borderId="2" xfId="0" applyFont="1" applyBorder="1" applyAlignment="1">
      <alignment horizontal="justify" vertical="top" wrapText="1"/>
    </xf>
    <xf numFmtId="0" fontId="5" fillId="0" borderId="9" xfId="0" applyFont="1" applyBorder="1" applyAlignment="1">
      <alignment wrapText="1"/>
    </xf>
    <xf numFmtId="0" fontId="5" fillId="0" borderId="2" xfId="0" applyFont="1" applyBorder="1" applyAlignment="1">
      <alignment horizontal="left" wrapText="1"/>
    </xf>
    <xf numFmtId="49" fontId="5" fillId="0" borderId="5" xfId="0" applyNumberFormat="1" applyFont="1" applyBorder="1" applyAlignment="1">
      <alignment wrapText="1"/>
    </xf>
    <xf numFmtId="49" fontId="5" fillId="0" borderId="2" xfId="0" applyNumberFormat="1" applyFont="1" applyFill="1" applyBorder="1" applyAlignment="1">
      <alignment wrapText="1"/>
    </xf>
    <xf numFmtId="49" fontId="5" fillId="0" borderId="9" xfId="0" applyNumberFormat="1" applyFont="1" applyBorder="1" applyAlignment="1">
      <alignment wrapText="1"/>
    </xf>
    <xf numFmtId="0" fontId="5" fillId="0" borderId="2" xfId="0" applyFont="1" applyFill="1" applyBorder="1" applyAlignment="1">
      <alignment horizontal="justify" vertical="top" wrapText="1"/>
    </xf>
    <xf numFmtId="164" fontId="0" fillId="0" borderId="0" xfId="0" applyNumberFormat="1" applyFill="1"/>
    <xf numFmtId="0" fontId="3" fillId="0" borderId="0" xfId="0" applyFont="1" applyFill="1"/>
    <xf numFmtId="0" fontId="3" fillId="0" borderId="0" xfId="0" applyFont="1" applyFill="1" applyAlignment="1">
      <alignment vertical="top" wrapText="1"/>
    </xf>
    <xf numFmtId="2" fontId="33" fillId="0" borderId="0" xfId="0" applyNumberFormat="1" applyFont="1" applyFill="1"/>
    <xf numFmtId="49" fontId="33" fillId="0" borderId="0" xfId="0" applyNumberFormat="1" applyFont="1" applyFill="1"/>
    <xf numFmtId="164" fontId="21" fillId="0" borderId="2" xfId="0" applyNumberFormat="1" applyFont="1" applyFill="1" applyBorder="1" applyAlignment="1">
      <alignment horizontal="right" vertical="center" wrapText="1"/>
    </xf>
    <xf numFmtId="164" fontId="25" fillId="0" borderId="2" xfId="0" applyNumberFormat="1" applyFont="1" applyFill="1" applyBorder="1" applyAlignment="1">
      <alignment horizontal="right" vertical="center" wrapText="1"/>
    </xf>
    <xf numFmtId="2" fontId="23" fillId="0" borderId="0" xfId="0" applyNumberFormat="1" applyFont="1" applyFill="1"/>
    <xf numFmtId="49" fontId="23" fillId="0" borderId="0" xfId="0" applyNumberFormat="1" applyFont="1" applyFill="1"/>
    <xf numFmtId="2" fontId="6" fillId="0" borderId="0" xfId="0" applyNumberFormat="1" applyFont="1" applyFill="1"/>
    <xf numFmtId="49" fontId="6" fillId="0" borderId="0" xfId="0" applyNumberFormat="1" applyFont="1" applyFill="1"/>
    <xf numFmtId="164" fontId="20" fillId="0" borderId="2" xfId="0" applyNumberFormat="1" applyFont="1" applyFill="1" applyBorder="1" applyAlignment="1">
      <alignment horizontal="right" vertical="center" wrapText="1"/>
    </xf>
    <xf numFmtId="2" fontId="10" fillId="0" borderId="0" xfId="0" applyNumberFormat="1" applyFont="1" applyFill="1"/>
    <xf numFmtId="49" fontId="10" fillId="0" borderId="0" xfId="0" applyNumberFormat="1" applyFont="1" applyFill="1"/>
    <xf numFmtId="164" fontId="27" fillId="0" borderId="2" xfId="0" applyNumberFormat="1" applyFont="1" applyFill="1" applyBorder="1" applyAlignment="1">
      <alignment horizontal="right" vertical="center" wrapText="1"/>
    </xf>
    <xf numFmtId="164" fontId="28" fillId="0" borderId="2" xfId="0" applyNumberFormat="1" applyFont="1" applyFill="1" applyBorder="1" applyAlignment="1">
      <alignment horizontal="right" vertical="center" wrapText="1"/>
    </xf>
    <xf numFmtId="164" fontId="11" fillId="0" borderId="2" xfId="0" applyNumberFormat="1" applyFont="1" applyFill="1" applyBorder="1" applyAlignment="1">
      <alignment horizontal="right" vertical="center" wrapText="1"/>
    </xf>
    <xf numFmtId="164" fontId="14" fillId="0" borderId="2" xfId="0" applyNumberFormat="1" applyFont="1" applyFill="1" applyBorder="1" applyAlignment="1">
      <alignment horizontal="right" vertical="center" wrapText="1"/>
    </xf>
    <xf numFmtId="164" fontId="13" fillId="0" borderId="2" xfId="0" applyNumberFormat="1" applyFont="1" applyFill="1" applyBorder="1" applyAlignment="1">
      <alignment horizontal="right" vertical="center" wrapText="1"/>
    </xf>
    <xf numFmtId="164" fontId="29" fillId="0" borderId="2" xfId="0" applyNumberFormat="1" applyFont="1" applyFill="1" applyBorder="1" applyAlignment="1">
      <alignment horizontal="right" vertical="center" wrapText="1"/>
    </xf>
    <xf numFmtId="2" fontId="31" fillId="0" borderId="0" xfId="0" applyNumberFormat="1" applyFont="1" applyFill="1"/>
    <xf numFmtId="49" fontId="31" fillId="0" borderId="0" xfId="0" applyNumberFormat="1" applyFont="1" applyFill="1"/>
    <xf numFmtId="164" fontId="24" fillId="0" borderId="2" xfId="0" applyNumberFormat="1" applyFont="1" applyFill="1" applyBorder="1" applyAlignment="1">
      <alignment horizontal="right" vertical="center" wrapText="1"/>
    </xf>
    <xf numFmtId="49" fontId="5" fillId="0" borderId="0" xfId="0" applyNumberFormat="1" applyFont="1" applyFill="1"/>
    <xf numFmtId="0" fontId="5" fillId="2" borderId="2" xfId="0" applyFont="1" applyFill="1" applyBorder="1" applyAlignment="1">
      <alignment horizontal="justify" vertical="top" wrapText="1"/>
    </xf>
    <xf numFmtId="0" fontId="5" fillId="0" borderId="2" xfId="0" applyFont="1" applyBorder="1" applyAlignment="1">
      <alignment horizontal="justify" wrapText="1"/>
    </xf>
    <xf numFmtId="164" fontId="5" fillId="0" borderId="2" xfId="0" applyNumberFormat="1" applyFont="1" applyFill="1" applyBorder="1" applyAlignment="1">
      <alignment horizontal="right" wrapText="1"/>
    </xf>
    <xf numFmtId="164" fontId="12" fillId="0" borderId="2" xfId="0" applyNumberFormat="1" applyFont="1" applyFill="1" applyBorder="1" applyAlignment="1">
      <alignment horizontal="right" wrapText="1"/>
    </xf>
    <xf numFmtId="0" fontId="5" fillId="0" borderId="10" xfId="0" applyFont="1" applyFill="1" applyBorder="1" applyAlignment="1">
      <alignment horizontal="right"/>
    </xf>
    <xf numFmtId="164" fontId="9" fillId="0" borderId="2" xfId="0" applyNumberFormat="1" applyFont="1" applyFill="1" applyBorder="1" applyAlignment="1">
      <alignment horizontal="right" vertical="center" wrapText="1"/>
    </xf>
    <xf numFmtId="0" fontId="8" fillId="0" borderId="2" xfId="0" applyFont="1" applyFill="1" applyBorder="1" applyAlignment="1">
      <alignment horizontal="left" vertical="top" wrapText="1"/>
    </xf>
    <xf numFmtId="0" fontId="8" fillId="0" borderId="2" xfId="0" applyFont="1" applyFill="1" applyBorder="1" applyAlignment="1">
      <alignment vertical="top" wrapText="1"/>
    </xf>
    <xf numFmtId="0" fontId="5" fillId="0" borderId="9" xfId="0" applyFont="1" applyFill="1" applyBorder="1" applyAlignment="1">
      <alignment horizontal="center" vertical="center" wrapText="1"/>
    </xf>
    <xf numFmtId="4" fontId="16" fillId="0" borderId="2" xfId="0" applyNumberFormat="1" applyFont="1" applyFill="1" applyBorder="1" applyAlignment="1">
      <alignment horizontal="right" vertical="top" wrapText="1"/>
    </xf>
    <xf numFmtId="164" fontId="7" fillId="0" borderId="2" xfId="0" applyNumberFormat="1" applyFont="1" applyFill="1" applyBorder="1" applyAlignment="1" applyProtection="1">
      <alignment horizontal="right"/>
    </xf>
    <xf numFmtId="164" fontId="7" fillId="0" borderId="2" xfId="0" applyNumberFormat="1" applyFont="1" applyFill="1" applyBorder="1" applyAlignment="1" applyProtection="1">
      <alignment horizontal="right"/>
      <protection locked="0"/>
    </xf>
    <xf numFmtId="2" fontId="40" fillId="0" borderId="0" xfId="0" applyNumberFormat="1" applyFont="1" applyFill="1"/>
    <xf numFmtId="49" fontId="40" fillId="0" borderId="0" xfId="0" applyNumberFormat="1" applyFont="1" applyFill="1"/>
    <xf numFmtId="2" fontId="42" fillId="0" borderId="0" xfId="0" applyNumberFormat="1" applyFont="1" applyFill="1"/>
    <xf numFmtId="2" fontId="41" fillId="0" borderId="0" xfId="0" applyNumberFormat="1" applyFont="1" applyFill="1"/>
    <xf numFmtId="49" fontId="41" fillId="0" borderId="0" xfId="0" applyNumberFormat="1" applyFont="1" applyFill="1"/>
    <xf numFmtId="0" fontId="5" fillId="0" borderId="2" xfId="0" applyNumberFormat="1" applyFont="1" applyFill="1" applyBorder="1" applyAlignment="1">
      <alignment horizontal="center" vertical="center" wrapText="1"/>
    </xf>
    <xf numFmtId="2" fontId="38" fillId="0" borderId="0" xfId="0" applyNumberFormat="1" applyFont="1" applyFill="1"/>
    <xf numFmtId="49" fontId="38" fillId="0" borderId="0" xfId="0" applyNumberFormat="1" applyFont="1" applyFill="1"/>
    <xf numFmtId="164" fontId="36" fillId="0" borderId="2" xfId="0" applyNumberFormat="1" applyFont="1" applyFill="1" applyBorder="1" applyAlignment="1">
      <alignment horizontal="right" vertical="center" wrapText="1"/>
    </xf>
    <xf numFmtId="49" fontId="1" fillId="0" borderId="0" xfId="0" applyNumberFormat="1" applyFont="1" applyFill="1"/>
    <xf numFmtId="0" fontId="1" fillId="0" borderId="0" xfId="0" applyNumberFormat="1" applyFont="1" applyFill="1"/>
    <xf numFmtId="0" fontId="31" fillId="0" borderId="0" xfId="0" applyNumberFormat="1" applyFont="1" applyFill="1"/>
    <xf numFmtId="0" fontId="31" fillId="0" borderId="0" xfId="0" applyFont="1" applyFill="1"/>
    <xf numFmtId="0" fontId="5" fillId="0" borderId="0" xfId="0" applyFont="1" applyFill="1" applyAlignment="1">
      <alignment horizontal="center" vertical="top" wrapText="1"/>
    </xf>
    <xf numFmtId="0" fontId="5" fillId="0" borderId="2" xfId="0" applyFont="1" applyFill="1" applyBorder="1" applyAlignment="1">
      <alignment horizontal="center" wrapText="1"/>
    </xf>
    <xf numFmtId="0" fontId="5" fillId="0" borderId="2" xfId="0" applyNumberFormat="1" applyFont="1" applyFill="1" applyBorder="1" applyAlignment="1">
      <alignment horizontal="center" wrapText="1"/>
    </xf>
    <xf numFmtId="0" fontId="32" fillId="0" borderId="2" xfId="0" applyFont="1" applyFill="1" applyBorder="1" applyAlignment="1">
      <alignment vertical="top" wrapText="1"/>
    </xf>
    <xf numFmtId="0" fontId="22" fillId="0" borderId="2" xfId="0" applyFont="1" applyFill="1" applyBorder="1" applyAlignment="1">
      <alignment vertical="top" wrapText="1"/>
    </xf>
    <xf numFmtId="0" fontId="22" fillId="0" borderId="2" xfId="0" applyNumberFormat="1" applyFont="1" applyFill="1" applyBorder="1" applyAlignment="1">
      <alignment horizontal="center" vertical="center" wrapText="1"/>
    </xf>
    <xf numFmtId="0" fontId="12" fillId="0" borderId="2" xfId="0" applyNumberFormat="1"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5" fillId="0" borderId="9" xfId="0" applyNumberFormat="1" applyFont="1" applyFill="1" applyBorder="1" applyAlignment="1">
      <alignment horizontal="center" vertical="center" wrapText="1"/>
    </xf>
    <xf numFmtId="164" fontId="5" fillId="0" borderId="2" xfId="0" applyNumberFormat="1" applyFont="1" applyFill="1" applyBorder="1"/>
    <xf numFmtId="0" fontId="12" fillId="0" borderId="2" xfId="0" applyFont="1" applyFill="1" applyBorder="1" applyAlignment="1">
      <alignment vertical="top" wrapText="1"/>
    </xf>
    <xf numFmtId="0" fontId="5" fillId="0" borderId="9" xfId="0" applyFont="1" applyFill="1" applyBorder="1" applyAlignment="1">
      <alignment vertical="top" wrapText="1"/>
    </xf>
    <xf numFmtId="0" fontId="5" fillId="0" borderId="2" xfId="0" applyFont="1" applyFill="1" applyBorder="1"/>
    <xf numFmtId="0" fontId="2" fillId="0" borderId="2" xfId="0" applyFont="1" applyFill="1" applyBorder="1" applyAlignment="1">
      <alignment vertical="top" wrapText="1"/>
    </xf>
    <xf numFmtId="0" fontId="8" fillId="0" borderId="0" xfId="0" applyFont="1" applyFill="1" applyAlignment="1">
      <alignment wrapText="1"/>
    </xf>
    <xf numFmtId="0" fontId="5" fillId="0" borderId="11" xfId="0" applyFont="1" applyFill="1" applyBorder="1" applyAlignment="1">
      <alignment horizontal="center" vertical="center" wrapText="1"/>
    </xf>
    <xf numFmtId="164" fontId="26" fillId="0" borderId="2" xfId="0" applyNumberFormat="1" applyFont="1" applyFill="1" applyBorder="1" applyAlignment="1">
      <alignment horizontal="right" vertical="center" wrapText="1"/>
    </xf>
    <xf numFmtId="0" fontId="8" fillId="0" borderId="0" xfId="0" applyFont="1" applyFill="1"/>
    <xf numFmtId="0" fontId="12" fillId="0" borderId="11"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22" fillId="0" borderId="9" xfId="0" applyFont="1" applyFill="1" applyBorder="1" applyAlignment="1">
      <alignment vertical="top" wrapText="1"/>
    </xf>
    <xf numFmtId="0" fontId="22" fillId="0" borderId="9" xfId="0" applyFont="1" applyFill="1" applyBorder="1" applyAlignment="1">
      <alignment horizontal="center" vertical="center" wrapText="1"/>
    </xf>
    <xf numFmtId="0" fontId="22" fillId="0" borderId="9" xfId="0" applyNumberFormat="1" applyFont="1" applyFill="1" applyBorder="1" applyAlignment="1">
      <alignment horizontal="center" vertical="center" wrapText="1"/>
    </xf>
    <xf numFmtId="0" fontId="8" fillId="0" borderId="2" xfId="0" applyFont="1" applyFill="1" applyBorder="1" applyAlignment="1">
      <alignment wrapText="1"/>
    </xf>
    <xf numFmtId="164" fontId="39" fillId="0" borderId="2" xfId="0" applyNumberFormat="1" applyFont="1" applyFill="1" applyBorder="1" applyAlignment="1">
      <alignment horizontal="right" vertical="center" wrapText="1"/>
    </xf>
    <xf numFmtId="164" fontId="30" fillId="0" borderId="2" xfId="0" applyNumberFormat="1" applyFont="1" applyFill="1" applyBorder="1" applyAlignment="1">
      <alignment horizontal="right" vertical="center" wrapText="1"/>
    </xf>
    <xf numFmtId="2" fontId="44" fillId="0" borderId="0" xfId="0" applyNumberFormat="1" applyFont="1" applyFill="1"/>
    <xf numFmtId="164" fontId="5" fillId="0" borderId="2" xfId="0" applyNumberFormat="1" applyFont="1" applyBorder="1" applyAlignment="1">
      <alignment horizontal="right" wrapText="1"/>
    </xf>
    <xf numFmtId="164" fontId="45" fillId="0" borderId="2" xfId="0" applyNumberFormat="1" applyFont="1" applyFill="1" applyBorder="1" applyAlignment="1">
      <alignment horizontal="right" vertical="center" wrapText="1"/>
    </xf>
    <xf numFmtId="164" fontId="12" fillId="0" borderId="2" xfId="0" applyNumberFormat="1" applyFont="1" applyFill="1" applyBorder="1" applyAlignment="1">
      <alignment horizontal="right" vertical="center" wrapText="1"/>
    </xf>
    <xf numFmtId="164" fontId="31" fillId="0" borderId="0" xfId="0" applyNumberFormat="1" applyFont="1" applyFill="1"/>
    <xf numFmtId="164" fontId="5" fillId="0" borderId="2" xfId="0" applyNumberFormat="1" applyFont="1" applyFill="1" applyBorder="1" applyAlignment="1" applyProtection="1">
      <alignment horizontal="right" vertical="center" wrapText="1"/>
      <protection locked="0"/>
    </xf>
    <xf numFmtId="2" fontId="31" fillId="0" borderId="0" xfId="0" applyNumberFormat="1" applyFont="1" applyFill="1" applyBorder="1"/>
    <xf numFmtId="49" fontId="31" fillId="0" borderId="0" xfId="0" applyNumberFormat="1" applyFont="1" applyFill="1" applyBorder="1"/>
    <xf numFmtId="2" fontId="6" fillId="0" borderId="0" xfId="0" applyNumberFormat="1" applyFont="1" applyFill="1" applyBorder="1"/>
    <xf numFmtId="49" fontId="6" fillId="0" borderId="0" xfId="0" applyNumberFormat="1" applyFont="1" applyFill="1" applyBorder="1"/>
    <xf numFmtId="2" fontId="46" fillId="0" borderId="0" xfId="0" applyNumberFormat="1" applyFont="1" applyFill="1"/>
    <xf numFmtId="2" fontId="47" fillId="0" borderId="0" xfId="0" applyNumberFormat="1" applyFont="1" applyFill="1"/>
    <xf numFmtId="0" fontId="5" fillId="0" borderId="0" xfId="0" applyFont="1" applyFill="1" applyBorder="1" applyAlignment="1">
      <alignment horizontal="center" vertical="center" wrapText="1"/>
    </xf>
    <xf numFmtId="0" fontId="7" fillId="0" borderId="0" xfId="0" applyFont="1" applyFill="1" applyProtection="1"/>
    <xf numFmtId="49" fontId="5" fillId="0" borderId="2" xfId="0" applyNumberFormat="1" applyFont="1" applyFill="1" applyBorder="1" applyAlignment="1">
      <alignment horizontal="center" wrapText="1"/>
    </xf>
    <xf numFmtId="0" fontId="26" fillId="0" borderId="0" xfId="0" applyFont="1" applyFill="1" applyProtection="1"/>
    <xf numFmtId="0" fontId="34" fillId="0" borderId="2" xfId="0" applyNumberFormat="1" applyFont="1" applyFill="1" applyBorder="1" applyAlignment="1" applyProtection="1">
      <alignment horizontal="left" vertical="center" wrapText="1" shrinkToFit="1"/>
    </xf>
    <xf numFmtId="0" fontId="12" fillId="0" borderId="2" xfId="0" applyFont="1" applyFill="1" applyBorder="1" applyAlignment="1">
      <alignment horizontal="left" vertical="top" wrapText="1"/>
    </xf>
    <xf numFmtId="164" fontId="5" fillId="0" borderId="0" xfId="0" applyNumberFormat="1" applyFont="1" applyFill="1" applyProtection="1"/>
    <xf numFmtId="1" fontId="5" fillId="0" borderId="5" xfId="0" applyNumberFormat="1" applyFont="1" applyFill="1" applyBorder="1" applyAlignment="1">
      <alignment horizontal="center"/>
    </xf>
    <xf numFmtId="164" fontId="5" fillId="0" borderId="2" xfId="0" applyNumberFormat="1" applyFont="1" applyFill="1" applyBorder="1" applyAlignment="1" applyProtection="1">
      <alignment horizontal="right" wrapText="1"/>
      <protection locked="0"/>
    </xf>
    <xf numFmtId="165" fontId="5" fillId="0" borderId="2" xfId="0" applyNumberFormat="1" applyFont="1" applyFill="1" applyBorder="1" applyAlignment="1">
      <alignment horizontal="center"/>
    </xf>
    <xf numFmtId="49" fontId="2" fillId="0" borderId="2" xfId="0" applyNumberFormat="1" applyFont="1" applyFill="1" applyBorder="1" applyAlignment="1">
      <alignment horizontal="left" vertical="top" wrapText="1"/>
    </xf>
    <xf numFmtId="2" fontId="5" fillId="0" borderId="2" xfId="0" applyNumberFormat="1" applyFont="1" applyFill="1" applyBorder="1" applyAlignment="1">
      <alignment horizontal="center"/>
    </xf>
    <xf numFmtId="1" fontId="5" fillId="0" borderId="2" xfId="0" applyNumberFormat="1" applyFont="1" applyFill="1" applyBorder="1" applyAlignment="1">
      <alignment horizontal="center"/>
    </xf>
    <xf numFmtId="3" fontId="5" fillId="0" borderId="2" xfId="0" applyNumberFormat="1" applyFont="1" applyFill="1" applyBorder="1" applyAlignment="1">
      <alignment horizontal="center" vertical="center" wrapText="1"/>
    </xf>
    <xf numFmtId="2" fontId="43" fillId="0" borderId="0" xfId="0" applyNumberFormat="1" applyFont="1" applyFill="1"/>
    <xf numFmtId="49" fontId="43" fillId="0" borderId="0" xfId="0" applyNumberFormat="1" applyFont="1" applyFill="1"/>
    <xf numFmtId="0" fontId="53" fillId="0" borderId="2" xfId="0" applyFont="1" applyFill="1" applyBorder="1" applyAlignment="1">
      <alignment vertical="top" wrapText="1"/>
    </xf>
    <xf numFmtId="0" fontId="53" fillId="0" borderId="2" xfId="0" applyFont="1" applyFill="1" applyBorder="1" applyAlignment="1">
      <alignment horizontal="center" vertical="center" wrapText="1"/>
    </xf>
    <xf numFmtId="0" fontId="53" fillId="0" borderId="2" xfId="0" applyNumberFormat="1" applyFont="1" applyFill="1" applyBorder="1" applyAlignment="1">
      <alignment horizontal="center" vertical="center" wrapText="1"/>
    </xf>
    <xf numFmtId="164" fontId="53" fillId="0" borderId="2" xfId="0" applyNumberFormat="1" applyFont="1" applyFill="1" applyBorder="1" applyAlignment="1">
      <alignment horizontal="right" vertical="center" wrapText="1"/>
    </xf>
    <xf numFmtId="49" fontId="53" fillId="0" borderId="2" xfId="0" applyNumberFormat="1" applyFont="1" applyFill="1" applyBorder="1" applyAlignment="1">
      <alignment horizontal="center" vertical="center" wrapText="1"/>
    </xf>
    <xf numFmtId="0" fontId="53" fillId="0" borderId="2" xfId="0" applyFont="1" applyFill="1" applyBorder="1" applyAlignment="1" applyProtection="1">
      <alignment horizontal="center" vertical="center" wrapText="1"/>
      <protection locked="0"/>
    </xf>
    <xf numFmtId="0" fontId="53" fillId="0" borderId="2" xfId="0" applyFont="1" applyFill="1" applyBorder="1" applyAlignment="1">
      <alignment wrapText="1"/>
    </xf>
    <xf numFmtId="164" fontId="53" fillId="0" borderId="2" xfId="0" applyNumberFormat="1" applyFont="1" applyFill="1" applyBorder="1" applyAlignment="1" applyProtection="1">
      <alignment horizontal="right" vertical="center" wrapText="1"/>
      <protection locked="0"/>
    </xf>
    <xf numFmtId="49" fontId="48" fillId="0" borderId="0" xfId="0" applyNumberFormat="1" applyFont="1" applyFill="1"/>
    <xf numFmtId="49" fontId="49" fillId="0" borderId="0" xfId="0" applyNumberFormat="1" applyFont="1" applyFill="1"/>
    <xf numFmtId="49" fontId="50" fillId="0" borderId="0" xfId="0" applyNumberFormat="1" applyFont="1" applyFill="1"/>
    <xf numFmtId="49" fontId="51" fillId="0" borderId="0" xfId="0" applyNumberFormat="1" applyFont="1" applyFill="1"/>
    <xf numFmtId="49" fontId="52" fillId="0" borderId="0" xfId="0" applyNumberFormat="1" applyFont="1" applyFill="1"/>
    <xf numFmtId="0" fontId="53" fillId="0" borderId="2" xfId="1" applyFont="1" applyFill="1" applyBorder="1" applyAlignment="1" applyProtection="1">
      <alignment horizontal="left" vertical="top" wrapText="1"/>
      <protection locked="0"/>
    </xf>
    <xf numFmtId="49" fontId="31" fillId="3" borderId="0" xfId="0" applyNumberFormat="1" applyFont="1" applyFill="1"/>
    <xf numFmtId="2" fontId="31" fillId="3" borderId="0" xfId="0" applyNumberFormat="1" applyFont="1" applyFill="1"/>
    <xf numFmtId="0" fontId="54" fillId="0" borderId="2" xfId="0" applyFont="1" applyFill="1" applyBorder="1" applyAlignment="1">
      <alignment horizontal="left" vertical="top" wrapText="1"/>
    </xf>
    <xf numFmtId="0" fontId="53" fillId="0" borderId="2" xfId="0" applyFont="1" applyFill="1" applyBorder="1" applyAlignment="1">
      <alignment horizontal="left" vertical="top" wrapText="1"/>
    </xf>
    <xf numFmtId="2" fontId="55" fillId="0" borderId="0" xfId="0" applyNumberFormat="1" applyFont="1" applyFill="1"/>
    <xf numFmtId="2" fontId="56" fillId="0" borderId="0" xfId="0" applyNumberFormat="1" applyFont="1" applyFill="1"/>
    <xf numFmtId="49" fontId="55" fillId="0" borderId="0" xfId="0" applyNumberFormat="1" applyFont="1" applyFill="1"/>
    <xf numFmtId="49" fontId="57" fillId="0" borderId="0" xfId="0" applyNumberFormat="1" applyFont="1" applyFill="1"/>
    <xf numFmtId="164" fontId="58" fillId="0" borderId="2" xfId="0" applyNumberFormat="1" applyFont="1" applyFill="1" applyBorder="1" applyAlignment="1">
      <alignment horizontal="right" vertical="center" wrapText="1"/>
    </xf>
    <xf numFmtId="0" fontId="59" fillId="0" borderId="2" xfId="0" applyFont="1" applyFill="1" applyBorder="1" applyAlignment="1">
      <alignment wrapText="1"/>
    </xf>
    <xf numFmtId="0" fontId="59" fillId="0" borderId="0" xfId="0" applyFont="1" applyFill="1"/>
    <xf numFmtId="0" fontId="59" fillId="0" borderId="0" xfId="0" applyFont="1" applyFill="1" applyAlignment="1">
      <alignment wrapText="1"/>
    </xf>
    <xf numFmtId="0" fontId="59" fillId="0" borderId="2" xfId="0" applyFont="1" applyFill="1" applyBorder="1"/>
    <xf numFmtId="2" fontId="59" fillId="0" borderId="2" xfId="0" applyNumberFormat="1" applyFont="1" applyFill="1" applyBorder="1" applyAlignment="1">
      <alignment wrapText="1"/>
    </xf>
    <xf numFmtId="0" fontId="5" fillId="0" borderId="0" xfId="0" applyFont="1" applyFill="1" applyAlignment="1">
      <alignment horizontal="left"/>
    </xf>
    <xf numFmtId="0" fontId="5" fillId="0" borderId="0" xfId="0" applyFont="1" applyFill="1" applyAlignment="1">
      <alignment horizontal="center" vertical="top" wrapText="1"/>
    </xf>
    <xf numFmtId="0" fontId="5" fillId="0" borderId="0" xfId="0" applyFont="1" applyAlignment="1">
      <alignment horizontal="center"/>
    </xf>
    <xf numFmtId="0" fontId="5" fillId="0" borderId="2" xfId="0" applyFont="1" applyBorder="1" applyAlignment="1">
      <alignment horizontal="center" vertical="center" wrapText="1"/>
    </xf>
    <xf numFmtId="0" fontId="5" fillId="0" borderId="0" xfId="0" applyFont="1" applyFill="1" applyAlignment="1" applyProtection="1">
      <alignment horizontal="left"/>
    </xf>
    <xf numFmtId="0" fontId="5" fillId="0" borderId="1" xfId="0" applyFont="1" applyFill="1" applyBorder="1" applyAlignment="1">
      <alignment wrapText="1"/>
    </xf>
    <xf numFmtId="49" fontId="5" fillId="0" borderId="5" xfId="0" applyNumberFormat="1" applyFont="1" applyFill="1" applyBorder="1" applyAlignment="1">
      <alignment horizontal="center" vertical="center" wrapText="1"/>
    </xf>
    <xf numFmtId="0" fontId="8" fillId="0" borderId="2" xfId="0" applyFont="1" applyFill="1" applyBorder="1" applyAlignment="1">
      <alignment horizontal="left" wrapText="1"/>
    </xf>
    <xf numFmtId="49" fontId="12" fillId="0" borderId="2" xfId="0" applyNumberFormat="1" applyFont="1" applyFill="1" applyBorder="1" applyAlignment="1">
      <alignment horizontal="center" vertical="center" wrapText="1"/>
    </xf>
    <xf numFmtId="0" fontId="5" fillId="0" borderId="0" xfId="0" applyFont="1" applyFill="1" applyBorder="1" applyAlignment="1">
      <alignment horizontal="right"/>
    </xf>
    <xf numFmtId="0" fontId="5" fillId="0" borderId="2" xfId="0" applyFont="1" applyFill="1" applyBorder="1" applyProtection="1"/>
    <xf numFmtId="0" fontId="7" fillId="0" borderId="2" xfId="0" applyFont="1" applyFill="1" applyBorder="1" applyProtection="1"/>
    <xf numFmtId="0" fontId="12" fillId="0" borderId="2" xfId="0" applyFont="1" applyFill="1" applyBorder="1" applyAlignment="1" applyProtection="1">
      <alignment shrinkToFit="1"/>
    </xf>
    <xf numFmtId="0" fontId="12" fillId="0" borderId="2" xfId="0" applyFont="1" applyFill="1" applyBorder="1" applyAlignment="1" applyProtection="1">
      <alignment horizontal="center"/>
    </xf>
    <xf numFmtId="4" fontId="5" fillId="0" borderId="9" xfId="0" applyNumberFormat="1" applyFont="1" applyBorder="1" applyAlignment="1">
      <alignment horizontal="center" vertical="center"/>
    </xf>
    <xf numFmtId="0" fontId="2" fillId="0" borderId="2" xfId="0" applyFont="1" applyFill="1" applyBorder="1" applyAlignment="1">
      <alignment horizontal="center" vertical="center" wrapText="1"/>
    </xf>
    <xf numFmtId="164" fontId="60" fillId="0" borderId="2" xfId="0" applyNumberFormat="1" applyFont="1" applyFill="1" applyBorder="1" applyAlignment="1">
      <alignment horizontal="right" vertical="center" wrapText="1"/>
    </xf>
    <xf numFmtId="0" fontId="60" fillId="0" borderId="2" xfId="0" applyFont="1" applyFill="1" applyBorder="1" applyProtection="1"/>
    <xf numFmtId="0" fontId="61" fillId="0" borderId="2" xfId="0" applyFont="1" applyFill="1" applyBorder="1" applyAlignment="1">
      <alignment horizontal="left" vertical="top" wrapText="1"/>
    </xf>
    <xf numFmtId="0" fontId="60" fillId="0" borderId="11" xfId="0" applyFont="1" applyFill="1" applyBorder="1" applyAlignment="1">
      <alignment horizontal="center" vertical="center" wrapText="1"/>
    </xf>
    <xf numFmtId="0" fontId="60" fillId="0" borderId="2" xfId="0" applyNumberFormat="1" applyFont="1" applyFill="1" applyBorder="1" applyAlignment="1">
      <alignment horizontal="center" vertical="center" wrapText="1"/>
    </xf>
    <xf numFmtId="0" fontId="60" fillId="0" borderId="2" xfId="0" applyFont="1" applyFill="1" applyBorder="1" applyAlignment="1" applyProtection="1">
      <alignment horizontal="center" vertical="center" wrapText="1"/>
      <protection locked="0"/>
    </xf>
    <xf numFmtId="0" fontId="60" fillId="0" borderId="2" xfId="0" applyFont="1" applyFill="1" applyBorder="1" applyAlignment="1">
      <alignment wrapText="1"/>
    </xf>
    <xf numFmtId="0" fontId="60" fillId="0" borderId="2" xfId="0" applyFont="1" applyFill="1" applyBorder="1" applyAlignment="1">
      <alignment horizontal="center" vertical="center" wrapText="1"/>
    </xf>
    <xf numFmtId="0" fontId="60" fillId="0" borderId="2" xfId="0" applyFont="1" applyFill="1" applyBorder="1" applyAlignment="1">
      <alignment horizontal="left" vertical="top" wrapText="1"/>
    </xf>
    <xf numFmtId="0" fontId="60" fillId="0" borderId="2" xfId="0" applyFont="1" applyFill="1" applyBorder="1" applyAlignment="1">
      <alignment vertical="top" wrapText="1"/>
    </xf>
    <xf numFmtId="0" fontId="60" fillId="0" borderId="0" xfId="0" applyFont="1" applyFill="1" applyAlignment="1">
      <alignment wrapText="1"/>
    </xf>
    <xf numFmtId="0" fontId="62" fillId="0" borderId="2" xfId="0" applyNumberFormat="1" applyFont="1" applyFill="1" applyBorder="1" applyAlignment="1">
      <alignment horizontal="center" vertical="center" wrapText="1"/>
    </xf>
    <xf numFmtId="49" fontId="60" fillId="0" borderId="2" xfId="0" applyNumberFormat="1" applyFont="1" applyFill="1" applyBorder="1" applyAlignment="1">
      <alignment horizontal="center" vertical="center" wrapText="1"/>
    </xf>
    <xf numFmtId="0" fontId="60" fillId="0" borderId="5" xfId="0" applyFont="1" applyFill="1" applyBorder="1" applyAlignment="1">
      <alignment wrapText="1"/>
    </xf>
    <xf numFmtId="49" fontId="62" fillId="0" borderId="2" xfId="0" applyNumberFormat="1" applyFont="1" applyFill="1" applyBorder="1" applyAlignment="1">
      <alignment horizontal="center" vertical="center" wrapText="1"/>
    </xf>
    <xf numFmtId="0" fontId="62" fillId="0" borderId="2" xfId="0" applyFont="1" applyFill="1" applyBorder="1" applyAlignment="1">
      <alignment horizontal="center" vertical="center" wrapText="1"/>
    </xf>
    <xf numFmtId="0" fontId="60" fillId="0" borderId="2" xfId="0" applyFont="1" applyFill="1" applyBorder="1"/>
    <xf numFmtId="0" fontId="62" fillId="0" borderId="2" xfId="0" applyFont="1" applyFill="1" applyBorder="1" applyAlignment="1">
      <alignment vertical="top" wrapText="1"/>
    </xf>
    <xf numFmtId="0" fontId="60" fillId="0" borderId="0" xfId="0" applyFont="1" applyFill="1"/>
    <xf numFmtId="49" fontId="60" fillId="0" borderId="2" xfId="0" applyNumberFormat="1" applyFont="1" applyFill="1" applyBorder="1" applyAlignment="1">
      <alignment horizontal="center"/>
    </xf>
    <xf numFmtId="0" fontId="63" fillId="0" borderId="2" xfId="0" applyFont="1" applyFill="1" applyBorder="1" applyAlignment="1">
      <alignment vertical="top" wrapText="1"/>
    </xf>
    <xf numFmtId="0" fontId="63" fillId="0" borderId="2" xfId="0" applyFont="1" applyFill="1" applyBorder="1" applyAlignment="1">
      <alignment horizontal="center" vertical="center" wrapText="1"/>
    </xf>
    <xf numFmtId="0" fontId="63" fillId="0" borderId="2" xfId="0" applyNumberFormat="1" applyFont="1" applyFill="1" applyBorder="1" applyAlignment="1">
      <alignment horizontal="center" vertical="center" wrapText="1"/>
    </xf>
    <xf numFmtId="0" fontId="64" fillId="0" borderId="2" xfId="0" applyFont="1" applyFill="1" applyBorder="1" applyAlignment="1">
      <alignment vertical="center" wrapText="1"/>
    </xf>
    <xf numFmtId="0" fontId="64" fillId="0" borderId="2" xfId="0" applyFont="1" applyFill="1" applyBorder="1" applyAlignment="1">
      <alignment horizontal="center" vertical="center" wrapText="1"/>
    </xf>
    <xf numFmtId="0" fontId="64" fillId="0" borderId="2" xfId="0" applyNumberFormat="1" applyFont="1" applyFill="1" applyBorder="1" applyAlignment="1">
      <alignment horizontal="center" vertical="center" wrapText="1"/>
    </xf>
    <xf numFmtId="0" fontId="60" fillId="0" borderId="2" xfId="0" applyFont="1" applyFill="1" applyBorder="1" applyAlignment="1" applyProtection="1">
      <alignment vertical="center" wrapText="1"/>
      <protection locked="0"/>
    </xf>
    <xf numFmtId="0" fontId="61" fillId="0" borderId="2" xfId="0" applyFont="1" applyFill="1" applyBorder="1" applyAlignment="1">
      <alignment wrapText="1"/>
    </xf>
    <xf numFmtId="0" fontId="61" fillId="0" borderId="2" xfId="0" applyFont="1" applyFill="1" applyBorder="1" applyAlignment="1">
      <alignment vertical="top" wrapText="1"/>
    </xf>
    <xf numFmtId="0" fontId="60" fillId="0" borderId="4" xfId="0" applyFont="1" applyFill="1" applyBorder="1" applyAlignment="1">
      <alignment horizontal="center" vertical="center" wrapText="1"/>
    </xf>
    <xf numFmtId="49" fontId="60" fillId="0" borderId="2" xfId="0" applyNumberFormat="1" applyFont="1" applyFill="1" applyBorder="1" applyAlignment="1">
      <alignment horizontal="center" vertical="center"/>
    </xf>
    <xf numFmtId="49" fontId="63" fillId="0" borderId="2" xfId="0" applyNumberFormat="1" applyFont="1" applyFill="1" applyBorder="1" applyAlignment="1">
      <alignment horizontal="center" vertical="center" wrapText="1"/>
    </xf>
    <xf numFmtId="0" fontId="60" fillId="4" borderId="2" xfId="0" applyFont="1" applyFill="1" applyBorder="1" applyAlignment="1">
      <alignment vertical="top" wrapText="1"/>
    </xf>
    <xf numFmtId="0" fontId="62" fillId="4" borderId="2" xfId="0" applyFont="1" applyFill="1" applyBorder="1" applyAlignment="1">
      <alignment horizontal="center" vertical="center" wrapText="1"/>
    </xf>
    <xf numFmtId="0" fontId="62" fillId="4" borderId="2" xfId="0" applyNumberFormat="1" applyFont="1" applyFill="1" applyBorder="1" applyAlignment="1">
      <alignment horizontal="center" vertical="center" wrapText="1"/>
    </xf>
    <xf numFmtId="164" fontId="24" fillId="4" borderId="2" xfId="0" applyNumberFormat="1" applyFont="1" applyFill="1" applyBorder="1" applyAlignment="1">
      <alignment horizontal="right" vertical="center" wrapText="1"/>
    </xf>
    <xf numFmtId="0" fontId="60" fillId="4" borderId="2" xfId="0" applyFont="1" applyFill="1" applyBorder="1" applyAlignment="1">
      <alignment horizontal="center" vertical="center" wrapText="1"/>
    </xf>
    <xf numFmtId="0" fontId="60" fillId="4" borderId="2" xfId="0" applyNumberFormat="1" applyFont="1" applyFill="1" applyBorder="1" applyAlignment="1">
      <alignment horizontal="center" vertical="center" wrapText="1"/>
    </xf>
    <xf numFmtId="164" fontId="7" fillId="4" borderId="2" xfId="0" applyNumberFormat="1" applyFont="1" applyFill="1" applyBorder="1" applyAlignment="1">
      <alignment horizontal="right" vertical="center" wrapText="1"/>
    </xf>
    <xf numFmtId="0" fontId="60" fillId="4" borderId="0" xfId="0" applyFont="1" applyFill="1"/>
    <xf numFmtId="164" fontId="2" fillId="4" borderId="2" xfId="0" applyNumberFormat="1" applyFont="1" applyFill="1" applyBorder="1" applyAlignment="1">
      <alignment horizontal="right" vertical="center" wrapText="1"/>
    </xf>
    <xf numFmtId="0" fontId="62" fillId="4" borderId="2" xfId="0" applyFont="1" applyFill="1" applyBorder="1" applyAlignment="1">
      <alignment vertical="top" wrapText="1"/>
    </xf>
    <xf numFmtId="0" fontId="62" fillId="4" borderId="2" xfId="0" applyFont="1" applyFill="1" applyBorder="1" applyAlignment="1">
      <alignment horizontal="center" vertical="center"/>
    </xf>
    <xf numFmtId="49" fontId="60" fillId="4" borderId="2" xfId="0" applyNumberFormat="1" applyFont="1" applyFill="1" applyBorder="1" applyAlignment="1">
      <alignment horizontal="center" vertical="center" wrapText="1"/>
    </xf>
    <xf numFmtId="0" fontId="60" fillId="4" borderId="2" xfId="0" applyFont="1" applyFill="1" applyBorder="1"/>
    <xf numFmtId="164" fontId="5" fillId="4" borderId="2" xfId="0" applyNumberFormat="1" applyFont="1" applyFill="1" applyBorder="1" applyAlignment="1">
      <alignment horizontal="right" vertical="center" wrapText="1"/>
    </xf>
    <xf numFmtId="164" fontId="53" fillId="4" borderId="2" xfId="0" applyNumberFormat="1" applyFont="1" applyFill="1" applyBorder="1" applyAlignment="1">
      <alignment horizontal="right" vertical="center" wrapText="1"/>
    </xf>
    <xf numFmtId="0" fontId="60" fillId="4" borderId="2" xfId="0" applyFont="1" applyFill="1" applyBorder="1" applyAlignment="1">
      <alignment wrapText="1"/>
    </xf>
    <xf numFmtId="0" fontId="61" fillId="4" borderId="2" xfId="0" applyFont="1" applyFill="1" applyBorder="1" applyAlignment="1">
      <alignment wrapText="1"/>
    </xf>
    <xf numFmtId="3" fontId="60" fillId="4" borderId="2" xfId="0" applyNumberFormat="1"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wrapText="1"/>
      <protection locked="0"/>
    </xf>
    <xf numFmtId="2" fontId="5" fillId="0" borderId="0" xfId="0" applyNumberFormat="1" applyFont="1" applyFill="1"/>
    <xf numFmtId="0" fontId="5" fillId="4" borderId="2" xfId="0" applyFont="1" applyFill="1" applyBorder="1" applyAlignment="1">
      <alignment wrapText="1"/>
    </xf>
    <xf numFmtId="0" fontId="5" fillId="4" borderId="2" xfId="0" applyFont="1" applyFill="1" applyBorder="1" applyAlignment="1">
      <alignment horizontal="center" vertical="center" wrapText="1"/>
    </xf>
    <xf numFmtId="0" fontId="5" fillId="4" borderId="2" xfId="0" applyNumberFormat="1" applyFont="1" applyFill="1" applyBorder="1" applyAlignment="1">
      <alignment horizontal="center" vertical="center" wrapText="1"/>
    </xf>
    <xf numFmtId="0" fontId="59" fillId="4" borderId="0" xfId="0" applyFont="1" applyFill="1"/>
    <xf numFmtId="0" fontId="59" fillId="4" borderId="2" xfId="0" applyFont="1" applyFill="1" applyBorder="1" applyAlignment="1">
      <alignment wrapText="1"/>
    </xf>
    <xf numFmtId="0" fontId="5" fillId="4" borderId="2" xfId="0" applyFont="1" applyFill="1" applyBorder="1" applyAlignment="1">
      <alignment horizontal="center" vertical="center"/>
    </xf>
    <xf numFmtId="0" fontId="12" fillId="4" borderId="3" xfId="0" applyFont="1" applyFill="1" applyBorder="1" applyAlignment="1">
      <alignment vertical="center" wrapText="1"/>
    </xf>
    <xf numFmtId="0" fontId="12" fillId="4" borderId="2" xfId="0" applyFont="1" applyFill="1" applyBorder="1" applyAlignment="1">
      <alignment horizontal="center" vertical="center" wrapText="1"/>
    </xf>
    <xf numFmtId="49" fontId="5" fillId="4" borderId="2" xfId="0" applyNumberFormat="1" applyFont="1" applyFill="1" applyBorder="1" applyAlignment="1">
      <alignment horizontal="center" vertical="center"/>
    </xf>
    <xf numFmtId="164" fontId="27" fillId="4" borderId="2" xfId="0" applyNumberFormat="1" applyFont="1" applyFill="1" applyBorder="1" applyAlignment="1">
      <alignment horizontal="right" vertical="center" wrapText="1"/>
    </xf>
    <xf numFmtId="2" fontId="0" fillId="4" borderId="0" xfId="0" applyNumberFormat="1" applyFill="1"/>
    <xf numFmtId="2" fontId="6" fillId="4" borderId="0" xfId="0" applyNumberFormat="1" applyFont="1" applyFill="1"/>
    <xf numFmtId="49" fontId="0" fillId="4" borderId="0" xfId="0" applyNumberFormat="1" applyFill="1"/>
    <xf numFmtId="49" fontId="48" fillId="4" borderId="0" xfId="0" applyNumberFormat="1" applyFont="1" applyFill="1"/>
    <xf numFmtId="0" fontId="22" fillId="4" borderId="2" xfId="0" applyFont="1" applyFill="1" applyBorder="1" applyAlignment="1">
      <alignment vertical="top" wrapText="1"/>
    </xf>
    <xf numFmtId="0" fontId="22" fillId="4" borderId="2" xfId="0" applyFont="1" applyFill="1" applyBorder="1" applyAlignment="1">
      <alignment horizontal="center" vertical="center" wrapText="1"/>
    </xf>
    <xf numFmtId="0" fontId="22" fillId="4" borderId="2" xfId="0" applyNumberFormat="1" applyFont="1" applyFill="1" applyBorder="1" applyAlignment="1">
      <alignment horizontal="center" vertical="center" wrapText="1"/>
    </xf>
    <xf numFmtId="164" fontId="28" fillId="4" borderId="2" xfId="0" applyNumberFormat="1" applyFont="1" applyFill="1" applyBorder="1" applyAlignment="1">
      <alignment horizontal="right" vertical="center" wrapText="1"/>
    </xf>
    <xf numFmtId="0" fontId="5" fillId="4" borderId="2" xfId="0" applyFont="1" applyFill="1" applyBorder="1" applyAlignment="1">
      <alignment vertical="top" wrapText="1"/>
    </xf>
    <xf numFmtId="0" fontId="5" fillId="4" borderId="2" xfId="0" applyFont="1" applyFill="1" applyBorder="1" applyAlignment="1" applyProtection="1">
      <alignment vertical="center" wrapText="1"/>
      <protection locked="0"/>
    </xf>
    <xf numFmtId="0" fontId="5" fillId="4" borderId="2" xfId="0" applyFont="1" applyFill="1" applyBorder="1" applyAlignment="1" applyProtection="1">
      <alignment horizontal="center" vertical="center" wrapText="1"/>
      <protection locked="0"/>
    </xf>
    <xf numFmtId="49" fontId="22" fillId="4" borderId="2" xfId="0" applyNumberFormat="1" applyFont="1" applyFill="1" applyBorder="1" applyAlignment="1">
      <alignment horizontal="center" vertical="center"/>
    </xf>
    <xf numFmtId="2" fontId="23" fillId="4" borderId="0" xfId="0" applyNumberFormat="1" applyFont="1" applyFill="1"/>
    <xf numFmtId="2" fontId="47" fillId="4" borderId="0" xfId="0" applyNumberFormat="1" applyFont="1" applyFill="1"/>
    <xf numFmtId="49" fontId="23" fillId="4" borderId="0" xfId="0" applyNumberFormat="1" applyFont="1" applyFill="1"/>
    <xf numFmtId="49" fontId="49" fillId="4" borderId="0" xfId="0" applyNumberFormat="1" applyFont="1" applyFill="1"/>
    <xf numFmtId="49" fontId="5" fillId="4" borderId="2" xfId="0" applyNumberFormat="1" applyFont="1" applyFill="1" applyBorder="1" applyAlignment="1">
      <alignment horizontal="left" vertical="center" wrapText="1"/>
    </xf>
    <xf numFmtId="3" fontId="5" fillId="4" borderId="2" xfId="0" applyNumberFormat="1" applyFont="1" applyFill="1" applyBorder="1" applyAlignment="1">
      <alignment horizontal="center" vertical="center" wrapText="1"/>
    </xf>
    <xf numFmtId="0" fontId="5" fillId="4" borderId="0" xfId="0" applyFont="1" applyFill="1" applyBorder="1" applyAlignment="1">
      <alignment horizontal="center" vertical="center" wrapText="1"/>
    </xf>
    <xf numFmtId="0" fontId="5" fillId="4" borderId="2" xfId="0" applyFont="1" applyFill="1" applyBorder="1" applyAlignment="1">
      <alignment horizontal="left" vertical="top" wrapText="1"/>
    </xf>
    <xf numFmtId="0" fontId="5" fillId="4" borderId="9" xfId="0" applyFont="1" applyFill="1" applyBorder="1" applyAlignment="1">
      <alignment vertical="top" wrapText="1"/>
    </xf>
    <xf numFmtId="0" fontId="5" fillId="4" borderId="9" xfId="0" applyFont="1" applyFill="1" applyBorder="1" applyAlignment="1">
      <alignment horizontal="center" vertical="center" wrapText="1"/>
    </xf>
    <xf numFmtId="0" fontId="5" fillId="4" borderId="9" xfId="0" applyNumberFormat="1" applyFont="1" applyFill="1" applyBorder="1" applyAlignment="1">
      <alignment horizontal="center" vertical="center" wrapText="1"/>
    </xf>
    <xf numFmtId="0" fontId="5" fillId="4" borderId="2" xfId="0" applyFont="1" applyFill="1" applyBorder="1" applyAlignment="1">
      <alignment vertical="center" wrapText="1"/>
    </xf>
    <xf numFmtId="0" fontId="2" fillId="0" borderId="2" xfId="0" applyFont="1" applyFill="1" applyBorder="1" applyAlignment="1">
      <alignment horizontal="center" vertical="top" wrapText="1"/>
    </xf>
    <xf numFmtId="0" fontId="2" fillId="0" borderId="2" xfId="0" applyFont="1" applyFill="1" applyBorder="1" applyAlignment="1">
      <alignment horizontal="center" wrapText="1"/>
    </xf>
    <xf numFmtId="0" fontId="59" fillId="0" borderId="0" xfId="0" applyFont="1" applyFill="1" applyBorder="1"/>
    <xf numFmtId="0" fontId="5" fillId="0" borderId="0"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center"/>
    </xf>
    <xf numFmtId="2" fontId="5" fillId="0" borderId="0" xfId="0" applyNumberFormat="1" applyFont="1" applyFill="1" applyBorder="1"/>
    <xf numFmtId="0" fontId="2" fillId="0" borderId="3" xfId="0" applyFont="1" applyFill="1" applyBorder="1" applyAlignment="1">
      <alignment horizontal="center" wrapText="1"/>
    </xf>
    <xf numFmtId="164" fontId="7" fillId="0" borderId="0" xfId="0" applyNumberFormat="1" applyFont="1" applyFill="1" applyBorder="1" applyAlignment="1">
      <alignment horizontal="right"/>
    </xf>
    <xf numFmtId="164" fontId="5" fillId="0" borderId="0" xfId="0" applyNumberFormat="1" applyFont="1" applyFill="1" applyBorder="1" applyAlignment="1">
      <alignment horizontal="right"/>
    </xf>
    <xf numFmtId="0" fontId="61" fillId="4" borderId="2" xfId="0" applyFont="1" applyFill="1" applyBorder="1" applyAlignment="1">
      <alignment horizontal="left" vertical="top" wrapText="1"/>
    </xf>
    <xf numFmtId="0" fontId="60" fillId="4" borderId="11" xfId="0" applyFont="1" applyFill="1" applyBorder="1" applyAlignment="1">
      <alignment horizontal="center" vertical="center" wrapText="1"/>
    </xf>
    <xf numFmtId="0" fontId="60" fillId="4" borderId="0" xfId="0" applyFont="1" applyFill="1" applyAlignment="1">
      <alignment wrapText="1"/>
    </xf>
    <xf numFmtId="0" fontId="61" fillId="4" borderId="2" xfId="0" applyFont="1" applyFill="1" applyBorder="1" applyAlignment="1">
      <alignment horizontal="left" wrapText="1"/>
    </xf>
    <xf numFmtId="0" fontId="61" fillId="4" borderId="2" xfId="0" applyFont="1" applyFill="1" applyBorder="1" applyAlignment="1">
      <alignment horizontal="left" vertical="center" wrapText="1"/>
    </xf>
    <xf numFmtId="164" fontId="14" fillId="4" borderId="2" xfId="0" applyNumberFormat="1" applyFont="1" applyFill="1" applyBorder="1" applyAlignment="1">
      <alignment horizontal="right" vertical="center" wrapText="1"/>
    </xf>
    <xf numFmtId="164" fontId="60" fillId="4" borderId="2" xfId="0" applyNumberFormat="1" applyFont="1" applyFill="1" applyBorder="1" applyAlignment="1">
      <alignment horizontal="right" vertical="center" wrapText="1"/>
    </xf>
    <xf numFmtId="164" fontId="29" fillId="4" borderId="2" xfId="0" applyNumberFormat="1" applyFont="1" applyFill="1" applyBorder="1" applyAlignment="1">
      <alignment horizontal="right" vertical="center" wrapText="1"/>
    </xf>
    <xf numFmtId="0" fontId="63" fillId="4" borderId="2" xfId="0" applyFont="1" applyFill="1" applyBorder="1" applyAlignment="1">
      <alignment wrapText="1"/>
    </xf>
    <xf numFmtId="0" fontId="63" fillId="4" borderId="2" xfId="0" applyFont="1" applyFill="1" applyBorder="1" applyAlignment="1">
      <alignment horizontal="center" vertical="center" wrapText="1"/>
    </xf>
    <xf numFmtId="0" fontId="63" fillId="4" borderId="2" xfId="0" applyNumberFormat="1" applyFont="1" applyFill="1" applyBorder="1" applyAlignment="1">
      <alignment horizontal="center" vertical="center" wrapText="1"/>
    </xf>
    <xf numFmtId="0" fontId="63" fillId="4" borderId="2" xfId="0" applyFont="1" applyFill="1" applyBorder="1" applyAlignment="1" applyProtection="1">
      <alignment horizontal="center" vertical="center" wrapText="1"/>
      <protection locked="0"/>
    </xf>
    <xf numFmtId="164" fontId="39" fillId="4" borderId="2" xfId="0" applyNumberFormat="1" applyFont="1" applyFill="1" applyBorder="1" applyAlignment="1">
      <alignment horizontal="right" vertical="center" wrapText="1"/>
    </xf>
    <xf numFmtId="164" fontId="7" fillId="0" borderId="2" xfId="0" applyNumberFormat="1" applyFont="1" applyFill="1" applyBorder="1" applyAlignment="1">
      <alignment horizontal="right" vertical="center"/>
    </xf>
    <xf numFmtId="164" fontId="5" fillId="0" borderId="2" xfId="0" applyNumberFormat="1" applyFont="1" applyFill="1" applyBorder="1" applyAlignment="1">
      <alignment horizontal="right" vertical="center"/>
    </xf>
    <xf numFmtId="0" fontId="9" fillId="0" borderId="2" xfId="0" applyFont="1" applyFill="1" applyBorder="1" applyAlignment="1">
      <alignment vertical="top" wrapText="1"/>
    </xf>
    <xf numFmtId="0" fontId="9" fillId="0" borderId="2" xfId="0" applyFont="1" applyFill="1" applyBorder="1" applyAlignment="1">
      <alignment horizontal="center" wrapText="1"/>
    </xf>
    <xf numFmtId="164" fontId="20" fillId="0" borderId="0" xfId="0" applyNumberFormat="1" applyFont="1" applyFill="1" applyBorder="1" applyAlignment="1">
      <alignment horizontal="right"/>
    </xf>
    <xf numFmtId="49" fontId="10" fillId="0" borderId="0" xfId="0" applyNumberFormat="1" applyFont="1" applyFill="1" applyBorder="1"/>
    <xf numFmtId="164" fontId="2" fillId="5" borderId="2" xfId="0" applyNumberFormat="1" applyFont="1" applyFill="1" applyBorder="1" applyAlignment="1">
      <alignment horizontal="right" vertical="center" wrapText="1"/>
    </xf>
    <xf numFmtId="0" fontId="5" fillId="6" borderId="2" xfId="0" applyFont="1" applyFill="1" applyBorder="1" applyAlignment="1">
      <alignment horizontal="center" vertical="center" wrapText="1"/>
    </xf>
    <xf numFmtId="0" fontId="66" fillId="4" borderId="2" xfId="0" applyFont="1" applyFill="1" applyBorder="1" applyAlignment="1">
      <alignment horizontal="center" vertical="center" wrapText="1"/>
    </xf>
    <xf numFmtId="0" fontId="66" fillId="4" borderId="2" xfId="0" applyNumberFormat="1" applyFont="1" applyFill="1" applyBorder="1" applyAlignment="1">
      <alignment horizontal="center" vertical="center" wrapText="1"/>
    </xf>
    <xf numFmtId="0" fontId="66" fillId="4" borderId="2" xfId="0" applyFont="1" applyFill="1" applyBorder="1" applyAlignment="1">
      <alignment wrapText="1"/>
    </xf>
    <xf numFmtId="0" fontId="67" fillId="4" borderId="2" xfId="1" applyFont="1" applyFill="1" applyBorder="1" applyAlignment="1" applyProtection="1">
      <alignment horizontal="left" vertical="top" wrapText="1"/>
      <protection locked="0"/>
    </xf>
    <xf numFmtId="0" fontId="68" fillId="4" borderId="2" xfId="0" applyFont="1" applyFill="1" applyBorder="1" applyAlignment="1">
      <alignment horizontal="center" vertical="center" wrapText="1"/>
    </xf>
    <xf numFmtId="0" fontId="68" fillId="4" borderId="2" xfId="0" applyNumberFormat="1" applyFont="1" applyFill="1" applyBorder="1" applyAlignment="1">
      <alignment horizontal="center" vertical="center" wrapText="1"/>
    </xf>
    <xf numFmtId="0" fontId="68" fillId="4" borderId="2" xfId="0" applyFont="1" applyFill="1" applyBorder="1" applyAlignment="1" applyProtection="1">
      <alignment horizontal="center" vertical="center" wrapText="1"/>
      <protection locked="0"/>
    </xf>
    <xf numFmtId="0" fontId="68" fillId="4" borderId="2" xfId="0" applyFont="1" applyFill="1" applyBorder="1" applyAlignment="1">
      <alignment wrapText="1"/>
    </xf>
    <xf numFmtId="0" fontId="68" fillId="4" borderId="2" xfId="0" applyFont="1" applyFill="1" applyBorder="1" applyAlignment="1">
      <alignment horizontal="left" vertical="top" wrapText="1"/>
    </xf>
    <xf numFmtId="0" fontId="67" fillId="0" borderId="2" xfId="1" applyFont="1" applyFill="1" applyBorder="1" applyAlignment="1" applyProtection="1">
      <alignment horizontal="left" vertical="top" wrapText="1"/>
      <protection locked="0"/>
    </xf>
    <xf numFmtId="0" fontId="68" fillId="0" borderId="2" xfId="0" applyNumberFormat="1" applyFont="1" applyFill="1" applyBorder="1" applyAlignment="1">
      <alignment horizontal="center" vertical="center" wrapText="1"/>
    </xf>
    <xf numFmtId="0" fontId="68" fillId="0" borderId="2" xfId="0" applyFont="1" applyFill="1" applyBorder="1" applyAlignment="1" applyProtection="1">
      <alignment horizontal="center" vertical="center" wrapText="1"/>
      <protection locked="0"/>
    </xf>
    <xf numFmtId="0" fontId="68" fillId="0" borderId="2" xfId="0" applyFont="1" applyFill="1" applyBorder="1" applyAlignment="1">
      <alignment wrapText="1"/>
    </xf>
    <xf numFmtId="0" fontId="68" fillId="0" borderId="5" xfId="0" applyFont="1" applyFill="1" applyBorder="1" applyAlignment="1">
      <alignment horizontal="left" vertical="top" wrapText="1"/>
    </xf>
    <xf numFmtId="3" fontId="68" fillId="0" borderId="2" xfId="0" applyNumberFormat="1" applyFont="1" applyFill="1" applyBorder="1" applyAlignment="1">
      <alignment horizontal="center" vertical="center" wrapText="1"/>
    </xf>
    <xf numFmtId="0" fontId="53" fillId="4" borderId="2" xfId="0" applyFont="1" applyFill="1" applyBorder="1" applyAlignment="1">
      <alignment vertical="top" wrapText="1"/>
    </xf>
    <xf numFmtId="0" fontId="53" fillId="4" borderId="2" xfId="0" applyFont="1" applyFill="1" applyBorder="1" applyAlignment="1">
      <alignment horizontal="center" vertical="center" wrapText="1"/>
    </xf>
    <xf numFmtId="0" fontId="53" fillId="4" borderId="2" xfId="0" applyNumberFormat="1" applyFont="1" applyFill="1" applyBorder="1" applyAlignment="1">
      <alignment horizontal="center" vertical="center" wrapText="1"/>
    </xf>
    <xf numFmtId="0" fontId="53" fillId="4" borderId="2" xfId="0" applyFont="1" applyFill="1" applyBorder="1" applyAlignment="1" applyProtection="1">
      <alignment horizontal="center" vertical="center" wrapText="1"/>
      <protection locked="0"/>
    </xf>
    <xf numFmtId="0" fontId="53" fillId="4" borderId="2" xfId="0" applyFont="1" applyFill="1" applyBorder="1" applyAlignment="1">
      <alignment wrapText="1"/>
    </xf>
    <xf numFmtId="0" fontId="67" fillId="4" borderId="2" xfId="0" applyFont="1" applyFill="1" applyBorder="1" applyAlignment="1">
      <alignment horizontal="left" vertical="top" wrapText="1"/>
    </xf>
    <xf numFmtId="0" fontId="69" fillId="4" borderId="2" xfId="0" applyNumberFormat="1" applyFont="1" applyFill="1" applyBorder="1" applyAlignment="1">
      <alignment horizontal="center" vertical="center" wrapText="1"/>
    </xf>
    <xf numFmtId="0" fontId="65" fillId="4" borderId="2" xfId="0" applyFont="1" applyFill="1" applyBorder="1" applyAlignment="1">
      <alignment horizontal="left" vertical="center" wrapText="1"/>
    </xf>
    <xf numFmtId="0" fontId="66" fillId="4" borderId="0" xfId="0" applyFont="1" applyFill="1"/>
    <xf numFmtId="0" fontId="66" fillId="4" borderId="2" xfId="0" applyFont="1" applyFill="1" applyBorder="1" applyAlignment="1">
      <alignment horizontal="left" vertical="top" wrapText="1"/>
    </xf>
    <xf numFmtId="0" fontId="66" fillId="4" borderId="2" xfId="0" applyFont="1" applyFill="1" applyBorder="1" applyAlignment="1">
      <alignment vertical="top" wrapText="1"/>
    </xf>
    <xf numFmtId="0" fontId="66" fillId="4" borderId="2" xfId="1" applyFont="1" applyFill="1" applyBorder="1" applyAlignment="1" applyProtection="1">
      <alignment horizontal="left" vertical="top" wrapText="1"/>
      <protection locked="0"/>
    </xf>
    <xf numFmtId="49" fontId="68" fillId="4" borderId="2" xfId="0" applyNumberFormat="1" applyFont="1" applyFill="1" applyBorder="1" applyAlignment="1">
      <alignment horizontal="center" vertical="center" wrapText="1"/>
    </xf>
    <xf numFmtId="0" fontId="68" fillId="4" borderId="2" xfId="1" applyFont="1" applyFill="1" applyBorder="1" applyAlignment="1" applyProtection="1">
      <alignment horizontal="left" vertical="top" wrapText="1"/>
      <protection locked="0"/>
    </xf>
    <xf numFmtId="0" fontId="68" fillId="4" borderId="5" xfId="0" applyFont="1" applyFill="1" applyBorder="1" applyAlignment="1">
      <alignment vertical="top" wrapText="1"/>
    </xf>
    <xf numFmtId="0" fontId="60" fillId="6" borderId="2" xfId="0" applyFont="1" applyFill="1" applyBorder="1" applyAlignment="1">
      <alignment horizontal="center" vertical="center" wrapText="1"/>
    </xf>
    <xf numFmtId="0" fontId="68" fillId="4" borderId="2" xfId="0" applyFont="1" applyFill="1" applyBorder="1" applyAlignment="1">
      <alignment vertical="top" wrapText="1"/>
    </xf>
    <xf numFmtId="0" fontId="67" fillId="4" borderId="2" xfId="0" applyFont="1" applyFill="1" applyBorder="1" applyAlignment="1">
      <alignment vertical="top" wrapText="1"/>
    </xf>
    <xf numFmtId="0" fontId="66" fillId="0" borderId="2" xfId="0" applyFont="1" applyFill="1" applyBorder="1" applyAlignment="1">
      <alignment horizontal="left" vertical="top" wrapText="1"/>
    </xf>
    <xf numFmtId="0" fontId="66" fillId="0" borderId="2" xfId="0" applyNumberFormat="1" applyFont="1" applyFill="1" applyBorder="1" applyAlignment="1">
      <alignment horizontal="center" vertical="center" wrapText="1"/>
    </xf>
    <xf numFmtId="0" fontId="66" fillId="0" borderId="2" xfId="0" applyFont="1" applyFill="1" applyBorder="1" applyAlignment="1">
      <alignment horizontal="center" vertical="center" wrapText="1"/>
    </xf>
    <xf numFmtId="0" fontId="66" fillId="0" borderId="2" xfId="0" applyFont="1" applyFill="1" applyBorder="1" applyAlignment="1">
      <alignment vertical="top" wrapText="1"/>
    </xf>
    <xf numFmtId="0" fontId="66" fillId="0" borderId="2" xfId="0" applyFont="1" applyFill="1" applyBorder="1" applyAlignment="1">
      <alignment wrapText="1"/>
    </xf>
    <xf numFmtId="0" fontId="65" fillId="0" borderId="2" xfId="0" applyFont="1" applyFill="1" applyBorder="1" applyAlignment="1">
      <alignment horizontal="left" vertical="center" wrapText="1"/>
    </xf>
    <xf numFmtId="0" fontId="66" fillId="0" borderId="2" xfId="1" applyFont="1" applyFill="1" applyBorder="1" applyAlignment="1" applyProtection="1">
      <alignment horizontal="left" vertical="top" wrapText="1"/>
      <protection locked="0"/>
    </xf>
    <xf numFmtId="0" fontId="68" fillId="0" borderId="2" xfId="0" applyFont="1" applyFill="1" applyBorder="1" applyAlignment="1">
      <alignment vertical="top" wrapText="1"/>
    </xf>
    <xf numFmtId="0" fontId="68" fillId="0" borderId="2" xfId="0" applyFont="1" applyFill="1" applyBorder="1" applyAlignment="1">
      <alignment horizontal="center" vertical="center" wrapText="1"/>
    </xf>
    <xf numFmtId="0" fontId="68" fillId="0" borderId="2" xfId="0" applyFont="1" applyFill="1" applyBorder="1" applyAlignment="1">
      <alignment horizontal="left" vertical="top" wrapText="1"/>
    </xf>
    <xf numFmtId="0" fontId="68" fillId="0" borderId="2" xfId="1" applyFont="1" applyFill="1" applyBorder="1" applyAlignment="1" applyProtection="1">
      <alignment horizontal="left" vertical="top" wrapText="1"/>
      <protection locked="0"/>
    </xf>
    <xf numFmtId="0" fontId="68" fillId="0" borderId="5" xfId="0" applyFont="1" applyFill="1" applyBorder="1" applyAlignment="1">
      <alignment vertical="top" wrapText="1"/>
    </xf>
    <xf numFmtId="49" fontId="68" fillId="0" borderId="2" xfId="0" applyNumberFormat="1" applyFont="1" applyFill="1" applyBorder="1" applyAlignment="1">
      <alignment horizontal="center" vertical="center" wrapText="1"/>
    </xf>
    <xf numFmtId="0" fontId="68" fillId="0" borderId="2" xfId="0" applyFont="1" applyFill="1" applyBorder="1" applyAlignment="1">
      <alignment horizontal="left" vertical="center" wrapText="1"/>
    </xf>
    <xf numFmtId="0" fontId="67" fillId="0" borderId="2" xfId="0" applyFont="1" applyFill="1" applyBorder="1" applyAlignment="1">
      <alignment horizontal="left" vertical="center" wrapText="1"/>
    </xf>
    <xf numFmtId="0" fontId="68" fillId="0" borderId="0" xfId="0" applyFont="1" applyFill="1"/>
    <xf numFmtId="0" fontId="67" fillId="0" borderId="2" xfId="0" applyFont="1" applyFill="1" applyBorder="1" applyAlignment="1">
      <alignment vertical="top" wrapText="1"/>
    </xf>
    <xf numFmtId="164" fontId="5" fillId="4" borderId="2" xfId="0" applyNumberFormat="1" applyFont="1" applyFill="1" applyBorder="1" applyAlignment="1">
      <alignment horizontal="right" vertical="center"/>
    </xf>
    <xf numFmtId="164" fontId="7" fillId="4" borderId="2" xfId="0" applyNumberFormat="1" applyFont="1" applyFill="1" applyBorder="1" applyAlignment="1">
      <alignment horizontal="right" vertical="center"/>
    </xf>
    <xf numFmtId="164" fontId="37" fillId="0" borderId="2" xfId="0" applyNumberFormat="1" applyFont="1" applyFill="1" applyBorder="1" applyAlignment="1">
      <alignment horizontal="right" vertical="center"/>
    </xf>
    <xf numFmtId="164" fontId="20" fillId="0" borderId="2" xfId="0" applyNumberFormat="1" applyFont="1" applyFill="1" applyBorder="1" applyAlignment="1">
      <alignment horizontal="right" vertical="center"/>
    </xf>
    <xf numFmtId="0" fontId="68" fillId="0" borderId="5" xfId="0" applyFont="1" applyFill="1" applyBorder="1" applyAlignment="1">
      <alignment horizontal="center" vertical="center" wrapText="1"/>
    </xf>
    <xf numFmtId="0" fontId="67" fillId="0" borderId="2" xfId="0" applyFont="1" applyFill="1" applyBorder="1" applyAlignment="1">
      <alignment horizontal="left" vertical="top" wrapText="1"/>
    </xf>
    <xf numFmtId="0" fontId="2" fillId="0" borderId="0" xfId="0" applyFont="1" applyAlignment="1">
      <alignment horizontal="center"/>
    </xf>
    <xf numFmtId="0" fontId="5" fillId="0" borderId="0" xfId="2" applyFont="1" applyFill="1" applyAlignment="1" applyProtection="1">
      <alignment horizontal="left" wrapText="1"/>
      <protection locked="0"/>
    </xf>
    <xf numFmtId="164" fontId="5" fillId="0" borderId="5" xfId="0" applyNumberFormat="1" applyFont="1" applyBorder="1" applyAlignment="1">
      <alignment horizontal="right" vertical="top" wrapText="1"/>
    </xf>
    <xf numFmtId="164" fontId="5" fillId="0" borderId="8" xfId="0" applyNumberFormat="1" applyFont="1" applyBorder="1" applyAlignment="1">
      <alignment horizontal="right" vertical="top" wrapText="1"/>
    </xf>
    <xf numFmtId="164" fontId="5" fillId="0" borderId="9" xfId="0" applyNumberFormat="1" applyFont="1" applyBorder="1" applyAlignment="1">
      <alignment horizontal="right" vertical="top" wrapText="1"/>
    </xf>
    <xf numFmtId="0" fontId="12" fillId="0" borderId="2" xfId="0" applyFont="1" applyFill="1" applyBorder="1" applyProtection="1"/>
    <xf numFmtId="0" fontId="5" fillId="0" borderId="0" xfId="0" applyFont="1" applyFill="1" applyAlignment="1" applyProtection="1">
      <alignment horizontal="left"/>
    </xf>
    <xf numFmtId="49" fontId="31" fillId="0" borderId="10" xfId="0" applyNumberFormat="1" applyFont="1" applyFill="1" applyBorder="1"/>
    <xf numFmtId="0" fontId="2" fillId="0" borderId="12" xfId="0" applyFont="1" applyFill="1" applyBorder="1" applyAlignment="1">
      <alignment horizontal="center" wrapText="1"/>
    </xf>
    <xf numFmtId="164" fontId="5" fillId="0" borderId="11" xfId="0" applyNumberFormat="1" applyFont="1" applyFill="1" applyBorder="1" applyAlignment="1">
      <alignment horizontal="right" vertical="center" wrapText="1"/>
    </xf>
    <xf numFmtId="164" fontId="12" fillId="0" borderId="11" xfId="0" applyNumberFormat="1" applyFont="1" applyFill="1" applyBorder="1" applyAlignment="1">
      <alignment horizontal="right" vertical="center" wrapText="1"/>
    </xf>
    <xf numFmtId="164" fontId="5" fillId="0" borderId="11" xfId="0" applyNumberFormat="1" applyFont="1" applyFill="1" applyBorder="1"/>
    <xf numFmtId="164" fontId="2" fillId="0" borderId="11" xfId="0" applyNumberFormat="1" applyFont="1" applyFill="1" applyBorder="1" applyAlignment="1">
      <alignment horizontal="right" vertical="center" wrapText="1"/>
    </xf>
    <xf numFmtId="0" fontId="2" fillId="0" borderId="11" xfId="0" applyFont="1" applyFill="1" applyBorder="1" applyAlignment="1">
      <alignment vertical="top" wrapText="1"/>
    </xf>
    <xf numFmtId="49" fontId="5" fillId="0" borderId="11" xfId="0" applyNumberFormat="1" applyFont="1" applyFill="1" applyBorder="1" applyAlignment="1">
      <alignment horizontal="center"/>
    </xf>
    <xf numFmtId="0" fontId="5" fillId="0" borderId="13" xfId="0" applyFont="1" applyFill="1" applyBorder="1" applyAlignment="1">
      <alignment horizontal="center" vertical="center" wrapText="1"/>
    </xf>
    <xf numFmtId="0" fontId="68" fillId="0" borderId="11" xfId="0"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0" fontId="5" fillId="0" borderId="12" xfId="0" applyFont="1" applyFill="1" applyBorder="1" applyAlignment="1">
      <alignment horizontal="center" vertical="center" wrapText="1"/>
    </xf>
    <xf numFmtId="49" fontId="5" fillId="0" borderId="12" xfId="0" applyNumberFormat="1" applyFont="1" applyFill="1" applyBorder="1" applyAlignment="1">
      <alignment horizontal="center" vertical="center"/>
    </xf>
    <xf numFmtId="0" fontId="5" fillId="0" borderId="3" xfId="0" applyNumberFormat="1" applyFont="1" applyFill="1" applyBorder="1" applyAlignment="1">
      <alignment horizontal="center" vertical="center" wrapText="1"/>
    </xf>
    <xf numFmtId="0" fontId="5" fillId="0" borderId="7" xfId="0" applyNumberFormat="1" applyFont="1" applyFill="1" applyBorder="1" applyAlignment="1">
      <alignment horizontal="center" vertical="center" wrapText="1"/>
    </xf>
    <xf numFmtId="0" fontId="68" fillId="0" borderId="3" xfId="0" applyNumberFormat="1" applyFont="1" applyFill="1" applyBorder="1" applyAlignment="1">
      <alignment horizontal="center" vertical="center" wrapText="1"/>
    </xf>
    <xf numFmtId="164" fontId="2" fillId="0" borderId="2" xfId="0" applyNumberFormat="1" applyFont="1" applyFill="1" applyBorder="1" applyAlignment="1">
      <alignment vertical="center" wrapText="1"/>
    </xf>
    <xf numFmtId="2" fontId="5" fillId="0" borderId="2" xfId="0" applyNumberFormat="1" applyFont="1" applyFill="1" applyBorder="1" applyAlignment="1"/>
    <xf numFmtId="0" fontId="5" fillId="0" borderId="2" xfId="0" applyFont="1" applyFill="1" applyBorder="1" applyAlignment="1">
      <alignment horizontal="center" vertical="center" wrapText="1"/>
    </xf>
    <xf numFmtId="0" fontId="5" fillId="0" borderId="2" xfId="0" applyNumberFormat="1" applyFont="1" applyFill="1" applyBorder="1" applyAlignment="1">
      <alignment horizontal="left" vertical="center" wrapText="1"/>
    </xf>
    <xf numFmtId="0" fontId="59" fillId="0" borderId="0" xfId="0" applyFont="1" applyFill="1" applyBorder="1" applyAlignment="1">
      <alignment wrapText="1"/>
    </xf>
    <xf numFmtId="0" fontId="64" fillId="0" borderId="2" xfId="0" applyFont="1" applyFill="1" applyBorder="1" applyAlignment="1">
      <alignment vertical="top" wrapText="1"/>
    </xf>
    <xf numFmtId="166" fontId="71" fillId="0" borderId="2" xfId="4" applyNumberFormat="1" applyFont="1" applyFill="1" applyBorder="1" applyAlignment="1" applyProtection="1">
      <alignment horizontal="left" vertical="center" wrapText="1"/>
    </xf>
    <xf numFmtId="166" fontId="72" fillId="3" borderId="2" xfId="4" applyNumberFormat="1" applyFont="1" applyFill="1" applyBorder="1" applyAlignment="1" applyProtection="1">
      <alignment horizontal="left" vertical="center" wrapText="1"/>
    </xf>
    <xf numFmtId="0" fontId="2" fillId="0" borderId="2" xfId="0" applyFont="1" applyFill="1" applyBorder="1" applyAlignment="1">
      <alignment vertical="center" wrapText="1"/>
    </xf>
    <xf numFmtId="0" fontId="2" fillId="0" borderId="12" xfId="0" applyFont="1" applyFill="1" applyBorder="1" applyAlignment="1">
      <alignment horizontal="center" vertical="center" wrapText="1"/>
    </xf>
    <xf numFmtId="164" fontId="2" fillId="0" borderId="11" xfId="0" applyNumberFormat="1" applyFont="1" applyFill="1" applyBorder="1" applyAlignment="1">
      <alignment horizontal="right" wrapText="1"/>
    </xf>
    <xf numFmtId="164" fontId="9" fillId="0" borderId="11" xfId="0" applyNumberFormat="1" applyFont="1" applyFill="1" applyBorder="1" applyAlignment="1">
      <alignment horizontal="right" wrapText="1"/>
    </xf>
    <xf numFmtId="0" fontId="9" fillId="0" borderId="2" xfId="0" applyFont="1" applyFill="1" applyBorder="1" applyAlignment="1">
      <alignment vertical="center" wrapText="1"/>
    </xf>
    <xf numFmtId="0" fontId="5" fillId="0" borderId="11" xfId="0" applyFont="1" applyFill="1" applyBorder="1" applyAlignment="1">
      <alignment vertical="center" wrapText="1"/>
    </xf>
    <xf numFmtId="0" fontId="5" fillId="0" borderId="11" xfId="0" applyFont="1" applyFill="1" applyBorder="1" applyAlignment="1">
      <alignment horizontal="left" vertical="center" wrapText="1"/>
    </xf>
    <xf numFmtId="0" fontId="5" fillId="0" borderId="11" xfId="0" applyFont="1" applyFill="1" applyBorder="1" applyAlignment="1">
      <alignment horizontal="justify" vertical="top" wrapText="1"/>
    </xf>
    <xf numFmtId="0" fontId="5" fillId="0" borderId="11" xfId="0" applyNumberFormat="1" applyFont="1" applyFill="1" applyBorder="1" applyAlignment="1">
      <alignment horizontal="left" vertical="center" wrapText="1"/>
    </xf>
    <xf numFmtId="0" fontId="5" fillId="0" borderId="11" xfId="0" applyFont="1" applyFill="1" applyBorder="1" applyAlignment="1">
      <alignment vertical="top" wrapText="1"/>
    </xf>
    <xf numFmtId="164" fontId="5" fillId="0" borderId="2" xfId="0" applyNumberFormat="1" applyFont="1" applyFill="1" applyBorder="1" applyAlignment="1">
      <alignment horizontal="right"/>
    </xf>
    <xf numFmtId="0" fontId="59" fillId="0" borderId="2" xfId="0" applyFont="1" applyBorder="1" applyAlignment="1">
      <alignment horizontal="center" vertical="center"/>
    </xf>
    <xf numFmtId="164" fontId="12" fillId="0" borderId="2" xfId="0" applyNumberFormat="1" applyFont="1" applyFill="1" applyBorder="1"/>
    <xf numFmtId="164" fontId="5" fillId="3" borderId="2" xfId="0" applyNumberFormat="1" applyFont="1" applyFill="1" applyBorder="1"/>
    <xf numFmtId="0" fontId="12" fillId="0" borderId="3" xfId="0" applyNumberFormat="1" applyFont="1" applyFill="1" applyBorder="1" applyAlignment="1">
      <alignment horizontal="center" vertical="center" wrapText="1"/>
    </xf>
    <xf numFmtId="0" fontId="12" fillId="0" borderId="3" xfId="0" applyFont="1" applyFill="1" applyBorder="1" applyAlignment="1">
      <alignment horizontal="center" wrapText="1"/>
    </xf>
    <xf numFmtId="0" fontId="12" fillId="0" borderId="2" xfId="0" applyFont="1" applyFill="1" applyBorder="1" applyAlignment="1">
      <alignment horizontal="center" wrapText="1"/>
    </xf>
    <xf numFmtId="0" fontId="12" fillId="0" borderId="12" xfId="0" applyFont="1" applyFill="1" applyBorder="1" applyAlignment="1">
      <alignment horizontal="center" wrapText="1"/>
    </xf>
    <xf numFmtId="0" fontId="5" fillId="0" borderId="12" xfId="0" applyFont="1" applyFill="1" applyBorder="1" applyAlignment="1">
      <alignment horizontal="center" wrapText="1"/>
    </xf>
    <xf numFmtId="49" fontId="5" fillId="0" borderId="11" xfId="0" applyNumberFormat="1" applyFont="1" applyFill="1" applyBorder="1" applyAlignment="1">
      <alignment vertical="center"/>
    </xf>
    <xf numFmtId="164" fontId="64" fillId="4" borderId="2" xfId="0" applyNumberFormat="1" applyFont="1" applyFill="1" applyBorder="1" applyAlignment="1">
      <alignment horizontal="right" wrapText="1"/>
    </xf>
    <xf numFmtId="49" fontId="5" fillId="0" borderId="11" xfId="0" applyNumberFormat="1" applyFont="1" applyFill="1" applyBorder="1" applyAlignment="1">
      <alignment horizontal="right"/>
    </xf>
    <xf numFmtId="0" fontId="5" fillId="0" borderId="0" xfId="0" applyNumberFormat="1" applyFont="1" applyFill="1"/>
    <xf numFmtId="164" fontId="5" fillId="0" borderId="0" xfId="0" applyNumberFormat="1" applyFont="1" applyFill="1"/>
    <xf numFmtId="49" fontId="5" fillId="0" borderId="11" xfId="0" applyNumberFormat="1" applyFont="1" applyFill="1" applyBorder="1"/>
    <xf numFmtId="0" fontId="73" fillId="0" borderId="2" xfId="0" applyNumberFormat="1" applyFont="1" applyFill="1" applyBorder="1" applyAlignment="1">
      <alignment horizontal="center" vertical="center" wrapText="1"/>
    </xf>
    <xf numFmtId="0" fontId="73" fillId="0" borderId="2" xfId="0" applyFont="1" applyFill="1" applyBorder="1" applyAlignment="1">
      <alignment horizontal="center" vertical="center" wrapText="1"/>
    </xf>
    <xf numFmtId="0" fontId="74" fillId="0" borderId="2" xfId="0" applyNumberFormat="1" applyFont="1" applyFill="1" applyBorder="1" applyAlignment="1">
      <alignment horizontal="center" vertical="center" wrapText="1"/>
    </xf>
    <xf numFmtId="0" fontId="74" fillId="0" borderId="2" xfId="0" applyFont="1" applyFill="1" applyBorder="1" applyAlignment="1">
      <alignment horizontal="center" vertical="center" wrapText="1"/>
    </xf>
    <xf numFmtId="0" fontId="75" fillId="0" borderId="2" xfId="0" applyFont="1" applyFill="1" applyBorder="1" applyAlignment="1">
      <alignment horizontal="center" vertical="center" wrapText="1"/>
    </xf>
    <xf numFmtId="0" fontId="76" fillId="0" borderId="2" xfId="0" applyNumberFormat="1" applyFont="1" applyFill="1" applyBorder="1" applyAlignment="1">
      <alignment horizontal="center" vertical="center" wrapText="1"/>
    </xf>
    <xf numFmtId="0" fontId="77" fillId="0" borderId="2" xfId="0" applyFont="1" applyFill="1" applyBorder="1" applyAlignment="1">
      <alignment horizontal="center" vertical="center" wrapText="1"/>
    </xf>
    <xf numFmtId="0" fontId="78" fillId="0" borderId="2" xfId="0" applyNumberFormat="1" applyFont="1" applyFill="1" applyBorder="1" applyAlignment="1">
      <alignment horizontal="center" vertical="center" wrapText="1"/>
    </xf>
    <xf numFmtId="0" fontId="78" fillId="0" borderId="2" xfId="0" applyFont="1" applyFill="1" applyBorder="1" applyAlignment="1">
      <alignment horizontal="center" vertical="center" wrapText="1"/>
    </xf>
    <xf numFmtId="0" fontId="75" fillId="4" borderId="2" xfId="0" applyNumberFormat="1" applyFont="1" applyFill="1" applyBorder="1" applyAlignment="1">
      <alignment horizontal="center" vertical="center" wrapText="1"/>
    </xf>
    <xf numFmtId="0" fontId="74" fillId="4" borderId="2" xfId="0" applyFont="1" applyFill="1" applyBorder="1" applyAlignment="1">
      <alignment horizontal="center" vertical="center" wrapText="1"/>
    </xf>
    <xf numFmtId="0" fontId="75" fillId="0" borderId="2" xfId="0" applyNumberFormat="1" applyFont="1" applyFill="1" applyBorder="1" applyAlignment="1">
      <alignment horizontal="center" vertical="center" wrapText="1"/>
    </xf>
    <xf numFmtId="0" fontId="79" fillId="0" borderId="2" xfId="0" applyNumberFormat="1" applyFont="1" applyFill="1" applyBorder="1" applyAlignment="1">
      <alignment horizontal="center" vertical="center" wrapText="1"/>
    </xf>
    <xf numFmtId="0" fontId="79" fillId="0" borderId="2" xfId="0" applyFont="1" applyFill="1" applyBorder="1" applyAlignment="1">
      <alignment horizontal="center" vertical="center" wrapText="1"/>
    </xf>
    <xf numFmtId="0" fontId="79" fillId="4" borderId="2" xfId="0" applyNumberFormat="1" applyFont="1" applyFill="1" applyBorder="1" applyAlignment="1">
      <alignment horizontal="center" vertical="center" wrapText="1"/>
    </xf>
    <xf numFmtId="0" fontId="79" fillId="4" borderId="2" xfId="0" applyFont="1" applyFill="1" applyBorder="1" applyAlignment="1">
      <alignment horizontal="center" vertical="center" wrapText="1"/>
    </xf>
    <xf numFmtId="0" fontId="77" fillId="4" borderId="2" xfId="0" applyFont="1" applyFill="1" applyBorder="1" applyAlignment="1">
      <alignment horizontal="center" vertical="center" wrapText="1"/>
    </xf>
    <xf numFmtId="0" fontId="74" fillId="0" borderId="2" xfId="0" applyFont="1" applyFill="1" applyBorder="1" applyAlignment="1">
      <alignment horizontal="center" wrapText="1"/>
    </xf>
    <xf numFmtId="0" fontId="5" fillId="0" borderId="5" xfId="0" applyFont="1" applyBorder="1" applyAlignment="1">
      <alignment horizontal="center" vertical="center" wrapText="1"/>
    </xf>
    <xf numFmtId="0" fontId="5" fillId="0" borderId="9" xfId="0" applyFont="1" applyBorder="1" applyAlignment="1">
      <alignment horizontal="center" vertical="center" wrapText="1"/>
    </xf>
    <xf numFmtId="0" fontId="5" fillId="0" borderId="5" xfId="0" applyFont="1" applyBorder="1" applyAlignment="1">
      <alignment horizontal="center" wrapText="1"/>
    </xf>
    <xf numFmtId="0" fontId="5" fillId="0" borderId="9" xfId="0" applyFont="1" applyBorder="1" applyAlignment="1">
      <alignment horizontal="center" wrapText="1"/>
    </xf>
    <xf numFmtId="0" fontId="5" fillId="0" borderId="0" xfId="2" applyFont="1" applyFill="1" applyAlignment="1">
      <alignment horizontal="left" wrapText="1"/>
    </xf>
    <xf numFmtId="0" fontId="5" fillId="0" borderId="2" xfId="0" applyFont="1" applyBorder="1" applyAlignment="1">
      <alignment horizontal="center" wrapText="1"/>
    </xf>
    <xf numFmtId="0" fontId="5" fillId="0" borderId="0" xfId="0" applyFont="1" applyFill="1" applyAlignment="1">
      <alignment horizontal="left"/>
    </xf>
    <xf numFmtId="0" fontId="5" fillId="0" borderId="0" xfId="0" applyFont="1" applyAlignment="1">
      <alignment horizontal="center" wrapText="1" shrinkToFit="1"/>
    </xf>
    <xf numFmtId="0" fontId="5" fillId="0" borderId="0" xfId="0" applyFont="1" applyAlignment="1">
      <alignment horizontal="left"/>
    </xf>
    <xf numFmtId="0" fontId="5" fillId="0" borderId="8" xfId="0" applyFont="1" applyBorder="1" applyAlignment="1">
      <alignment horizontal="center" wrapText="1"/>
    </xf>
    <xf numFmtId="0" fontId="2" fillId="0" borderId="0" xfId="0" applyFont="1" applyAlignment="1">
      <alignment horizontal="center"/>
    </xf>
    <xf numFmtId="0" fontId="2" fillId="0" borderId="0" xfId="0" applyFont="1" applyAlignment="1">
      <alignment horizontal="center" wrapText="1"/>
    </xf>
    <xf numFmtId="0" fontId="0" fillId="0" borderId="9" xfId="0" applyBorder="1"/>
    <xf numFmtId="0" fontId="5" fillId="0" borderId="0" xfId="0" applyFont="1" applyAlignment="1">
      <alignment horizontal="center" wrapText="1"/>
    </xf>
    <xf numFmtId="0" fontId="5" fillId="0" borderId="10" xfId="0" applyFont="1" applyBorder="1" applyAlignment="1">
      <alignment horizontal="right" wrapText="1"/>
    </xf>
    <xf numFmtId="0" fontId="5" fillId="0" borderId="0" xfId="0" applyFont="1" applyFill="1" applyAlignment="1">
      <alignment horizontal="left" wrapText="1"/>
    </xf>
    <xf numFmtId="49" fontId="5" fillId="0" borderId="0" xfId="0" applyNumberFormat="1" applyFont="1" applyFill="1" applyAlignment="1">
      <alignment horizontal="center" wrapText="1"/>
    </xf>
    <xf numFmtId="0" fontId="2" fillId="0" borderId="0" xfId="0" applyFont="1" applyFill="1" applyAlignment="1">
      <alignment horizontal="center" vertical="top" wrapText="1"/>
    </xf>
    <xf numFmtId="0" fontId="5" fillId="0" borderId="0" xfId="0" applyFont="1" applyAlignment="1">
      <alignment horizontal="left" wrapText="1"/>
    </xf>
    <xf numFmtId="0" fontId="5" fillId="0" borderId="0" xfId="0" applyFont="1" applyFill="1" applyAlignment="1">
      <alignment horizontal="center" wrapText="1"/>
    </xf>
  </cellXfs>
  <cellStyles count="5">
    <cellStyle name="Excel Built-in Normal" xfId="4"/>
    <cellStyle name="Обычный" xfId="0" builtinId="0"/>
    <cellStyle name="Обычный 2" xfId="1"/>
    <cellStyle name="Обычный_template" xfId="2"/>
    <cellStyle name="Обычный_Лист1"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Лист3" enableFormatConditionsCalculation="0">
    <tabColor indexed="10"/>
  </sheetPr>
  <dimension ref="A1:H29"/>
  <sheetViews>
    <sheetView zoomScale="75" zoomScaleNormal="75" workbookViewId="0">
      <selection activeCell="O14" sqref="O14"/>
    </sheetView>
  </sheetViews>
  <sheetFormatPr defaultRowHeight="18.75"/>
  <cols>
    <col min="1" max="1" width="16.85546875" style="11" customWidth="1"/>
    <col min="2" max="2" width="18" style="11" customWidth="1"/>
    <col min="3" max="3" width="8.7109375" style="11" customWidth="1"/>
    <col min="4" max="4" width="9" style="11" customWidth="1"/>
    <col min="5" max="5" width="10.28515625" style="11" customWidth="1"/>
    <col min="6" max="6" width="9.85546875" style="11" customWidth="1"/>
    <col min="7" max="7" width="16.28515625" style="11" customWidth="1"/>
    <col min="8" max="16384" width="9.140625" style="11"/>
  </cols>
  <sheetData>
    <row r="1" spans="1:8" ht="18.75" customHeight="1">
      <c r="F1" s="494" t="s">
        <v>147</v>
      </c>
      <c r="G1" s="494"/>
      <c r="H1" s="61"/>
    </row>
    <row r="2" spans="1:8" ht="55.5" customHeight="1">
      <c r="F2" s="494" t="s">
        <v>627</v>
      </c>
      <c r="G2" s="494"/>
      <c r="H2" s="73"/>
    </row>
    <row r="3" spans="1:8" ht="15" customHeight="1">
      <c r="B3" s="59"/>
      <c r="D3" s="496"/>
      <c r="E3" s="496"/>
      <c r="F3" s="58"/>
    </row>
    <row r="4" spans="1:8" ht="15" customHeight="1">
      <c r="B4" s="59"/>
      <c r="D4" s="57"/>
      <c r="E4" s="57"/>
      <c r="F4" s="57"/>
    </row>
    <row r="5" spans="1:8" ht="4.5" customHeight="1">
      <c r="B5" s="59"/>
      <c r="D5" s="57"/>
      <c r="E5" s="57"/>
      <c r="F5" s="57"/>
    </row>
    <row r="6" spans="1:8" ht="48.75" customHeight="1">
      <c r="A6" s="497" t="s">
        <v>759</v>
      </c>
      <c r="B6" s="497"/>
      <c r="C6" s="497"/>
      <c r="D6" s="497"/>
      <c r="E6" s="497"/>
      <c r="F6" s="497"/>
    </row>
    <row r="7" spans="1:8">
      <c r="A7" s="60"/>
    </row>
    <row r="8" spans="1:8" ht="5.25" customHeight="1"/>
    <row r="9" spans="1:8">
      <c r="F9" s="51" t="s">
        <v>833</v>
      </c>
    </row>
    <row r="10" spans="1:8" ht="22.5" customHeight="1">
      <c r="A10" s="495" t="s">
        <v>1648</v>
      </c>
      <c r="B10" s="495" t="s">
        <v>1649</v>
      </c>
      <c r="C10" s="495" t="s">
        <v>1650</v>
      </c>
      <c r="D10" s="495"/>
      <c r="E10" s="495"/>
      <c r="F10" s="495" t="s">
        <v>1651</v>
      </c>
      <c r="G10" s="492" t="s">
        <v>882</v>
      </c>
    </row>
    <row r="11" spans="1:8" ht="202.5" customHeight="1">
      <c r="A11" s="495"/>
      <c r="B11" s="495"/>
      <c r="C11" s="39" t="s">
        <v>1652</v>
      </c>
      <c r="D11" s="39" t="s">
        <v>1656</v>
      </c>
      <c r="E11" s="39" t="s">
        <v>1653</v>
      </c>
      <c r="F11" s="495"/>
      <c r="G11" s="493"/>
    </row>
    <row r="12" spans="1:8" ht="53.25" hidden="1" customHeight="1">
      <c r="A12" s="490"/>
      <c r="B12" s="43" t="s">
        <v>1654</v>
      </c>
      <c r="C12" s="43">
        <v>0</v>
      </c>
      <c r="D12" s="43">
        <v>0</v>
      </c>
      <c r="E12" s="43">
        <v>0</v>
      </c>
      <c r="F12" s="79">
        <v>0</v>
      </c>
      <c r="G12" s="75"/>
    </row>
    <row r="13" spans="1:8" ht="50.25" customHeight="1">
      <c r="A13" s="491"/>
      <c r="B13" s="39" t="s">
        <v>1612</v>
      </c>
      <c r="C13" s="43">
        <v>0</v>
      </c>
      <c r="D13" s="43">
        <v>0</v>
      </c>
      <c r="E13" s="43">
        <v>0</v>
      </c>
      <c r="F13" s="43"/>
      <c r="G13" s="80"/>
    </row>
    <row r="14" spans="1:8" ht="51.75" customHeight="1">
      <c r="A14" s="74"/>
      <c r="B14" s="63" t="s">
        <v>1611</v>
      </c>
      <c r="C14" s="43">
        <v>0</v>
      </c>
      <c r="D14" s="43">
        <v>0</v>
      </c>
      <c r="E14" s="43">
        <v>0</v>
      </c>
      <c r="F14" s="43"/>
      <c r="G14" s="81"/>
    </row>
    <row r="15" spans="1:8">
      <c r="A15" s="43" t="s">
        <v>1470</v>
      </c>
      <c r="B15" s="39"/>
      <c r="C15" s="43">
        <f>C12+C13+C14</f>
        <v>0</v>
      </c>
      <c r="D15" s="43">
        <f>D12+D13+D14</f>
        <v>0</v>
      </c>
      <c r="E15" s="43">
        <f>E12+E13+E14</f>
        <v>0</v>
      </c>
      <c r="F15" s="43" t="s">
        <v>1655</v>
      </c>
      <c r="G15" s="62" t="s">
        <v>1655</v>
      </c>
    </row>
    <row r="16" spans="1:8">
      <c r="A16" s="37" t="s">
        <v>1471</v>
      </c>
      <c r="B16" s="37"/>
      <c r="C16" s="37"/>
      <c r="D16" s="37"/>
      <c r="E16" s="37"/>
      <c r="F16" s="37"/>
    </row>
    <row r="17" spans="1:6">
      <c r="A17" s="37"/>
      <c r="B17" s="37"/>
      <c r="C17" s="37"/>
      <c r="D17" s="37"/>
      <c r="E17" s="37"/>
      <c r="F17" s="37"/>
    </row>
    <row r="18" spans="1:6">
      <c r="A18" s="37"/>
      <c r="B18" s="37"/>
      <c r="C18" s="37"/>
      <c r="D18" s="37"/>
      <c r="E18" s="37"/>
      <c r="F18" s="37"/>
    </row>
    <row r="19" spans="1:6">
      <c r="A19" s="37"/>
      <c r="B19" s="37"/>
      <c r="C19" s="37"/>
      <c r="D19" s="37"/>
      <c r="E19" s="37"/>
      <c r="F19" s="37"/>
    </row>
    <row r="20" spans="1:6">
      <c r="A20" s="37"/>
      <c r="B20" s="37"/>
      <c r="C20" s="37"/>
      <c r="D20" s="37"/>
      <c r="E20" s="37"/>
      <c r="F20" s="37"/>
    </row>
    <row r="21" spans="1:6">
      <c r="A21" s="37"/>
      <c r="B21" s="37"/>
      <c r="C21" s="37"/>
      <c r="D21" s="37"/>
      <c r="E21" s="37"/>
      <c r="F21" s="37"/>
    </row>
    <row r="22" spans="1:6">
      <c r="A22" s="37"/>
      <c r="B22" s="37"/>
      <c r="C22" s="37"/>
      <c r="D22" s="37"/>
      <c r="E22" s="37"/>
      <c r="F22" s="37"/>
    </row>
    <row r="23" spans="1:6">
      <c r="A23" s="37"/>
      <c r="B23" s="37"/>
      <c r="C23" s="37"/>
      <c r="D23" s="37"/>
      <c r="E23" s="37"/>
      <c r="F23" s="37"/>
    </row>
    <row r="24" spans="1:6">
      <c r="A24" s="37"/>
      <c r="B24" s="37"/>
      <c r="C24" s="37"/>
      <c r="D24" s="37"/>
      <c r="E24" s="37"/>
      <c r="F24" s="37"/>
    </row>
    <row r="25" spans="1:6">
      <c r="A25" s="37"/>
      <c r="B25" s="37"/>
      <c r="C25" s="37"/>
      <c r="D25" s="37"/>
      <c r="E25" s="37"/>
      <c r="F25" s="37"/>
    </row>
    <row r="26" spans="1:6">
      <c r="A26" s="37"/>
      <c r="B26" s="37"/>
      <c r="C26" s="37"/>
      <c r="D26" s="37"/>
      <c r="E26" s="37"/>
      <c r="F26" s="37"/>
    </row>
    <row r="27" spans="1:6">
      <c r="A27" s="37"/>
      <c r="B27" s="37"/>
      <c r="C27" s="37"/>
      <c r="D27" s="37"/>
      <c r="E27" s="37"/>
      <c r="F27" s="37"/>
    </row>
    <row r="28" spans="1:6">
      <c r="A28" s="37"/>
      <c r="B28" s="37"/>
      <c r="C28" s="37"/>
      <c r="D28" s="37"/>
      <c r="E28" s="37"/>
      <c r="F28" s="37"/>
    </row>
    <row r="29" spans="1:6">
      <c r="A29" s="37"/>
      <c r="B29" s="37"/>
      <c r="C29" s="37"/>
      <c r="D29" s="37"/>
      <c r="E29" s="37"/>
      <c r="F29" s="37"/>
    </row>
  </sheetData>
  <mergeCells count="10">
    <mergeCell ref="A12:A13"/>
    <mergeCell ref="G10:G11"/>
    <mergeCell ref="F1:G1"/>
    <mergeCell ref="F2:G2"/>
    <mergeCell ref="A10:A11"/>
    <mergeCell ref="B10:B11"/>
    <mergeCell ref="C10:E10"/>
    <mergeCell ref="F10:F11"/>
    <mergeCell ref="D3:E3"/>
    <mergeCell ref="A6:F6"/>
  </mergeCells>
  <phoneticPr fontId="4" type="noConversion"/>
  <pageMargins left="0.75" right="0.75" top="1" bottom="1" header="0.5" footer="0.5"/>
  <pageSetup paperSize="9" scale="70" fitToHeight="0" orientation="portrait" verticalDpi="0" r:id="rId1"/>
  <headerFooter alignWithMargins="0"/>
</worksheet>
</file>

<file path=xl/worksheets/sheet2.xml><?xml version="1.0" encoding="utf-8"?>
<worksheet xmlns="http://schemas.openxmlformats.org/spreadsheetml/2006/main" xmlns:r="http://schemas.openxmlformats.org/officeDocument/2006/relationships">
  <sheetPr codeName="Лист4" enableFormatConditionsCalculation="0"/>
  <dimension ref="A1:D24"/>
  <sheetViews>
    <sheetView zoomScale="75" zoomScaleNormal="75" workbookViewId="0">
      <selection activeCell="J8" sqref="J8"/>
    </sheetView>
  </sheetViews>
  <sheetFormatPr defaultRowHeight="12.75"/>
  <cols>
    <col min="1" max="1" width="3.42578125" customWidth="1"/>
    <col min="2" max="2" width="50.85546875" customWidth="1"/>
    <col min="3" max="3" width="17" customWidth="1"/>
    <col min="4" max="4" width="13.7109375" customWidth="1"/>
  </cols>
  <sheetData>
    <row r="1" spans="1:4" ht="18.75">
      <c r="A1" s="64"/>
      <c r="C1" s="498" t="s">
        <v>1970</v>
      </c>
      <c r="D1" s="498"/>
    </row>
    <row r="2" spans="1:4" ht="54.75" customHeight="1">
      <c r="A2" s="65"/>
      <c r="C2" s="37" t="s">
        <v>2035</v>
      </c>
      <c r="D2" s="37"/>
    </row>
    <row r="3" spans="1:4" ht="21.75" customHeight="1">
      <c r="A3" s="65"/>
      <c r="C3" s="422"/>
      <c r="D3" s="37"/>
    </row>
    <row r="4" spans="1:4" ht="18.75" customHeight="1">
      <c r="A4" s="65"/>
      <c r="C4" s="417"/>
      <c r="D4" s="37"/>
    </row>
    <row r="5" spans="1:4" ht="1.5" hidden="1" customHeight="1">
      <c r="A5" s="416"/>
    </row>
    <row r="6" spans="1:4" ht="18.75">
      <c r="A6" s="500" t="s">
        <v>1640</v>
      </c>
      <c r="B6" s="500"/>
      <c r="C6" s="500"/>
    </row>
    <row r="7" spans="1:4" ht="21" customHeight="1">
      <c r="A7" s="500" t="s">
        <v>1647</v>
      </c>
      <c r="B7" s="500"/>
      <c r="C7" s="500"/>
    </row>
    <row r="8" spans="1:4" ht="93.75" customHeight="1">
      <c r="A8" s="501" t="s">
        <v>2022</v>
      </c>
      <c r="B8" s="501"/>
      <c r="C8" s="501"/>
    </row>
    <row r="9" spans="1:4">
      <c r="A9" s="66"/>
    </row>
    <row r="10" spans="1:4" ht="0.75" customHeight="1">
      <c r="A10" s="66"/>
    </row>
    <row r="11" spans="1:4" ht="18.75">
      <c r="C11" s="230" t="s">
        <v>833</v>
      </c>
    </row>
    <row r="12" spans="1:4" ht="18" customHeight="1">
      <c r="A12" s="67" t="s">
        <v>1641</v>
      </c>
      <c r="B12" s="492" t="s">
        <v>1643</v>
      </c>
      <c r="C12" s="490" t="s">
        <v>1994</v>
      </c>
      <c r="D12" s="490" t="s">
        <v>2001</v>
      </c>
    </row>
    <row r="13" spans="1:4" ht="32.25" customHeight="1">
      <c r="A13" s="68" t="s">
        <v>1642</v>
      </c>
      <c r="B13" s="493"/>
      <c r="C13" s="491"/>
      <c r="D13" s="502"/>
    </row>
    <row r="14" spans="1:4" ht="61.5" customHeight="1">
      <c r="A14" s="492">
        <v>1</v>
      </c>
      <c r="B14" s="69" t="s">
        <v>2023</v>
      </c>
      <c r="C14" s="418">
        <f>C16+C17</f>
        <v>0</v>
      </c>
      <c r="D14" s="418">
        <f>D16+D17</f>
        <v>0</v>
      </c>
    </row>
    <row r="15" spans="1:4" ht="24.75" customHeight="1">
      <c r="A15" s="499"/>
      <c r="B15" s="70" t="s">
        <v>1631</v>
      </c>
      <c r="C15" s="419"/>
      <c r="D15" s="419"/>
    </row>
    <row r="16" spans="1:4" ht="25.5" customHeight="1">
      <c r="A16" s="499"/>
      <c r="B16" s="70" t="s">
        <v>1644</v>
      </c>
      <c r="C16" s="419">
        <v>0</v>
      </c>
      <c r="D16" s="419">
        <v>0</v>
      </c>
    </row>
    <row r="17" spans="1:4" ht="42.75" customHeight="1">
      <c r="A17" s="493"/>
      <c r="B17" s="71" t="s">
        <v>1645</v>
      </c>
      <c r="C17" s="420">
        <v>0</v>
      </c>
      <c r="D17" s="420">
        <v>0</v>
      </c>
    </row>
    <row r="18" spans="1:4" ht="61.5" customHeight="1">
      <c r="A18" s="492">
        <v>2</v>
      </c>
      <c r="B18" s="69" t="s">
        <v>1956</v>
      </c>
      <c r="C18" s="418"/>
      <c r="D18" s="418"/>
    </row>
    <row r="19" spans="1:4" ht="23.25" customHeight="1">
      <c r="A19" s="499"/>
      <c r="B19" s="70" t="s">
        <v>1631</v>
      </c>
      <c r="C19" s="419"/>
      <c r="D19" s="419"/>
    </row>
    <row r="20" spans="1:4" ht="19.5" customHeight="1">
      <c r="A20" s="499"/>
      <c r="B20" s="70" t="s">
        <v>1644</v>
      </c>
      <c r="C20" s="419"/>
      <c r="D20" s="419"/>
    </row>
    <row r="21" spans="1:4" ht="40.5" customHeight="1">
      <c r="A21" s="493"/>
      <c r="B21" s="71" t="s">
        <v>1645</v>
      </c>
      <c r="C21" s="420">
        <v>0</v>
      </c>
      <c r="D21" s="420">
        <v>0</v>
      </c>
    </row>
    <row r="22" spans="1:4" ht="18.75">
      <c r="A22" s="68"/>
      <c r="B22" s="72" t="s">
        <v>1646</v>
      </c>
      <c r="C22" s="420">
        <f>C14+C18</f>
        <v>0</v>
      </c>
      <c r="D22" s="420"/>
    </row>
    <row r="24" spans="1:4" ht="18.75">
      <c r="B24" s="37" t="s">
        <v>1997</v>
      </c>
      <c r="D24" t="s">
        <v>1998</v>
      </c>
    </row>
  </sheetData>
  <mergeCells count="9">
    <mergeCell ref="C1:D1"/>
    <mergeCell ref="A18:A21"/>
    <mergeCell ref="A6:C6"/>
    <mergeCell ref="A7:C7"/>
    <mergeCell ref="A8:C8"/>
    <mergeCell ref="B12:B13"/>
    <mergeCell ref="C12:C13"/>
    <mergeCell ref="A14:A17"/>
    <mergeCell ref="D12:D13"/>
  </mergeCells>
  <phoneticPr fontId="4" type="noConversion"/>
  <pageMargins left="0.74803149606299213" right="0.74803149606299213" top="0.98425196850393704" bottom="0.98425196850393704" header="0.51181102362204722" footer="0.51181102362204722"/>
  <pageSetup paperSize="9" scale="70" fitToHeight="0" orientation="landscape" verticalDpi="0" r:id="rId1"/>
  <headerFooter alignWithMargins="0"/>
</worksheet>
</file>

<file path=xl/worksheets/sheet3.xml><?xml version="1.0" encoding="utf-8"?>
<worksheet xmlns="http://schemas.openxmlformats.org/spreadsheetml/2006/main" xmlns:r="http://schemas.openxmlformats.org/officeDocument/2006/relationships">
  <sheetPr codeName="Лист5" enableFormatConditionsCalculation="0"/>
  <dimension ref="A1:E12"/>
  <sheetViews>
    <sheetView zoomScale="75" zoomScaleNormal="75" zoomScaleSheetLayoutView="100" workbookViewId="0">
      <selection activeCell="M19" sqref="M19"/>
    </sheetView>
  </sheetViews>
  <sheetFormatPr defaultRowHeight="18.75"/>
  <cols>
    <col min="1" max="1" width="5" style="37" customWidth="1"/>
    <col min="2" max="2" width="27" style="37" customWidth="1"/>
    <col min="3" max="3" width="49.7109375" style="37" customWidth="1"/>
    <col min="4" max="5" width="11.5703125" style="37" customWidth="1"/>
    <col min="6" max="16384" width="9.140625" style="37"/>
  </cols>
  <sheetData>
    <row r="1" spans="1:5">
      <c r="C1" s="494" t="s">
        <v>1901</v>
      </c>
      <c r="D1" s="494"/>
    </row>
    <row r="2" spans="1:5" ht="16.5" customHeight="1">
      <c r="C2" s="494" t="s">
        <v>627</v>
      </c>
      <c r="D2" s="494"/>
    </row>
    <row r="3" spans="1:5">
      <c r="C3" s="232" t="s">
        <v>1808</v>
      </c>
    </row>
    <row r="5" spans="1:5" ht="36.75" customHeight="1">
      <c r="B5" s="503" t="s">
        <v>1900</v>
      </c>
      <c r="C5" s="503"/>
      <c r="D5" s="503"/>
      <c r="E5" s="503"/>
    </row>
    <row r="6" spans="1:5" ht="24.75" customHeight="1">
      <c r="C6" s="504" t="s">
        <v>1630</v>
      </c>
      <c r="D6" s="504"/>
      <c r="E6" s="504"/>
    </row>
    <row r="7" spans="1:5" ht="75">
      <c r="A7" s="39" t="s">
        <v>1180</v>
      </c>
      <c r="B7" s="39" t="s">
        <v>1579</v>
      </c>
      <c r="C7" s="39" t="s">
        <v>1580</v>
      </c>
      <c r="D7" s="231" t="s">
        <v>1897</v>
      </c>
      <c r="E7" s="231" t="s">
        <v>1898</v>
      </c>
    </row>
    <row r="8" spans="1:5" ht="156.75" hidden="1" customHeight="1">
      <c r="A8" s="43" t="s">
        <v>1181</v>
      </c>
      <c r="B8" s="121" t="s">
        <v>992</v>
      </c>
      <c r="C8" s="121" t="s">
        <v>991</v>
      </c>
      <c r="D8" s="87"/>
      <c r="E8" s="39"/>
    </row>
    <row r="9" spans="1:5" ht="194.25" customHeight="1">
      <c r="A9" s="43" t="s">
        <v>1181</v>
      </c>
      <c r="B9" s="90" t="s">
        <v>93</v>
      </c>
      <c r="C9" s="122" t="s">
        <v>962</v>
      </c>
      <c r="D9" s="87"/>
      <c r="E9" s="39"/>
    </row>
    <row r="10" spans="1:5">
      <c r="A10" s="39"/>
      <c r="B10" s="39" t="s">
        <v>1470</v>
      </c>
      <c r="C10" s="39"/>
      <c r="D10" s="173">
        <f>D8+D9</f>
        <v>0</v>
      </c>
      <c r="E10" s="173">
        <f>E8+E9</f>
        <v>0</v>
      </c>
    </row>
    <row r="12" spans="1:5">
      <c r="B12" s="37" t="s">
        <v>146</v>
      </c>
    </row>
  </sheetData>
  <mergeCells count="4">
    <mergeCell ref="C1:D1"/>
    <mergeCell ref="C2:D2"/>
    <mergeCell ref="B5:E5"/>
    <mergeCell ref="C6:E6"/>
  </mergeCells>
  <phoneticPr fontId="4" type="noConversion"/>
  <pageMargins left="0.75" right="0.75" top="1" bottom="1" header="0.5" footer="0.5"/>
  <pageSetup paperSize="9" scale="70" fitToHeight="0" orientation="portrait" r:id="rId1"/>
  <headerFooter alignWithMargins="0"/>
</worksheet>
</file>

<file path=xl/worksheets/sheet4.xml><?xml version="1.0" encoding="utf-8"?>
<worksheet xmlns="http://schemas.openxmlformats.org/spreadsheetml/2006/main" xmlns:r="http://schemas.openxmlformats.org/officeDocument/2006/relationships">
  <sheetPr codeName="Лист11">
    <tabColor rgb="FFFF0000"/>
  </sheetPr>
  <dimension ref="A1:V621"/>
  <sheetViews>
    <sheetView view="pageBreakPreview" zoomScale="60" zoomScaleNormal="75" workbookViewId="0">
      <pane ySplit="12" topLeftCell="A13" activePane="bottomLeft" state="frozenSplit"/>
      <selection activeCell="G18" sqref="G18"/>
      <selection pane="bottomLeft" activeCell="J4" sqref="J4"/>
    </sheetView>
  </sheetViews>
  <sheetFormatPr defaultRowHeight="20.25"/>
  <cols>
    <col min="1" max="1" width="67.5703125" style="118" customWidth="1"/>
    <col min="2" max="2" width="10.42578125" style="118" customWidth="1"/>
    <col min="3" max="3" width="8.140625" style="144" customWidth="1"/>
    <col min="4" max="4" width="8" style="144" customWidth="1"/>
    <col min="5" max="5" width="15.28515625" style="118" customWidth="1"/>
    <col min="6" max="6" width="7.42578125" style="120" customWidth="1"/>
    <col min="7" max="7" width="14.140625" style="97" customWidth="1"/>
    <col min="8" max="8" width="14.5703125" style="295" customWidth="1"/>
    <col min="9" max="9" width="13.42578125" style="78" customWidth="1"/>
    <col min="10" max="10" width="12.42578125" style="78" customWidth="1"/>
    <col min="11" max="11" width="18.5703125" style="106" customWidth="1"/>
    <col min="12" max="13" width="9.140625" style="78" customWidth="1"/>
    <col min="14" max="17" width="9.140625" style="10" customWidth="1"/>
    <col min="18" max="19" width="11.7109375" style="10" customWidth="1"/>
    <col min="20" max="20" width="10.28515625" style="10" customWidth="1"/>
    <col min="21" max="21" width="9.140625" style="10"/>
    <col min="22" max="22" width="9.140625" style="208"/>
    <col min="23" max="16384" width="9.140625" style="10"/>
  </cols>
  <sheetData>
    <row r="1" spans="1:22">
      <c r="A1" s="142"/>
      <c r="B1" s="142"/>
      <c r="C1" s="143"/>
      <c r="D1" s="143"/>
      <c r="E1" s="496" t="s">
        <v>1957</v>
      </c>
      <c r="F1" s="496"/>
    </row>
    <row r="2" spans="1:22" ht="39.75" customHeight="1">
      <c r="E2" s="505" t="s">
        <v>2035</v>
      </c>
      <c r="F2" s="505"/>
      <c r="G2" s="505"/>
    </row>
    <row r="3" spans="1:22">
      <c r="E3" s="422" t="s">
        <v>1988</v>
      </c>
      <c r="F3" s="228"/>
    </row>
    <row r="4" spans="1:22" ht="18.75" customHeight="1">
      <c r="E4" s="496"/>
      <c r="F4" s="496"/>
    </row>
    <row r="5" spans="1:22" ht="3.75" customHeight="1"/>
    <row r="6" spans="1:22" ht="17.25" customHeight="1">
      <c r="A6" s="506" t="s">
        <v>2024</v>
      </c>
      <c r="B6" s="506"/>
      <c r="C6" s="506"/>
      <c r="D6" s="506"/>
      <c r="E6" s="506"/>
      <c r="F6" s="506"/>
      <c r="G6" s="506"/>
      <c r="H6" s="506"/>
    </row>
    <row r="7" spans="1:22" ht="18" customHeight="1">
      <c r="A7" s="98"/>
      <c r="B7" s="98"/>
      <c r="E7" s="145"/>
      <c r="F7" s="19"/>
      <c r="G7" s="19" t="s">
        <v>1630</v>
      </c>
      <c r="P7" s="107"/>
      <c r="Q7" s="295"/>
    </row>
    <row r="8" spans="1:22" hidden="1">
      <c r="A8" s="229" t="s">
        <v>833</v>
      </c>
      <c r="B8" s="229"/>
      <c r="E8" s="145"/>
      <c r="F8" s="19"/>
    </row>
    <row r="9" spans="1:22" hidden="1">
      <c r="A9" s="98"/>
      <c r="B9" s="98"/>
      <c r="E9" s="145"/>
      <c r="F9" s="19"/>
    </row>
    <row r="10" spans="1:22" hidden="1">
      <c r="A10" s="98"/>
      <c r="B10" s="98"/>
      <c r="E10" s="145"/>
      <c r="F10" s="19"/>
    </row>
    <row r="11" spans="1:22" hidden="1">
      <c r="A11" s="99"/>
      <c r="B11" s="99"/>
      <c r="E11" s="145"/>
      <c r="F11" s="19"/>
    </row>
    <row r="12" spans="1:22" ht="156.75" customHeight="1">
      <c r="A12" s="147" t="s">
        <v>835</v>
      </c>
      <c r="B12" s="147" t="s">
        <v>1411</v>
      </c>
      <c r="C12" s="148" t="s">
        <v>836</v>
      </c>
      <c r="D12" s="148" t="s">
        <v>837</v>
      </c>
      <c r="E12" s="147" t="s">
        <v>838</v>
      </c>
      <c r="F12" s="147" t="s">
        <v>839</v>
      </c>
      <c r="G12" s="8" t="s">
        <v>2005</v>
      </c>
      <c r="H12" s="8" t="s">
        <v>2006</v>
      </c>
    </row>
    <row r="13" spans="1:22" s="101" customFormat="1">
      <c r="A13" s="149" t="s">
        <v>840</v>
      </c>
      <c r="B13" s="14"/>
      <c r="C13" s="472"/>
      <c r="D13" s="472"/>
      <c r="E13" s="473"/>
      <c r="F13" s="14"/>
      <c r="G13" s="175">
        <f>G16+G19+G22+G35+G57+G84+G110+G120</f>
        <v>18229.099999999999</v>
      </c>
      <c r="H13" s="175">
        <v>19382.5</v>
      </c>
      <c r="I13" s="100"/>
      <c r="J13" s="107" t="s">
        <v>1906</v>
      </c>
      <c r="K13" s="295">
        <v>443719.4</v>
      </c>
      <c r="L13" s="100"/>
      <c r="M13" s="100"/>
    </row>
    <row r="14" spans="1:22" ht="75">
      <c r="A14" s="13" t="s">
        <v>2025</v>
      </c>
      <c r="B14" s="14">
        <v>400</v>
      </c>
      <c r="C14" s="474"/>
      <c r="D14" s="474"/>
      <c r="E14" s="475"/>
      <c r="F14" s="441"/>
      <c r="G14" s="175">
        <f>G16+G22+G35</f>
        <v>8059.4</v>
      </c>
      <c r="H14" s="175">
        <f>H15+H57+H84+H101+H68+H80+H77</f>
        <v>7480.9</v>
      </c>
    </row>
    <row r="15" spans="1:22" s="105" customFormat="1" ht="19.5" customHeight="1">
      <c r="A15" s="156" t="s">
        <v>841</v>
      </c>
      <c r="B15" s="14">
        <v>400</v>
      </c>
      <c r="C15" s="152" t="str">
        <f t="shared" ref="C15:C52" si="0">"01"</f>
        <v>01</v>
      </c>
      <c r="D15" s="472"/>
      <c r="E15" s="473"/>
      <c r="F15" s="14"/>
      <c r="G15" s="175">
        <f>G16+G22+G35</f>
        <v>8059.4</v>
      </c>
      <c r="H15" s="175">
        <f>H16+H22+H35</f>
        <v>7275.9</v>
      </c>
      <c r="I15" s="104"/>
      <c r="J15" s="104"/>
      <c r="K15" s="183"/>
      <c r="L15" s="104"/>
      <c r="M15" s="104"/>
      <c r="V15" s="209"/>
    </row>
    <row r="16" spans="1:22" ht="55.5" customHeight="1">
      <c r="A16" s="31" t="s">
        <v>919</v>
      </c>
      <c r="B16" s="441">
        <v>400</v>
      </c>
      <c r="C16" s="138" t="str">
        <f t="shared" si="0"/>
        <v>01</v>
      </c>
      <c r="D16" s="138" t="str">
        <f>"02"</f>
        <v>02</v>
      </c>
      <c r="E16" s="475"/>
      <c r="F16" s="441"/>
      <c r="G16" s="86">
        <v>1081.5</v>
      </c>
      <c r="H16" s="86">
        <v>1081.5</v>
      </c>
    </row>
    <row r="17" spans="1:22" s="107" customFormat="1" ht="116.25" customHeight="1">
      <c r="A17" s="53" t="s">
        <v>2026</v>
      </c>
      <c r="B17" s="441">
        <v>400</v>
      </c>
      <c r="C17" s="138" t="str">
        <f t="shared" si="0"/>
        <v>01</v>
      </c>
      <c r="D17" s="138" t="str">
        <f>"02"</f>
        <v>02</v>
      </c>
      <c r="E17" s="441" t="s">
        <v>1965</v>
      </c>
      <c r="F17" s="441"/>
      <c r="G17" s="86">
        <v>1081.5</v>
      </c>
      <c r="H17" s="86">
        <v>1081.5</v>
      </c>
      <c r="I17" s="106"/>
      <c r="J17" s="106"/>
      <c r="K17" s="106"/>
      <c r="L17" s="106"/>
      <c r="M17" s="106"/>
      <c r="V17" s="208"/>
    </row>
    <row r="18" spans="1:22" s="107" customFormat="1" ht="99" hidden="1" customHeight="1">
      <c r="A18" s="4" t="s">
        <v>1867</v>
      </c>
      <c r="B18" s="441">
        <v>200</v>
      </c>
      <c r="C18" s="138" t="str">
        <f t="shared" si="0"/>
        <v>01</v>
      </c>
      <c r="D18" s="138" t="str">
        <f>"02"</f>
        <v>02</v>
      </c>
      <c r="E18" s="441" t="s">
        <v>832</v>
      </c>
      <c r="F18" s="441" t="str">
        <f>"100"</f>
        <v>100</v>
      </c>
      <c r="G18" s="89"/>
      <c r="H18" s="353"/>
      <c r="I18" s="106"/>
      <c r="J18" s="106"/>
      <c r="K18" s="106"/>
      <c r="L18" s="106"/>
      <c r="M18" s="106"/>
      <c r="V18" s="208"/>
    </row>
    <row r="19" spans="1:22" ht="110.25" customHeight="1">
      <c r="A19" s="452" t="s">
        <v>2007</v>
      </c>
      <c r="B19" s="441">
        <v>400</v>
      </c>
      <c r="C19" s="138" t="str">
        <f t="shared" si="0"/>
        <v>01</v>
      </c>
      <c r="D19" s="138" t="str">
        <f>"04"</f>
        <v>04</v>
      </c>
      <c r="E19" s="475"/>
      <c r="F19" s="441"/>
      <c r="G19" s="155">
        <v>740.5</v>
      </c>
      <c r="H19" s="155">
        <v>740.5</v>
      </c>
      <c r="K19" s="106">
        <v>689.2</v>
      </c>
    </row>
    <row r="20" spans="1:22" ht="128.25" customHeight="1">
      <c r="A20" s="452" t="s">
        <v>2008</v>
      </c>
      <c r="B20" s="441">
        <v>400</v>
      </c>
      <c r="C20" s="138" t="str">
        <f t="shared" si="0"/>
        <v>01</v>
      </c>
      <c r="D20" s="138" t="str">
        <f>"04"</f>
        <v>04</v>
      </c>
      <c r="E20" s="441" t="s">
        <v>1973</v>
      </c>
      <c r="F20" s="441">
        <v>100</v>
      </c>
      <c r="G20" s="155">
        <v>589.4</v>
      </c>
      <c r="H20" s="155">
        <v>589.4</v>
      </c>
    </row>
    <row r="21" spans="1:22" ht="82.5" hidden="1" customHeight="1">
      <c r="A21" s="4" t="s">
        <v>1989</v>
      </c>
      <c r="B21" s="441"/>
      <c r="C21" s="138"/>
      <c r="D21" s="138"/>
      <c r="E21" s="475"/>
      <c r="F21" s="441"/>
      <c r="G21" s="88"/>
      <c r="H21" s="88"/>
    </row>
    <row r="22" spans="1:22" ht="174.75" customHeight="1">
      <c r="A22" s="96" t="s">
        <v>2027</v>
      </c>
      <c r="B22" s="441">
        <v>400</v>
      </c>
      <c r="C22" s="138" t="str">
        <f t="shared" si="0"/>
        <v>01</v>
      </c>
      <c r="D22" s="138" t="str">
        <f>"06"</f>
        <v>06</v>
      </c>
      <c r="E22" s="441" t="s">
        <v>543</v>
      </c>
      <c r="F22" s="441"/>
      <c r="G22" s="175">
        <v>20.5</v>
      </c>
      <c r="H22" s="175">
        <v>20.5</v>
      </c>
    </row>
    <row r="23" spans="1:22" ht="133.5" customHeight="1">
      <c r="A23" s="96" t="s">
        <v>2028</v>
      </c>
      <c r="B23" s="441">
        <v>400</v>
      </c>
      <c r="C23" s="138" t="str">
        <f t="shared" si="0"/>
        <v>01</v>
      </c>
      <c r="D23" s="138" t="str">
        <f>"06"</f>
        <v>06</v>
      </c>
      <c r="E23" s="441" t="s">
        <v>1971</v>
      </c>
      <c r="F23" s="441">
        <v>100</v>
      </c>
      <c r="G23" s="89">
        <v>20.5</v>
      </c>
      <c r="H23" s="353">
        <v>20.5</v>
      </c>
    </row>
    <row r="24" spans="1:22" ht="16.5" hidden="1" customHeight="1">
      <c r="A24" s="31" t="s">
        <v>971</v>
      </c>
      <c r="B24" s="441">
        <v>200</v>
      </c>
      <c r="C24" s="138" t="str">
        <f t="shared" si="0"/>
        <v>01</v>
      </c>
      <c r="D24" s="138" t="str">
        <f>"05"</f>
        <v>05</v>
      </c>
      <c r="E24" s="475"/>
      <c r="F24" s="441"/>
      <c r="G24" s="88">
        <f>G25</f>
        <v>0</v>
      </c>
      <c r="H24" s="353"/>
    </row>
    <row r="25" spans="1:22" ht="54.75" hidden="1" customHeight="1">
      <c r="A25" s="31" t="s">
        <v>972</v>
      </c>
      <c r="B25" s="441">
        <v>200</v>
      </c>
      <c r="C25" s="138" t="str">
        <f t="shared" si="0"/>
        <v>01</v>
      </c>
      <c r="D25" s="138" t="str">
        <f>"05"</f>
        <v>05</v>
      </c>
      <c r="E25" s="441" t="s">
        <v>973</v>
      </c>
      <c r="F25" s="441"/>
      <c r="G25" s="88">
        <f>G26</f>
        <v>0</v>
      </c>
      <c r="H25" s="353"/>
    </row>
    <row r="26" spans="1:22" ht="33.75" hidden="1" customHeight="1">
      <c r="A26" s="223" t="s">
        <v>1870</v>
      </c>
      <c r="B26" s="441">
        <v>200</v>
      </c>
      <c r="C26" s="138" t="str">
        <f t="shared" si="0"/>
        <v>01</v>
      </c>
      <c r="D26" s="138" t="str">
        <f>"05"</f>
        <v>05</v>
      </c>
      <c r="E26" s="441" t="s">
        <v>973</v>
      </c>
      <c r="F26" s="441" t="str">
        <f>"200"</f>
        <v>200</v>
      </c>
      <c r="G26" s="126"/>
      <c r="H26" s="353"/>
    </row>
    <row r="27" spans="1:22" ht="22.5" hidden="1" customHeight="1">
      <c r="A27" s="31" t="s">
        <v>1507</v>
      </c>
      <c r="B27" s="441">
        <v>200</v>
      </c>
      <c r="C27" s="138" t="str">
        <f t="shared" si="0"/>
        <v>01</v>
      </c>
      <c r="D27" s="138" t="str">
        <f>"07"</f>
        <v>07</v>
      </c>
      <c r="E27" s="475"/>
      <c r="F27" s="441"/>
      <c r="G27" s="88">
        <f>G28+G30</f>
        <v>0</v>
      </c>
      <c r="H27" s="88">
        <f>H28+H30</f>
        <v>0</v>
      </c>
    </row>
    <row r="28" spans="1:22" ht="22.5" hidden="1" customHeight="1">
      <c r="A28" s="5" t="s">
        <v>1567</v>
      </c>
      <c r="B28" s="441">
        <v>200</v>
      </c>
      <c r="C28" s="138" t="str">
        <f t="shared" si="0"/>
        <v>01</v>
      </c>
      <c r="D28" s="138" t="str">
        <f>"07"</f>
        <v>07</v>
      </c>
      <c r="E28" s="1" t="s">
        <v>1568</v>
      </c>
      <c r="F28" s="441" t="str">
        <f>"001"</f>
        <v>001</v>
      </c>
      <c r="G28" s="88">
        <f>G29</f>
        <v>0</v>
      </c>
      <c r="H28" s="353"/>
    </row>
    <row r="29" spans="1:22" ht="36" hidden="1" customHeight="1">
      <c r="A29" s="31" t="s">
        <v>752</v>
      </c>
      <c r="B29" s="441">
        <v>200</v>
      </c>
      <c r="C29" s="138" t="str">
        <f t="shared" si="0"/>
        <v>01</v>
      </c>
      <c r="D29" s="138" t="str">
        <f>"07"</f>
        <v>07</v>
      </c>
      <c r="E29" s="1" t="s">
        <v>1568</v>
      </c>
      <c r="F29" s="441" t="str">
        <f>"001"</f>
        <v>001</v>
      </c>
      <c r="G29" s="89"/>
      <c r="H29" s="353"/>
    </row>
    <row r="30" spans="1:22" ht="56.25" hidden="1" customHeight="1">
      <c r="A30" s="223" t="s">
        <v>1869</v>
      </c>
      <c r="B30" s="441">
        <v>200</v>
      </c>
      <c r="C30" s="138" t="str">
        <f t="shared" si="0"/>
        <v>01</v>
      </c>
      <c r="D30" s="138" t="str">
        <f>"07"</f>
        <v>07</v>
      </c>
      <c r="E30" s="441" t="s">
        <v>985</v>
      </c>
      <c r="F30" s="441"/>
      <c r="G30" s="88">
        <f>G31</f>
        <v>0</v>
      </c>
      <c r="H30" s="88">
        <f>H31</f>
        <v>0</v>
      </c>
    </row>
    <row r="31" spans="1:22" ht="25.5" hidden="1" customHeight="1">
      <c r="A31" s="226" t="s">
        <v>1868</v>
      </c>
      <c r="B31" s="441">
        <v>200</v>
      </c>
      <c r="C31" s="138" t="str">
        <f t="shared" si="0"/>
        <v>01</v>
      </c>
      <c r="D31" s="138" t="str">
        <f>"07"</f>
        <v>07</v>
      </c>
      <c r="E31" s="441" t="s">
        <v>985</v>
      </c>
      <c r="F31" s="441" t="str">
        <f>"800"</f>
        <v>800</v>
      </c>
      <c r="G31" s="86">
        <v>0</v>
      </c>
      <c r="H31" s="353">
        <v>0</v>
      </c>
    </row>
    <row r="32" spans="1:22" ht="21.75" hidden="1" customHeight="1">
      <c r="A32" s="31" t="s">
        <v>1508</v>
      </c>
      <c r="B32" s="441">
        <v>200</v>
      </c>
      <c r="C32" s="138" t="str">
        <f t="shared" si="0"/>
        <v>01</v>
      </c>
      <c r="D32" s="138">
        <v>11</v>
      </c>
      <c r="E32" s="475"/>
      <c r="F32" s="441"/>
      <c r="G32" s="88">
        <f>G33</f>
        <v>0</v>
      </c>
      <c r="H32" s="88">
        <f>H33</f>
        <v>0</v>
      </c>
    </row>
    <row r="33" spans="1:22" s="107" customFormat="1" ht="19.5" hidden="1" customHeight="1">
      <c r="A33" s="2" t="s">
        <v>669</v>
      </c>
      <c r="B33" s="441">
        <v>200</v>
      </c>
      <c r="C33" s="138" t="str">
        <f t="shared" si="0"/>
        <v>01</v>
      </c>
      <c r="D33" s="138">
        <v>11</v>
      </c>
      <c r="E33" s="441" t="s">
        <v>670</v>
      </c>
      <c r="F33" s="441"/>
      <c r="G33" s="88">
        <f>G34</f>
        <v>0</v>
      </c>
      <c r="H33" s="88">
        <f>H34</f>
        <v>0</v>
      </c>
      <c r="I33" s="106"/>
      <c r="J33" s="106"/>
      <c r="K33" s="106"/>
      <c r="L33" s="106"/>
      <c r="M33" s="106"/>
      <c r="V33" s="208"/>
    </row>
    <row r="34" spans="1:22" ht="18.75" hidden="1" customHeight="1">
      <c r="A34" s="226" t="s">
        <v>1868</v>
      </c>
      <c r="B34" s="441">
        <v>200</v>
      </c>
      <c r="C34" s="138" t="str">
        <f t="shared" si="0"/>
        <v>01</v>
      </c>
      <c r="D34" s="138">
        <v>11</v>
      </c>
      <c r="E34" s="441" t="s">
        <v>670</v>
      </c>
      <c r="F34" s="441" t="str">
        <f>"800"</f>
        <v>800</v>
      </c>
      <c r="G34" s="89"/>
      <c r="H34" s="353"/>
    </row>
    <row r="35" spans="1:22" ht="21" customHeight="1">
      <c r="A35" s="31" t="s">
        <v>1510</v>
      </c>
      <c r="B35" s="441">
        <v>400</v>
      </c>
      <c r="C35" s="138" t="str">
        <f t="shared" si="0"/>
        <v>01</v>
      </c>
      <c r="D35" s="138">
        <v>13</v>
      </c>
      <c r="E35" s="475"/>
      <c r="F35" s="1"/>
      <c r="G35" s="175">
        <v>6957.4</v>
      </c>
      <c r="H35" s="86">
        <v>6173.9</v>
      </c>
    </row>
    <row r="36" spans="1:22" ht="21" customHeight="1">
      <c r="A36" s="31" t="s">
        <v>920</v>
      </c>
      <c r="B36" s="441">
        <v>400</v>
      </c>
      <c r="C36" s="138" t="str">
        <f t="shared" si="0"/>
        <v>01</v>
      </c>
      <c r="D36" s="138">
        <v>13</v>
      </c>
      <c r="E36" s="441"/>
      <c r="F36" s="441"/>
      <c r="G36" s="175">
        <f>G37+G38+G56</f>
        <v>7759.8</v>
      </c>
      <c r="H36" s="86">
        <f>H37+H38+H56</f>
        <v>7830.5</v>
      </c>
    </row>
    <row r="37" spans="1:22" ht="149.25" customHeight="1">
      <c r="A37" s="53" t="s">
        <v>2029</v>
      </c>
      <c r="B37" s="441">
        <v>400</v>
      </c>
      <c r="C37" s="138" t="str">
        <f t="shared" si="0"/>
        <v>01</v>
      </c>
      <c r="D37" s="138">
        <v>13</v>
      </c>
      <c r="E37" s="441" t="s">
        <v>1973</v>
      </c>
      <c r="F37" s="441" t="str">
        <f>"100"</f>
        <v>100</v>
      </c>
      <c r="G37" s="86">
        <v>4755.8</v>
      </c>
      <c r="H37" s="86">
        <v>4755.8</v>
      </c>
    </row>
    <row r="38" spans="1:22" ht="151.5" customHeight="1">
      <c r="A38" s="53" t="s">
        <v>2030</v>
      </c>
      <c r="B38" s="441">
        <v>400</v>
      </c>
      <c r="C38" s="138" t="str">
        <f t="shared" si="0"/>
        <v>01</v>
      </c>
      <c r="D38" s="138">
        <v>13</v>
      </c>
      <c r="E38" s="441" t="s">
        <v>1973</v>
      </c>
      <c r="F38" s="441" t="str">
        <f>"200"</f>
        <v>200</v>
      </c>
      <c r="G38" s="86">
        <v>2882</v>
      </c>
      <c r="H38" s="86">
        <v>2951.7</v>
      </c>
    </row>
    <row r="39" spans="1:22" ht="20.25" hidden="1" customHeight="1">
      <c r="A39" s="326" t="s">
        <v>217</v>
      </c>
      <c r="B39" s="327">
        <v>200</v>
      </c>
      <c r="C39" s="328" t="str">
        <f t="shared" si="0"/>
        <v>01</v>
      </c>
      <c r="D39" s="328">
        <v>13</v>
      </c>
      <c r="E39" s="359" t="s">
        <v>283</v>
      </c>
      <c r="F39" s="297"/>
      <c r="G39" s="282">
        <f>G40+G41</f>
        <v>0</v>
      </c>
      <c r="H39" s="282">
        <f>H40+H41</f>
        <v>0</v>
      </c>
    </row>
    <row r="40" spans="1:22" ht="97.5" hidden="1" customHeight="1">
      <c r="A40" s="300" t="s">
        <v>1867</v>
      </c>
      <c r="B40" s="297">
        <v>200</v>
      </c>
      <c r="C40" s="298" t="str">
        <f t="shared" si="0"/>
        <v>01</v>
      </c>
      <c r="D40" s="298">
        <v>13</v>
      </c>
      <c r="E40" s="359" t="s">
        <v>283</v>
      </c>
      <c r="F40" s="297">
        <v>100</v>
      </c>
      <c r="G40" s="284"/>
      <c r="H40" s="410"/>
    </row>
    <row r="41" spans="1:22" ht="38.25" hidden="1" customHeight="1">
      <c r="A41" s="300" t="s">
        <v>1870</v>
      </c>
      <c r="B41" s="297">
        <v>200</v>
      </c>
      <c r="C41" s="298" t="str">
        <f t="shared" si="0"/>
        <v>01</v>
      </c>
      <c r="D41" s="298">
        <v>13</v>
      </c>
      <c r="E41" s="359" t="s">
        <v>283</v>
      </c>
      <c r="F41" s="297">
        <v>200</v>
      </c>
      <c r="G41" s="284"/>
      <c r="H41" s="410"/>
    </row>
    <row r="42" spans="1:22" ht="18" hidden="1" customHeight="1">
      <c r="A42" s="329" t="s">
        <v>1695</v>
      </c>
      <c r="B42" s="297">
        <v>200</v>
      </c>
      <c r="C42" s="298" t="str">
        <f t="shared" si="0"/>
        <v>01</v>
      </c>
      <c r="D42" s="298">
        <v>13</v>
      </c>
      <c r="E42" s="359" t="s">
        <v>284</v>
      </c>
      <c r="F42" s="297"/>
      <c r="G42" s="282">
        <f>G43+G44</f>
        <v>0</v>
      </c>
      <c r="H42" s="282">
        <f>H43+H44</f>
        <v>0</v>
      </c>
    </row>
    <row r="43" spans="1:22" ht="94.5" hidden="1" customHeight="1">
      <c r="A43" s="300" t="s">
        <v>1867</v>
      </c>
      <c r="B43" s="297">
        <v>200</v>
      </c>
      <c r="C43" s="298" t="str">
        <f t="shared" si="0"/>
        <v>01</v>
      </c>
      <c r="D43" s="298">
        <v>13</v>
      </c>
      <c r="E43" s="359" t="s">
        <v>284</v>
      </c>
      <c r="F43" s="297" t="str">
        <f>"100"</f>
        <v>100</v>
      </c>
      <c r="G43" s="284"/>
      <c r="H43" s="410"/>
    </row>
    <row r="44" spans="1:22" ht="44.25" hidden="1" customHeight="1">
      <c r="A44" s="300" t="s">
        <v>1870</v>
      </c>
      <c r="B44" s="297">
        <v>200</v>
      </c>
      <c r="C44" s="298" t="str">
        <f t="shared" si="0"/>
        <v>01</v>
      </c>
      <c r="D44" s="298">
        <v>13</v>
      </c>
      <c r="E44" s="359" t="s">
        <v>284</v>
      </c>
      <c r="F44" s="297" t="str">
        <f>"200"</f>
        <v>200</v>
      </c>
      <c r="G44" s="284"/>
      <c r="H44" s="410"/>
    </row>
    <row r="45" spans="1:22" ht="41.25" hidden="1" customHeight="1">
      <c r="A45" s="223" t="s">
        <v>1871</v>
      </c>
      <c r="B45" s="161">
        <v>200</v>
      </c>
      <c r="C45" s="138" t="str">
        <f t="shared" si="0"/>
        <v>01</v>
      </c>
      <c r="D45" s="138">
        <v>13</v>
      </c>
      <c r="E45" s="1" t="s">
        <v>753</v>
      </c>
      <c r="F45" s="441"/>
      <c r="G45" s="88">
        <f>G46+G47</f>
        <v>0</v>
      </c>
      <c r="H45" s="88">
        <f>H46+H47</f>
        <v>0</v>
      </c>
    </row>
    <row r="46" spans="1:22" ht="90.75" hidden="1" customHeight="1">
      <c r="A46" s="223" t="s">
        <v>1867</v>
      </c>
      <c r="B46" s="161">
        <v>200</v>
      </c>
      <c r="C46" s="138" t="str">
        <f t="shared" si="0"/>
        <v>01</v>
      </c>
      <c r="D46" s="138">
        <v>13</v>
      </c>
      <c r="E46" s="1" t="s">
        <v>753</v>
      </c>
      <c r="F46" s="1" t="str">
        <f>"100"</f>
        <v>100</v>
      </c>
      <c r="G46" s="89"/>
      <c r="H46" s="353"/>
    </row>
    <row r="47" spans="1:22" ht="42" hidden="1" customHeight="1">
      <c r="A47" s="223" t="s">
        <v>1870</v>
      </c>
      <c r="B47" s="161">
        <v>200</v>
      </c>
      <c r="C47" s="138" t="str">
        <f t="shared" si="0"/>
        <v>01</v>
      </c>
      <c r="D47" s="138">
        <v>13</v>
      </c>
      <c r="E47" s="1" t="s">
        <v>753</v>
      </c>
      <c r="F47" s="1" t="str">
        <f>"200"</f>
        <v>200</v>
      </c>
      <c r="G47" s="89"/>
      <c r="H47" s="89"/>
    </row>
    <row r="48" spans="1:22" s="308" customFormat="1" ht="51.75" hidden="1" customHeight="1">
      <c r="A48" s="339" t="s">
        <v>1058</v>
      </c>
      <c r="B48" s="340">
        <v>200</v>
      </c>
      <c r="C48" s="281" t="str">
        <f t="shared" si="0"/>
        <v>01</v>
      </c>
      <c r="D48" s="281">
        <v>13</v>
      </c>
      <c r="E48" s="294" t="s">
        <v>542</v>
      </c>
      <c r="F48" s="294"/>
      <c r="G48" s="282">
        <f>G49</f>
        <v>0</v>
      </c>
      <c r="H48" s="282">
        <f>H49</f>
        <v>0</v>
      </c>
      <c r="I48" s="306"/>
      <c r="J48" s="306"/>
      <c r="K48" s="307"/>
      <c r="L48" s="306"/>
      <c r="M48" s="306"/>
      <c r="V48" s="309"/>
    </row>
    <row r="49" spans="1:22" s="308" customFormat="1" ht="36.75" hidden="1" customHeight="1">
      <c r="A49" s="291" t="s">
        <v>1870</v>
      </c>
      <c r="B49" s="280">
        <v>200</v>
      </c>
      <c r="C49" s="281" t="str">
        <f t="shared" si="0"/>
        <v>01</v>
      </c>
      <c r="D49" s="281">
        <v>13</v>
      </c>
      <c r="E49" s="294" t="s">
        <v>542</v>
      </c>
      <c r="F49" s="294">
        <v>200</v>
      </c>
      <c r="G49" s="284">
        <v>0</v>
      </c>
      <c r="H49" s="410">
        <v>0</v>
      </c>
      <c r="I49" s="306"/>
      <c r="J49" s="306"/>
      <c r="K49" s="307"/>
      <c r="L49" s="306"/>
      <c r="M49" s="306"/>
      <c r="V49" s="309"/>
    </row>
    <row r="50" spans="1:22" s="308" customFormat="1" ht="49.5" hidden="1" customHeight="1">
      <c r="A50" s="363" t="s">
        <v>1844</v>
      </c>
      <c r="B50" s="364">
        <v>200</v>
      </c>
      <c r="C50" s="365" t="str">
        <f t="shared" si="0"/>
        <v>01</v>
      </c>
      <c r="D50" s="365">
        <v>13</v>
      </c>
      <c r="E50" s="366" t="s">
        <v>1912</v>
      </c>
      <c r="F50" s="294"/>
      <c r="G50" s="282">
        <f>G51</f>
        <v>0</v>
      </c>
      <c r="H50" s="282">
        <f>H51</f>
        <v>0</v>
      </c>
      <c r="I50" s="306"/>
      <c r="J50" s="306"/>
      <c r="K50" s="307"/>
      <c r="L50" s="306"/>
      <c r="M50" s="306"/>
      <c r="V50" s="309"/>
    </row>
    <row r="51" spans="1:22" s="308" customFormat="1" ht="33.75" hidden="1" customHeight="1">
      <c r="A51" s="367" t="s">
        <v>1870</v>
      </c>
      <c r="B51" s="364">
        <v>200</v>
      </c>
      <c r="C51" s="365" t="str">
        <f t="shared" si="0"/>
        <v>01</v>
      </c>
      <c r="D51" s="365">
        <v>13</v>
      </c>
      <c r="E51" s="366" t="s">
        <v>1912</v>
      </c>
      <c r="F51" s="294">
        <v>200</v>
      </c>
      <c r="G51" s="284"/>
      <c r="H51" s="410"/>
      <c r="I51" s="306"/>
      <c r="J51" s="306"/>
      <c r="K51" s="307"/>
      <c r="L51" s="306"/>
      <c r="M51" s="306"/>
      <c r="V51" s="309"/>
    </row>
    <row r="52" spans="1:22" ht="40.5" hidden="1" customHeight="1">
      <c r="A52" s="368" t="s">
        <v>1850</v>
      </c>
      <c r="B52" s="364">
        <v>200</v>
      </c>
      <c r="C52" s="365" t="str">
        <f t="shared" si="0"/>
        <v>01</v>
      </c>
      <c r="D52" s="365">
        <v>13</v>
      </c>
      <c r="E52" s="366" t="s">
        <v>1913</v>
      </c>
      <c r="F52" s="294"/>
      <c r="G52" s="282">
        <f>G53</f>
        <v>0</v>
      </c>
      <c r="H52" s="282">
        <f>H53</f>
        <v>0</v>
      </c>
    </row>
    <row r="53" spans="1:22" ht="42.75" hidden="1" customHeight="1">
      <c r="A53" s="367" t="s">
        <v>1870</v>
      </c>
      <c r="B53" s="364">
        <v>200</v>
      </c>
      <c r="C53" s="365" t="str">
        <f>"01"</f>
        <v>01</v>
      </c>
      <c r="D53" s="365">
        <v>13</v>
      </c>
      <c r="E53" s="366" t="s">
        <v>1913</v>
      </c>
      <c r="F53" s="294">
        <v>200</v>
      </c>
      <c r="G53" s="289"/>
      <c r="H53" s="410"/>
    </row>
    <row r="54" spans="1:22" ht="75.75" hidden="1" customHeight="1">
      <c r="A54" s="276" t="s">
        <v>1848</v>
      </c>
      <c r="B54" s="280">
        <v>200</v>
      </c>
      <c r="C54" s="281" t="str">
        <f>"01"</f>
        <v>01</v>
      </c>
      <c r="D54" s="281">
        <v>13</v>
      </c>
      <c r="E54" s="294" t="s">
        <v>1895</v>
      </c>
      <c r="F54" s="294"/>
      <c r="G54" s="290">
        <f>G55</f>
        <v>0</v>
      </c>
      <c r="H54" s="290">
        <f>H55</f>
        <v>0</v>
      </c>
    </row>
    <row r="55" spans="1:22" ht="66.75" hidden="1" customHeight="1">
      <c r="A55" s="341" t="s">
        <v>1870</v>
      </c>
      <c r="B55" s="280">
        <v>200</v>
      </c>
      <c r="C55" s="281" t="str">
        <f>"01"</f>
        <v>01</v>
      </c>
      <c r="D55" s="281">
        <v>13</v>
      </c>
      <c r="E55" s="294" t="s">
        <v>1895</v>
      </c>
      <c r="F55" s="294">
        <v>200</v>
      </c>
      <c r="G55" s="289">
        <v>0</v>
      </c>
      <c r="H55" s="410"/>
    </row>
    <row r="56" spans="1:22" ht="102.75" customHeight="1">
      <c r="A56" s="53" t="s">
        <v>2030</v>
      </c>
      <c r="B56" s="280">
        <v>400</v>
      </c>
      <c r="C56" s="138" t="str">
        <f t="shared" ref="C56" si="1">"01"</f>
        <v>01</v>
      </c>
      <c r="D56" s="138">
        <v>13</v>
      </c>
      <c r="E56" s="441" t="s">
        <v>1973</v>
      </c>
      <c r="F56" s="294">
        <v>800</v>
      </c>
      <c r="G56" s="289">
        <v>122</v>
      </c>
      <c r="H56" s="410">
        <v>123</v>
      </c>
    </row>
    <row r="57" spans="1:22" s="105" customFormat="1" ht="121.5" customHeight="1">
      <c r="A57" s="53" t="s">
        <v>2038</v>
      </c>
      <c r="B57" s="14">
        <v>400</v>
      </c>
      <c r="C57" s="138" t="str">
        <f>"03"</f>
        <v>03</v>
      </c>
      <c r="D57" s="248">
        <v>14</v>
      </c>
      <c r="E57" s="476"/>
      <c r="F57" s="77"/>
      <c r="G57" s="175">
        <v>155</v>
      </c>
      <c r="H57" s="175">
        <v>155</v>
      </c>
      <c r="I57" s="104"/>
      <c r="J57" s="104"/>
      <c r="K57" s="183"/>
      <c r="L57" s="104"/>
      <c r="M57" s="104"/>
      <c r="V57" s="209"/>
    </row>
    <row r="58" spans="1:22" ht="54.75" hidden="1" customHeight="1">
      <c r="A58" s="31" t="s">
        <v>417</v>
      </c>
      <c r="B58" s="441">
        <v>400</v>
      </c>
      <c r="C58" s="138" t="str">
        <f t="shared" ref="C58:C67" si="2">"03"</f>
        <v>03</v>
      </c>
      <c r="D58" s="138" t="str">
        <f t="shared" ref="D58:D67" si="3">"09"</f>
        <v>09</v>
      </c>
      <c r="E58" s="475"/>
      <c r="F58" s="441"/>
      <c r="G58" s="88"/>
      <c r="H58" s="88"/>
    </row>
    <row r="59" spans="1:22" ht="56.25" hidden="1" customHeight="1">
      <c r="A59" s="31" t="s">
        <v>1512</v>
      </c>
      <c r="B59" s="441">
        <v>200</v>
      </c>
      <c r="C59" s="138" t="str">
        <f t="shared" si="2"/>
        <v>03</v>
      </c>
      <c r="D59" s="138" t="str">
        <f t="shared" si="3"/>
        <v>09</v>
      </c>
      <c r="E59" s="441" t="s">
        <v>1530</v>
      </c>
      <c r="F59" s="441"/>
      <c r="G59" s="88">
        <f>G60</f>
        <v>0</v>
      </c>
      <c r="H59" s="353"/>
    </row>
    <row r="60" spans="1:22" ht="39" hidden="1" customHeight="1">
      <c r="A60" s="225" t="s">
        <v>1870</v>
      </c>
      <c r="B60" s="441">
        <v>200</v>
      </c>
      <c r="C60" s="138" t="str">
        <f t="shared" si="2"/>
        <v>03</v>
      </c>
      <c r="D60" s="138" t="str">
        <f t="shared" si="3"/>
        <v>09</v>
      </c>
      <c r="E60" s="441" t="s">
        <v>1530</v>
      </c>
      <c r="F60" s="441" t="str">
        <f>"200"</f>
        <v>200</v>
      </c>
      <c r="G60" s="89"/>
      <c r="H60" s="353"/>
    </row>
    <row r="61" spans="1:22" ht="36.75" hidden="1" customHeight="1">
      <c r="A61" s="31" t="s">
        <v>1872</v>
      </c>
      <c r="B61" s="441">
        <v>200</v>
      </c>
      <c r="C61" s="138" t="str">
        <f t="shared" si="2"/>
        <v>03</v>
      </c>
      <c r="D61" s="138" t="str">
        <f t="shared" si="3"/>
        <v>09</v>
      </c>
      <c r="E61" s="1" t="s">
        <v>754</v>
      </c>
      <c r="F61" s="441"/>
      <c r="G61" s="88"/>
      <c r="H61" s="88"/>
    </row>
    <row r="62" spans="1:22" ht="91.5" hidden="1" customHeight="1">
      <c r="A62" s="223" t="s">
        <v>1867</v>
      </c>
      <c r="B62" s="441">
        <v>400</v>
      </c>
      <c r="C62" s="138" t="str">
        <f t="shared" si="2"/>
        <v>03</v>
      </c>
      <c r="D62" s="138" t="str">
        <f t="shared" si="3"/>
        <v>09</v>
      </c>
      <c r="E62" s="1" t="s">
        <v>1530</v>
      </c>
      <c r="F62" s="441">
        <v>200</v>
      </c>
      <c r="G62" s="89"/>
      <c r="H62" s="353"/>
    </row>
    <row r="63" spans="1:22" ht="137.25" customHeight="1">
      <c r="A63" s="53" t="s">
        <v>2039</v>
      </c>
      <c r="B63" s="251">
        <v>400</v>
      </c>
      <c r="C63" s="138" t="str">
        <f>"03"</f>
        <v>03</v>
      </c>
      <c r="D63" s="248">
        <v>14</v>
      </c>
      <c r="E63" s="458" t="s">
        <v>1974</v>
      </c>
      <c r="F63" s="251" t="str">
        <f>"200"</f>
        <v>200</v>
      </c>
      <c r="G63" s="89">
        <v>155</v>
      </c>
      <c r="H63" s="353">
        <v>155</v>
      </c>
    </row>
    <row r="64" spans="1:22" ht="59.25" hidden="1" customHeight="1">
      <c r="A64" s="250" t="s">
        <v>600</v>
      </c>
      <c r="B64" s="251">
        <v>200</v>
      </c>
      <c r="C64" s="248" t="str">
        <f t="shared" si="2"/>
        <v>03</v>
      </c>
      <c r="D64" s="248" t="str">
        <f t="shared" si="3"/>
        <v>09</v>
      </c>
      <c r="E64" s="249" t="s">
        <v>755</v>
      </c>
      <c r="F64" s="251"/>
      <c r="G64" s="88">
        <f>G65</f>
        <v>0</v>
      </c>
      <c r="H64" s="353"/>
    </row>
    <row r="65" spans="1:22" ht="39" hidden="1" customHeight="1">
      <c r="A65" s="250" t="s">
        <v>1870</v>
      </c>
      <c r="B65" s="251">
        <v>200</v>
      </c>
      <c r="C65" s="248" t="str">
        <f t="shared" si="2"/>
        <v>03</v>
      </c>
      <c r="D65" s="248" t="str">
        <f t="shared" si="3"/>
        <v>09</v>
      </c>
      <c r="E65" s="249" t="s">
        <v>755</v>
      </c>
      <c r="F65" s="251">
        <v>200</v>
      </c>
      <c r="G65" s="89"/>
      <c r="H65" s="353"/>
    </row>
    <row r="66" spans="1:22" s="308" customFormat="1" ht="57.75" hidden="1" customHeight="1">
      <c r="A66" s="375" t="s">
        <v>1849</v>
      </c>
      <c r="B66" s="376">
        <v>200</v>
      </c>
      <c r="C66" s="377" t="str">
        <f t="shared" si="2"/>
        <v>03</v>
      </c>
      <c r="D66" s="377" t="str">
        <f t="shared" si="3"/>
        <v>09</v>
      </c>
      <c r="E66" s="378" t="s">
        <v>1043</v>
      </c>
      <c r="F66" s="376"/>
      <c r="G66" s="290">
        <f>G67</f>
        <v>0</v>
      </c>
      <c r="H66" s="290">
        <f>H67</f>
        <v>0</v>
      </c>
      <c r="I66" s="306"/>
      <c r="J66" s="306"/>
      <c r="K66" s="307"/>
      <c r="L66" s="306"/>
      <c r="M66" s="306"/>
      <c r="V66" s="309"/>
    </row>
    <row r="67" spans="1:22" s="308" customFormat="1" ht="39" hidden="1" customHeight="1">
      <c r="A67" s="379" t="s">
        <v>1870</v>
      </c>
      <c r="B67" s="376">
        <v>200</v>
      </c>
      <c r="C67" s="377" t="str">
        <f t="shared" si="2"/>
        <v>03</v>
      </c>
      <c r="D67" s="377" t="str">
        <f t="shared" si="3"/>
        <v>09</v>
      </c>
      <c r="E67" s="378" t="s">
        <v>1043</v>
      </c>
      <c r="F67" s="376">
        <v>200</v>
      </c>
      <c r="G67" s="284"/>
      <c r="H67" s="410"/>
      <c r="I67" s="306"/>
      <c r="J67" s="306"/>
      <c r="K67" s="307"/>
      <c r="L67" s="306"/>
      <c r="M67" s="306"/>
      <c r="V67" s="309"/>
    </row>
    <row r="68" spans="1:22" s="134" customFormat="1" ht="23.25" hidden="1" customHeight="1">
      <c r="A68" s="253" t="s">
        <v>1531</v>
      </c>
      <c r="B68" s="251">
        <v>200</v>
      </c>
      <c r="C68" s="255" t="str">
        <f t="shared" ref="C68:C76" si="4">"04"</f>
        <v>04</v>
      </c>
      <c r="D68" s="248"/>
      <c r="E68" s="251"/>
      <c r="F68" s="251"/>
      <c r="G68" s="88">
        <f>G72+G69</f>
        <v>0</v>
      </c>
      <c r="H68" s="88">
        <f>H72+H69</f>
        <v>0</v>
      </c>
      <c r="I68" s="133"/>
      <c r="J68" s="133"/>
      <c r="K68" s="136"/>
      <c r="L68" s="133"/>
      <c r="M68" s="133"/>
      <c r="V68" s="210"/>
    </row>
    <row r="69" spans="1:22" s="134" customFormat="1" ht="23.25" hidden="1" customHeight="1">
      <c r="A69" s="31" t="s">
        <v>1532</v>
      </c>
      <c r="B69" s="251">
        <v>200</v>
      </c>
      <c r="C69" s="138" t="str">
        <f t="shared" si="4"/>
        <v>04</v>
      </c>
      <c r="D69" s="138" t="str">
        <f t="shared" ref="D69:D71" si="5">"05"</f>
        <v>05</v>
      </c>
      <c r="E69" s="441"/>
      <c r="F69" s="441"/>
      <c r="G69" s="88">
        <f>G70</f>
        <v>0</v>
      </c>
      <c r="H69" s="88">
        <f>H70</f>
        <v>0</v>
      </c>
      <c r="I69" s="133"/>
      <c r="J69" s="133"/>
      <c r="K69" s="136"/>
      <c r="L69" s="133"/>
      <c r="M69" s="133"/>
      <c r="V69" s="210"/>
    </row>
    <row r="70" spans="1:22" s="134" customFormat="1" ht="61.5" hidden="1" customHeight="1">
      <c r="A70" s="5" t="s">
        <v>1865</v>
      </c>
      <c r="B70" s="251">
        <v>200</v>
      </c>
      <c r="C70" s="138" t="str">
        <f t="shared" si="4"/>
        <v>04</v>
      </c>
      <c r="D70" s="138" t="str">
        <f t="shared" si="5"/>
        <v>05</v>
      </c>
      <c r="E70" s="7" t="s">
        <v>1864</v>
      </c>
      <c r="F70" s="441"/>
      <c r="G70" s="88">
        <f>G71</f>
        <v>0</v>
      </c>
      <c r="H70" s="88">
        <f>H71</f>
        <v>0</v>
      </c>
      <c r="I70" s="133"/>
      <c r="J70" s="133"/>
      <c r="K70" s="136"/>
      <c r="L70" s="133"/>
      <c r="M70" s="133"/>
      <c r="V70" s="210"/>
    </row>
    <row r="71" spans="1:22" s="134" customFormat="1" ht="39.75" hidden="1" customHeight="1">
      <c r="A71" s="223" t="s">
        <v>1870</v>
      </c>
      <c r="B71" s="251">
        <v>200</v>
      </c>
      <c r="C71" s="138" t="str">
        <f t="shared" si="4"/>
        <v>04</v>
      </c>
      <c r="D71" s="138" t="str">
        <f t="shared" si="5"/>
        <v>05</v>
      </c>
      <c r="E71" s="7" t="s">
        <v>1864</v>
      </c>
      <c r="F71" s="441" t="str">
        <f>"200"</f>
        <v>200</v>
      </c>
      <c r="G71" s="86"/>
      <c r="H71" s="86"/>
      <c r="I71" s="133"/>
      <c r="J71" s="133"/>
      <c r="K71" s="136"/>
      <c r="L71" s="133"/>
      <c r="M71" s="133"/>
      <c r="V71" s="210"/>
    </row>
    <row r="72" spans="1:22" s="134" customFormat="1" ht="23.25" hidden="1" customHeight="1">
      <c r="A72" s="253" t="s">
        <v>293</v>
      </c>
      <c r="B72" s="251">
        <v>200</v>
      </c>
      <c r="C72" s="255" t="str">
        <f t="shared" si="4"/>
        <v>04</v>
      </c>
      <c r="D72" s="248" t="str">
        <f>"12"</f>
        <v>12</v>
      </c>
      <c r="E72" s="251"/>
      <c r="F72" s="251"/>
      <c r="G72" s="88">
        <f>G75+G73</f>
        <v>0</v>
      </c>
      <c r="H72" s="88">
        <f>H75+H73</f>
        <v>0</v>
      </c>
      <c r="I72" s="133"/>
      <c r="J72" s="133"/>
      <c r="K72" s="136"/>
      <c r="L72" s="133"/>
      <c r="M72" s="133"/>
      <c r="V72" s="210"/>
    </row>
    <row r="73" spans="1:22" s="134" customFormat="1" ht="35.25" hidden="1" customHeight="1">
      <c r="A73" s="380" t="s">
        <v>1845</v>
      </c>
      <c r="B73" s="364">
        <v>200</v>
      </c>
      <c r="C73" s="381" t="str">
        <f t="shared" si="4"/>
        <v>04</v>
      </c>
      <c r="D73" s="365" t="str">
        <f>"12"</f>
        <v>12</v>
      </c>
      <c r="E73" s="364" t="s">
        <v>1914</v>
      </c>
      <c r="F73" s="280"/>
      <c r="G73" s="282">
        <f>G74</f>
        <v>0</v>
      </c>
      <c r="H73" s="282">
        <f>H74</f>
        <v>0</v>
      </c>
      <c r="I73" s="133"/>
      <c r="J73" s="133"/>
      <c r="K73" s="136"/>
      <c r="L73" s="133"/>
      <c r="M73" s="133"/>
      <c r="V73" s="210"/>
    </row>
    <row r="74" spans="1:22" s="134" customFormat="1" ht="39.75" hidden="1" customHeight="1">
      <c r="A74" s="367" t="s">
        <v>1870</v>
      </c>
      <c r="B74" s="364">
        <v>200</v>
      </c>
      <c r="C74" s="381" t="str">
        <f t="shared" si="4"/>
        <v>04</v>
      </c>
      <c r="D74" s="365" t="str">
        <f>"12"</f>
        <v>12</v>
      </c>
      <c r="E74" s="364" t="s">
        <v>1914</v>
      </c>
      <c r="F74" s="287" t="s">
        <v>1873</v>
      </c>
      <c r="G74" s="289"/>
      <c r="H74" s="410"/>
      <c r="I74" s="133"/>
      <c r="J74" s="133"/>
      <c r="K74" s="136"/>
      <c r="L74" s="133"/>
      <c r="M74" s="133"/>
      <c r="V74" s="210"/>
    </row>
    <row r="75" spans="1:22" s="134" customFormat="1" ht="49.5" hidden="1" customHeight="1">
      <c r="A75" s="342" t="s">
        <v>1840</v>
      </c>
      <c r="B75" s="280">
        <v>200</v>
      </c>
      <c r="C75" s="278" t="str">
        <f t="shared" si="4"/>
        <v>04</v>
      </c>
      <c r="D75" s="281" t="str">
        <f>"12"</f>
        <v>12</v>
      </c>
      <c r="E75" s="280" t="s">
        <v>297</v>
      </c>
      <c r="F75" s="280"/>
      <c r="G75" s="282">
        <f>G76</f>
        <v>0</v>
      </c>
      <c r="H75" s="282">
        <f>H76</f>
        <v>0</v>
      </c>
      <c r="I75" s="133"/>
      <c r="J75" s="133"/>
      <c r="K75" s="136"/>
      <c r="L75" s="133"/>
      <c r="M75" s="133"/>
      <c r="V75" s="210"/>
    </row>
    <row r="76" spans="1:22" s="134" customFormat="1" ht="43.5" hidden="1" customHeight="1">
      <c r="A76" s="291" t="s">
        <v>1870</v>
      </c>
      <c r="B76" s="280">
        <v>200</v>
      </c>
      <c r="C76" s="278" t="str">
        <f t="shared" si="4"/>
        <v>04</v>
      </c>
      <c r="D76" s="281" t="str">
        <f>"12"</f>
        <v>12</v>
      </c>
      <c r="E76" s="280" t="s">
        <v>297</v>
      </c>
      <c r="F76" s="287" t="s">
        <v>1873</v>
      </c>
      <c r="G76" s="289">
        <v>0</v>
      </c>
      <c r="H76" s="411">
        <v>0</v>
      </c>
      <c r="I76" s="133"/>
      <c r="J76" s="133"/>
      <c r="K76" s="136"/>
      <c r="L76" s="133"/>
      <c r="M76" s="133"/>
      <c r="V76" s="210"/>
    </row>
    <row r="77" spans="1:22" s="134" customFormat="1" ht="23.25" hidden="1" customHeight="1">
      <c r="A77" s="257" t="s">
        <v>783</v>
      </c>
      <c r="B77" s="247">
        <v>200</v>
      </c>
      <c r="C77" s="258" t="s">
        <v>1252</v>
      </c>
      <c r="D77" s="256" t="s">
        <v>1639</v>
      </c>
      <c r="E77" s="251"/>
      <c r="F77" s="256"/>
      <c r="G77" s="88">
        <f>G78</f>
        <v>0</v>
      </c>
      <c r="H77" s="352"/>
      <c r="I77" s="133"/>
      <c r="J77" s="133"/>
      <c r="K77" s="136"/>
      <c r="L77" s="133"/>
      <c r="M77" s="133"/>
      <c r="V77" s="210"/>
    </row>
    <row r="78" spans="1:22" s="134" customFormat="1" ht="69.75" hidden="1" customHeight="1">
      <c r="A78" s="246" t="s">
        <v>1851</v>
      </c>
      <c r="B78" s="247">
        <v>200</v>
      </c>
      <c r="C78" s="258" t="s">
        <v>1252</v>
      </c>
      <c r="D78" s="256" t="s">
        <v>1639</v>
      </c>
      <c r="E78" s="251" t="s">
        <v>1253</v>
      </c>
      <c r="F78" s="256"/>
      <c r="G78" s="88">
        <f>G79</f>
        <v>0</v>
      </c>
      <c r="H78" s="352"/>
      <c r="I78" s="133"/>
      <c r="J78" s="133"/>
      <c r="K78" s="136"/>
      <c r="L78" s="133"/>
      <c r="M78" s="133"/>
      <c r="V78" s="210"/>
    </row>
    <row r="79" spans="1:22" s="134" customFormat="1" ht="43.5" hidden="1" customHeight="1">
      <c r="A79" s="250" t="s">
        <v>1427</v>
      </c>
      <c r="B79" s="247">
        <v>200</v>
      </c>
      <c r="C79" s="258" t="s">
        <v>1252</v>
      </c>
      <c r="D79" s="256" t="s">
        <v>1639</v>
      </c>
      <c r="E79" s="251" t="s">
        <v>1253</v>
      </c>
      <c r="F79" s="256" t="s">
        <v>296</v>
      </c>
      <c r="G79" s="86"/>
      <c r="H79" s="352"/>
      <c r="I79" s="133"/>
      <c r="J79" s="133"/>
      <c r="K79" s="136"/>
      <c r="L79" s="133"/>
      <c r="M79" s="133"/>
      <c r="V79" s="210"/>
    </row>
    <row r="80" spans="1:22" s="134" customFormat="1" ht="26.25" hidden="1" customHeight="1">
      <c r="A80" s="253" t="s">
        <v>1377</v>
      </c>
      <c r="B80" s="247">
        <v>200</v>
      </c>
      <c r="C80" s="255" t="str">
        <f>"09"</f>
        <v>09</v>
      </c>
      <c r="D80" s="248"/>
      <c r="E80" s="251"/>
      <c r="F80" s="256"/>
      <c r="G80" s="88">
        <f>G81</f>
        <v>0</v>
      </c>
      <c r="H80" s="352"/>
      <c r="I80" s="133"/>
      <c r="J80" s="133"/>
      <c r="K80" s="136"/>
      <c r="L80" s="133"/>
      <c r="M80" s="133"/>
      <c r="V80" s="210"/>
    </row>
    <row r="81" spans="1:22" s="134" customFormat="1" ht="43.5" hidden="1" customHeight="1">
      <c r="A81" s="253" t="s">
        <v>780</v>
      </c>
      <c r="B81" s="259">
        <v>200</v>
      </c>
      <c r="C81" s="255" t="str">
        <f>"09"</f>
        <v>09</v>
      </c>
      <c r="D81" s="248" t="str">
        <f>"01"</f>
        <v>01</v>
      </c>
      <c r="E81" s="251"/>
      <c r="F81" s="256"/>
      <c r="G81" s="88">
        <f>G82</f>
        <v>0</v>
      </c>
      <c r="H81" s="352"/>
      <c r="I81" s="133"/>
      <c r="J81" s="133"/>
      <c r="K81" s="136"/>
      <c r="L81" s="133"/>
      <c r="M81" s="133"/>
      <c r="V81" s="210"/>
    </row>
    <row r="82" spans="1:22" s="134" customFormat="1" ht="23.25" hidden="1" customHeight="1">
      <c r="A82" s="260" t="s">
        <v>1063</v>
      </c>
      <c r="B82" s="259">
        <v>200</v>
      </c>
      <c r="C82" s="255" t="str">
        <f>"09"</f>
        <v>09</v>
      </c>
      <c r="D82" s="248" t="str">
        <f>"01"</f>
        <v>01</v>
      </c>
      <c r="E82" s="251" t="s">
        <v>781</v>
      </c>
      <c r="F82" s="251" t="str">
        <f>"003"</f>
        <v>003</v>
      </c>
      <c r="G82" s="88"/>
      <c r="H82" s="352"/>
      <c r="I82" s="133"/>
      <c r="J82" s="133"/>
      <c r="K82" s="136"/>
      <c r="L82" s="133"/>
      <c r="M82" s="133"/>
      <c r="V82" s="210"/>
    </row>
    <row r="83" spans="1:22" s="134" customFormat="1" ht="23.25" hidden="1" customHeight="1">
      <c r="A83" s="223" t="s">
        <v>1870</v>
      </c>
      <c r="B83" s="259">
        <v>400</v>
      </c>
      <c r="C83" s="248" t="str">
        <f>"01"</f>
        <v>01</v>
      </c>
      <c r="D83" s="248">
        <v>13</v>
      </c>
      <c r="E83" s="441" t="s">
        <v>1973</v>
      </c>
      <c r="F83" s="251">
        <v>800</v>
      </c>
      <c r="G83" s="88"/>
      <c r="H83" s="352"/>
      <c r="I83" s="133"/>
      <c r="J83" s="133"/>
      <c r="K83" s="136"/>
      <c r="L83" s="133"/>
      <c r="M83" s="133"/>
      <c r="V83" s="210"/>
    </row>
    <row r="84" spans="1:22" s="105" customFormat="1" ht="36.75" customHeight="1">
      <c r="A84" s="444" t="s">
        <v>738</v>
      </c>
      <c r="B84" s="268">
        <v>400</v>
      </c>
      <c r="C84" s="269" t="str">
        <f>"10"</f>
        <v>10</v>
      </c>
      <c r="D84" s="477"/>
      <c r="E84" s="441"/>
      <c r="F84" s="268"/>
      <c r="G84" s="175">
        <v>40</v>
      </c>
      <c r="H84" s="175">
        <v>50</v>
      </c>
      <c r="I84" s="104"/>
      <c r="J84" s="104"/>
      <c r="K84" s="183"/>
      <c r="L84" s="104"/>
      <c r="M84" s="104"/>
      <c r="V84" s="209"/>
    </row>
    <row r="85" spans="1:22" ht="19.5" hidden="1" customHeight="1">
      <c r="A85" s="31" t="s">
        <v>739</v>
      </c>
      <c r="B85" s="441">
        <v>400</v>
      </c>
      <c r="C85" s="138">
        <v>10</v>
      </c>
      <c r="D85" s="138" t="str">
        <f>"01"</f>
        <v>01</v>
      </c>
      <c r="E85" s="475"/>
      <c r="F85" s="441"/>
      <c r="G85" s="88">
        <f>G86</f>
        <v>40</v>
      </c>
      <c r="H85" s="88">
        <f>H86</f>
        <v>50</v>
      </c>
    </row>
    <row r="86" spans="1:22" ht="57" hidden="1" customHeight="1">
      <c r="A86" s="253" t="s">
        <v>1464</v>
      </c>
      <c r="B86" s="251">
        <v>400</v>
      </c>
      <c r="C86" s="248">
        <v>10</v>
      </c>
      <c r="D86" s="248" t="str">
        <f>"01"</f>
        <v>01</v>
      </c>
      <c r="E86" s="251" t="s">
        <v>1465</v>
      </c>
      <c r="F86" s="251"/>
      <c r="G86" s="88">
        <f>G87</f>
        <v>40</v>
      </c>
      <c r="H86" s="88">
        <f>H87</f>
        <v>50</v>
      </c>
    </row>
    <row r="87" spans="1:22" ht="157.5" customHeight="1">
      <c r="A87" s="53" t="s">
        <v>2031</v>
      </c>
      <c r="B87" s="251">
        <v>400</v>
      </c>
      <c r="C87" s="248">
        <v>10</v>
      </c>
      <c r="D87" s="248" t="str">
        <f>"01"</f>
        <v>01</v>
      </c>
      <c r="E87" s="441" t="s">
        <v>1978</v>
      </c>
      <c r="F87" s="251" t="str">
        <f>"300"</f>
        <v>300</v>
      </c>
      <c r="G87" s="89">
        <v>40</v>
      </c>
      <c r="H87" s="353">
        <v>50</v>
      </c>
    </row>
    <row r="88" spans="1:22" ht="21" hidden="1" customHeight="1">
      <c r="A88" s="253" t="s">
        <v>1466</v>
      </c>
      <c r="B88" s="251">
        <v>200</v>
      </c>
      <c r="C88" s="248">
        <v>10</v>
      </c>
      <c r="D88" s="248" t="str">
        <f t="shared" ref="D88:D100" si="6">"03"</f>
        <v>03</v>
      </c>
      <c r="E88" s="478"/>
      <c r="F88" s="251"/>
      <c r="G88" s="88">
        <f>G93+G97+G99+G91+G89+G95</f>
        <v>0</v>
      </c>
      <c r="H88" s="88">
        <f>H93+H97+H99+H91+H89+H95</f>
        <v>0</v>
      </c>
    </row>
    <row r="89" spans="1:22" ht="37.5" hidden="1" customHeight="1">
      <c r="A89" s="253" t="s">
        <v>1893</v>
      </c>
      <c r="B89" s="251">
        <v>200</v>
      </c>
      <c r="C89" s="248">
        <v>10</v>
      </c>
      <c r="D89" s="248" t="str">
        <f t="shared" si="6"/>
        <v>03</v>
      </c>
      <c r="E89" s="251" t="s">
        <v>922</v>
      </c>
      <c r="F89" s="251"/>
      <c r="G89" s="162">
        <f>G90</f>
        <v>0</v>
      </c>
      <c r="H89" s="353"/>
    </row>
    <row r="90" spans="1:22" ht="27.75" hidden="1" customHeight="1">
      <c r="A90" s="262" t="s">
        <v>1874</v>
      </c>
      <c r="B90" s="251">
        <v>200</v>
      </c>
      <c r="C90" s="248">
        <v>10</v>
      </c>
      <c r="D90" s="248" t="str">
        <f t="shared" si="6"/>
        <v>03</v>
      </c>
      <c r="E90" s="251" t="s">
        <v>922</v>
      </c>
      <c r="F90" s="251" t="str">
        <f>"300"</f>
        <v>300</v>
      </c>
      <c r="G90" s="86"/>
      <c r="H90" s="353"/>
    </row>
    <row r="91" spans="1:22" ht="34.5" hidden="1" customHeight="1">
      <c r="A91" s="250" t="s">
        <v>182</v>
      </c>
      <c r="B91" s="251">
        <v>200</v>
      </c>
      <c r="C91" s="248">
        <v>10</v>
      </c>
      <c r="D91" s="248" t="str">
        <f t="shared" si="6"/>
        <v>03</v>
      </c>
      <c r="E91" s="263" t="s">
        <v>1301</v>
      </c>
      <c r="F91" s="251"/>
      <c r="G91" s="162">
        <f>G92</f>
        <v>0</v>
      </c>
      <c r="H91" s="353"/>
    </row>
    <row r="92" spans="1:22" ht="22.5" hidden="1" customHeight="1">
      <c r="A92" s="262" t="s">
        <v>1874</v>
      </c>
      <c r="B92" s="251">
        <v>200</v>
      </c>
      <c r="C92" s="248">
        <v>10</v>
      </c>
      <c r="D92" s="248" t="str">
        <f t="shared" si="6"/>
        <v>03</v>
      </c>
      <c r="E92" s="263" t="s">
        <v>1301</v>
      </c>
      <c r="F92" s="251" t="str">
        <f>"300"</f>
        <v>300</v>
      </c>
      <c r="G92" s="86"/>
      <c r="H92" s="353"/>
    </row>
    <row r="93" spans="1:22" ht="41.25" hidden="1" customHeight="1">
      <c r="A93" s="253" t="s">
        <v>1608</v>
      </c>
      <c r="B93" s="251">
        <v>200</v>
      </c>
      <c r="C93" s="248">
        <v>10</v>
      </c>
      <c r="D93" s="248" t="str">
        <f t="shared" si="6"/>
        <v>03</v>
      </c>
      <c r="E93" s="251" t="s">
        <v>181</v>
      </c>
      <c r="F93" s="251"/>
      <c r="G93" s="88">
        <f>G94</f>
        <v>0</v>
      </c>
      <c r="H93" s="88">
        <f>H94</f>
        <v>0</v>
      </c>
    </row>
    <row r="94" spans="1:22" ht="17.25" hidden="1" customHeight="1">
      <c r="A94" s="262" t="s">
        <v>1874</v>
      </c>
      <c r="B94" s="251">
        <v>400</v>
      </c>
      <c r="C94" s="248">
        <v>10</v>
      </c>
      <c r="D94" s="248" t="str">
        <f t="shared" si="6"/>
        <v>03</v>
      </c>
      <c r="E94" s="251" t="s">
        <v>181</v>
      </c>
      <c r="F94" s="251" t="str">
        <f>"300"</f>
        <v>300</v>
      </c>
      <c r="G94" s="89"/>
      <c r="H94" s="353"/>
    </row>
    <row r="95" spans="1:22" ht="23.25" hidden="1" customHeight="1">
      <c r="A95" s="250" t="s">
        <v>1102</v>
      </c>
      <c r="B95" s="251">
        <v>200</v>
      </c>
      <c r="C95" s="248">
        <v>10</v>
      </c>
      <c r="D95" s="248" t="str">
        <f t="shared" si="6"/>
        <v>03</v>
      </c>
      <c r="E95" s="263" t="s">
        <v>1103</v>
      </c>
      <c r="F95" s="251"/>
      <c r="G95" s="88">
        <f>G96</f>
        <v>0</v>
      </c>
      <c r="H95" s="353"/>
    </row>
    <row r="96" spans="1:22" ht="27" hidden="1" customHeight="1">
      <c r="A96" s="262" t="s">
        <v>1874</v>
      </c>
      <c r="B96" s="251">
        <v>200</v>
      </c>
      <c r="C96" s="248">
        <v>10</v>
      </c>
      <c r="D96" s="248" t="str">
        <f t="shared" si="6"/>
        <v>03</v>
      </c>
      <c r="E96" s="263" t="s">
        <v>1103</v>
      </c>
      <c r="F96" s="251" t="str">
        <f>"300"</f>
        <v>300</v>
      </c>
      <c r="G96" s="89"/>
      <c r="H96" s="353"/>
    </row>
    <row r="97" spans="1:22" ht="44.25" hidden="1" customHeight="1">
      <c r="A97" s="253" t="s">
        <v>1892</v>
      </c>
      <c r="B97" s="251">
        <v>200</v>
      </c>
      <c r="C97" s="248">
        <v>10</v>
      </c>
      <c r="D97" s="248" t="str">
        <f t="shared" si="6"/>
        <v>03</v>
      </c>
      <c r="E97" s="251" t="s">
        <v>781</v>
      </c>
      <c r="F97" s="251"/>
      <c r="G97" s="88">
        <f>G98</f>
        <v>0</v>
      </c>
      <c r="H97" s="353"/>
    </row>
    <row r="98" spans="1:22" ht="24.75" hidden="1" customHeight="1">
      <c r="A98" s="262" t="s">
        <v>1874</v>
      </c>
      <c r="B98" s="251">
        <v>200</v>
      </c>
      <c r="C98" s="248">
        <v>10</v>
      </c>
      <c r="D98" s="248" t="str">
        <f t="shared" si="6"/>
        <v>03</v>
      </c>
      <c r="E98" s="251" t="s">
        <v>781</v>
      </c>
      <c r="F98" s="251" t="str">
        <f>"300"</f>
        <v>300</v>
      </c>
      <c r="G98" s="89"/>
      <c r="H98" s="353"/>
    </row>
    <row r="99" spans="1:22" s="134" customFormat="1" ht="63" hidden="1" customHeight="1">
      <c r="A99" s="382" t="s">
        <v>1859</v>
      </c>
      <c r="B99" s="360">
        <v>400</v>
      </c>
      <c r="C99" s="361">
        <v>10</v>
      </c>
      <c r="D99" s="361" t="str">
        <f t="shared" si="6"/>
        <v>03</v>
      </c>
      <c r="E99" s="360" t="s">
        <v>1915</v>
      </c>
      <c r="F99" s="360"/>
      <c r="G99" s="282"/>
      <c r="H99" s="282"/>
      <c r="I99" s="133"/>
      <c r="J99" s="133"/>
      <c r="K99" s="136"/>
      <c r="L99" s="133"/>
      <c r="M99" s="133"/>
      <c r="V99" s="210"/>
    </row>
    <row r="100" spans="1:22" s="134" customFormat="1" ht="21.75" hidden="1" customHeight="1">
      <c r="A100" s="383" t="s">
        <v>1874</v>
      </c>
      <c r="B100" s="360">
        <v>400</v>
      </c>
      <c r="C100" s="361">
        <v>10</v>
      </c>
      <c r="D100" s="361" t="str">
        <f t="shared" si="6"/>
        <v>03</v>
      </c>
      <c r="E100" s="360" t="s">
        <v>1916</v>
      </c>
      <c r="F100" s="360" t="str">
        <f>"300"</f>
        <v>300</v>
      </c>
      <c r="G100" s="289"/>
      <c r="H100" s="411"/>
      <c r="I100" s="133"/>
      <c r="J100" s="133"/>
      <c r="K100" s="136"/>
      <c r="L100" s="133"/>
      <c r="M100" s="133"/>
      <c r="V100" s="210"/>
    </row>
    <row r="101" spans="1:22" s="140" customFormat="1" ht="18" hidden="1" customHeight="1">
      <c r="A101" s="264" t="s">
        <v>1029</v>
      </c>
      <c r="B101" s="265">
        <v>200</v>
      </c>
      <c r="C101" s="266">
        <v>11</v>
      </c>
      <c r="D101" s="479"/>
      <c r="E101" s="480"/>
      <c r="F101" s="265"/>
      <c r="G101" s="170">
        <f>G102</f>
        <v>0</v>
      </c>
      <c r="H101" s="412"/>
      <c r="I101" s="139"/>
      <c r="J101" s="139"/>
      <c r="K101" s="172"/>
      <c r="L101" s="139"/>
      <c r="M101" s="139"/>
      <c r="V101" s="212"/>
    </row>
    <row r="102" spans="1:22" ht="18.75" hidden="1" customHeight="1">
      <c r="A102" s="253" t="s">
        <v>1030</v>
      </c>
      <c r="B102" s="251">
        <v>200</v>
      </c>
      <c r="C102" s="248">
        <v>11</v>
      </c>
      <c r="D102" s="248" t="str">
        <f>"01"</f>
        <v>01</v>
      </c>
      <c r="E102" s="478"/>
      <c r="F102" s="251"/>
      <c r="G102" s="88">
        <f>G103</f>
        <v>0</v>
      </c>
      <c r="H102" s="353"/>
    </row>
    <row r="103" spans="1:22" ht="36" hidden="1" customHeight="1">
      <c r="A103" s="253" t="s">
        <v>1107</v>
      </c>
      <c r="B103" s="251">
        <v>200</v>
      </c>
      <c r="C103" s="248">
        <v>11</v>
      </c>
      <c r="D103" s="248" t="str">
        <f>"01"</f>
        <v>01</v>
      </c>
      <c r="E103" s="251" t="s">
        <v>1031</v>
      </c>
      <c r="F103" s="251"/>
      <c r="G103" s="88">
        <f>G104</f>
        <v>0</v>
      </c>
      <c r="H103" s="353"/>
    </row>
    <row r="104" spans="1:22" ht="36.75" hidden="1" customHeight="1">
      <c r="A104" s="250" t="s">
        <v>1870</v>
      </c>
      <c r="B104" s="251">
        <v>200</v>
      </c>
      <c r="C104" s="248">
        <v>11</v>
      </c>
      <c r="D104" s="248" t="str">
        <f>"01"</f>
        <v>01</v>
      </c>
      <c r="E104" s="251" t="s">
        <v>1031</v>
      </c>
      <c r="F104" s="251" t="str">
        <f>"200"</f>
        <v>200</v>
      </c>
      <c r="G104" s="89"/>
      <c r="H104" s="353"/>
    </row>
    <row r="105" spans="1:22" s="110" customFormat="1" ht="39" hidden="1" customHeight="1">
      <c r="A105" s="267" t="s">
        <v>1939</v>
      </c>
      <c r="B105" s="268">
        <v>400</v>
      </c>
      <c r="C105" s="269" t="str">
        <f>"05"</f>
        <v>05</v>
      </c>
      <c r="D105" s="269"/>
      <c r="E105" s="268"/>
      <c r="F105" s="268"/>
      <c r="G105" s="102"/>
      <c r="H105" s="102">
        <f>H106</f>
        <v>0</v>
      </c>
      <c r="I105" s="109"/>
      <c r="J105" s="109"/>
      <c r="K105" s="182"/>
      <c r="L105" s="109"/>
      <c r="M105" s="109"/>
      <c r="V105" s="101"/>
    </row>
    <row r="106" spans="1:22" ht="57" hidden="1" customHeight="1">
      <c r="A106" s="253" t="s">
        <v>176</v>
      </c>
      <c r="B106" s="251">
        <v>201</v>
      </c>
      <c r="C106" s="248" t="str">
        <f t="shared" ref="C106:C113" si="7">"01"</f>
        <v>01</v>
      </c>
      <c r="D106" s="248" t="str">
        <f>"06"</f>
        <v>06</v>
      </c>
      <c r="E106" s="478"/>
      <c r="F106" s="251"/>
      <c r="G106" s="88">
        <f>G107</f>
        <v>0</v>
      </c>
      <c r="H106" s="88">
        <f>H107</f>
        <v>0</v>
      </c>
    </row>
    <row r="107" spans="1:22" ht="18.75" hidden="1" customHeight="1">
      <c r="A107" s="253" t="s">
        <v>1936</v>
      </c>
      <c r="B107" s="251">
        <v>400</v>
      </c>
      <c r="C107" s="248" t="str">
        <f>"05"</f>
        <v>05</v>
      </c>
      <c r="D107" s="248" t="str">
        <f>"02"</f>
        <v>02</v>
      </c>
      <c r="E107" s="441" t="s">
        <v>1938</v>
      </c>
      <c r="F107" s="251"/>
      <c r="G107" s="88"/>
      <c r="H107" s="88">
        <f>H108+H109</f>
        <v>0</v>
      </c>
    </row>
    <row r="108" spans="1:22" ht="94.5" hidden="1" customHeight="1">
      <c r="A108" s="250" t="s">
        <v>1867</v>
      </c>
      <c r="B108" s="251">
        <v>400</v>
      </c>
      <c r="C108" s="248" t="str">
        <f t="shared" si="7"/>
        <v>01</v>
      </c>
      <c r="D108" s="248" t="str">
        <f>"06"</f>
        <v>06</v>
      </c>
      <c r="E108" s="251" t="s">
        <v>543</v>
      </c>
      <c r="F108" s="251">
        <v>200</v>
      </c>
      <c r="G108" s="89"/>
      <c r="H108" s="353"/>
    </row>
    <row r="109" spans="1:22" ht="45" hidden="1" customHeight="1">
      <c r="A109" s="223" t="s">
        <v>1937</v>
      </c>
      <c r="B109" s="441">
        <v>400</v>
      </c>
      <c r="C109" s="248" t="str">
        <f>"05"</f>
        <v>05</v>
      </c>
      <c r="D109" s="138" t="str">
        <f>"02"</f>
        <v>02</v>
      </c>
      <c r="E109" s="441" t="s">
        <v>1938</v>
      </c>
      <c r="F109" s="441" t="str">
        <f>"200"</f>
        <v>200</v>
      </c>
      <c r="G109" s="89"/>
      <c r="H109" s="353"/>
    </row>
    <row r="110" spans="1:22" ht="45" customHeight="1">
      <c r="A110" s="223" t="s">
        <v>1951</v>
      </c>
      <c r="B110" s="441">
        <v>400</v>
      </c>
      <c r="C110" s="248" t="str">
        <f>"05"</f>
        <v>05</v>
      </c>
      <c r="D110" s="138" t="str">
        <f>"03"</f>
        <v>03</v>
      </c>
      <c r="E110" s="475"/>
      <c r="F110" s="441"/>
      <c r="G110" s="175">
        <f>G111+G115+G116+G117</f>
        <v>8954.2000000000007</v>
      </c>
      <c r="H110" s="175">
        <f>H111+H115+H116+H117</f>
        <v>5333.4</v>
      </c>
    </row>
    <row r="111" spans="1:22" ht="114" customHeight="1">
      <c r="A111" s="53" t="s">
        <v>2032</v>
      </c>
      <c r="B111" s="441">
        <v>400</v>
      </c>
      <c r="C111" s="138" t="str">
        <f>"05"</f>
        <v>05</v>
      </c>
      <c r="D111" s="138" t="str">
        <f>"03"</f>
        <v>03</v>
      </c>
      <c r="E111" s="475" t="s">
        <v>1975</v>
      </c>
      <c r="F111" s="441">
        <v>200</v>
      </c>
      <c r="G111" s="86">
        <v>5633.6</v>
      </c>
      <c r="H111" s="86">
        <v>5073.3999999999996</v>
      </c>
    </row>
    <row r="112" spans="1:22" ht="27.75" hidden="1" customHeight="1">
      <c r="A112" s="31" t="s">
        <v>1510</v>
      </c>
      <c r="B112" s="441">
        <v>203</v>
      </c>
      <c r="C112" s="138" t="str">
        <f t="shared" si="7"/>
        <v>01</v>
      </c>
      <c r="D112" s="138">
        <v>13</v>
      </c>
      <c r="E112" s="475"/>
      <c r="F112" s="1"/>
      <c r="G112" s="88" t="e">
        <f>G113+G121</f>
        <v>#REF!</v>
      </c>
      <c r="H112" s="88" t="e">
        <f>H113+H121</f>
        <v>#REF!</v>
      </c>
    </row>
    <row r="113" spans="1:22" ht="21.75" hidden="1" customHeight="1">
      <c r="A113" s="31" t="s">
        <v>920</v>
      </c>
      <c r="B113" s="441">
        <v>203</v>
      </c>
      <c r="C113" s="138" t="str">
        <f t="shared" si="7"/>
        <v>01</v>
      </c>
      <c r="D113" s="138">
        <v>13</v>
      </c>
      <c r="E113" s="441" t="s">
        <v>543</v>
      </c>
      <c r="F113" s="441"/>
      <c r="G113" s="88" t="e">
        <f>G114+#REF!</f>
        <v>#REF!</v>
      </c>
      <c r="H113" s="88" t="e">
        <f>H114+#REF!</f>
        <v>#REF!</v>
      </c>
    </row>
    <row r="114" spans="1:22" ht="88.5" hidden="1" customHeight="1">
      <c r="A114" s="223" t="s">
        <v>1942</v>
      </c>
      <c r="B114" s="441">
        <v>400</v>
      </c>
      <c r="C114" s="138" t="str">
        <f t="shared" ref="C114:C119" si="8">"05"</f>
        <v>05</v>
      </c>
      <c r="D114" s="248" t="str">
        <f t="shared" ref="D114:D119" si="9">"03"</f>
        <v>03</v>
      </c>
      <c r="E114" s="441" t="s">
        <v>1940</v>
      </c>
      <c r="F114" s="441">
        <v>200</v>
      </c>
      <c r="G114" s="89">
        <v>220</v>
      </c>
      <c r="H114" s="353">
        <v>200</v>
      </c>
    </row>
    <row r="115" spans="1:22" ht="126" customHeight="1">
      <c r="A115" s="455" t="s">
        <v>2019</v>
      </c>
      <c r="B115" s="441">
        <v>400</v>
      </c>
      <c r="C115" s="138" t="str">
        <f t="shared" si="8"/>
        <v>05</v>
      </c>
      <c r="D115" s="138" t="str">
        <f t="shared" si="9"/>
        <v>03</v>
      </c>
      <c r="E115" s="441" t="s">
        <v>2003</v>
      </c>
      <c r="F115" s="441">
        <v>200</v>
      </c>
      <c r="G115" s="89">
        <v>3039.9</v>
      </c>
      <c r="H115" s="353"/>
    </row>
    <row r="116" spans="1:22" ht="138.75" customHeight="1">
      <c r="A116" s="455" t="s">
        <v>2019</v>
      </c>
      <c r="B116" s="441">
        <v>400</v>
      </c>
      <c r="C116" s="138" t="str">
        <f t="shared" si="8"/>
        <v>05</v>
      </c>
      <c r="D116" s="138" t="str">
        <f t="shared" si="9"/>
        <v>03</v>
      </c>
      <c r="E116" s="441" t="s">
        <v>2003</v>
      </c>
      <c r="F116" s="441">
        <v>200</v>
      </c>
      <c r="G116" s="89">
        <v>30.7</v>
      </c>
      <c r="H116" s="353"/>
    </row>
    <row r="117" spans="1:22" ht="136.5" customHeight="1">
      <c r="A117" s="53" t="s">
        <v>2032</v>
      </c>
      <c r="B117" s="441">
        <v>400</v>
      </c>
      <c r="C117" s="138" t="str">
        <f t="shared" si="8"/>
        <v>05</v>
      </c>
      <c r="D117" s="138" t="str">
        <f t="shared" si="9"/>
        <v>03</v>
      </c>
      <c r="E117" s="475" t="s">
        <v>1976</v>
      </c>
      <c r="F117" s="441">
        <v>200</v>
      </c>
      <c r="G117" s="86">
        <v>250</v>
      </c>
      <c r="H117" s="86">
        <v>260</v>
      </c>
    </row>
    <row r="118" spans="1:22" ht="54.75" hidden="1" customHeight="1">
      <c r="A118" s="442" t="s">
        <v>1981</v>
      </c>
      <c r="B118" s="441">
        <v>400</v>
      </c>
      <c r="C118" s="152" t="str">
        <f t="shared" si="8"/>
        <v>05</v>
      </c>
      <c r="D118" s="138" t="str">
        <f t="shared" si="9"/>
        <v>03</v>
      </c>
      <c r="E118" s="441" t="s">
        <v>1982</v>
      </c>
      <c r="F118" s="441">
        <v>200</v>
      </c>
      <c r="G118" s="86"/>
      <c r="H118" s="86"/>
    </row>
    <row r="119" spans="1:22" ht="54.75" hidden="1" customHeight="1">
      <c r="A119" s="442" t="s">
        <v>1981</v>
      </c>
      <c r="B119" s="441">
        <v>400</v>
      </c>
      <c r="C119" s="152" t="str">
        <f t="shared" si="8"/>
        <v>05</v>
      </c>
      <c r="D119" s="138" t="str">
        <f t="shared" si="9"/>
        <v>03</v>
      </c>
      <c r="E119" s="441" t="s">
        <v>1983</v>
      </c>
      <c r="F119" s="441">
        <v>200</v>
      </c>
      <c r="G119" s="86"/>
      <c r="H119" s="86"/>
    </row>
    <row r="120" spans="1:22" ht="163.5" customHeight="1">
      <c r="A120" s="31" t="s">
        <v>2033</v>
      </c>
      <c r="B120" s="441">
        <v>400</v>
      </c>
      <c r="C120" s="152">
        <v>10</v>
      </c>
      <c r="D120" s="138" t="str">
        <f>"01"</f>
        <v>01</v>
      </c>
      <c r="E120" s="473" t="s">
        <v>1972</v>
      </c>
      <c r="F120" s="441">
        <v>200</v>
      </c>
      <c r="G120" s="175">
        <v>280</v>
      </c>
      <c r="H120" s="175">
        <v>290</v>
      </c>
    </row>
    <row r="121" spans="1:22" ht="39" hidden="1" customHeight="1">
      <c r="A121" s="5" t="s">
        <v>601</v>
      </c>
      <c r="B121" s="441">
        <v>203</v>
      </c>
      <c r="C121" s="138" t="str">
        <f>"01"</f>
        <v>01</v>
      </c>
      <c r="D121" s="138">
        <v>13</v>
      </c>
      <c r="E121" s="441" t="s">
        <v>755</v>
      </c>
      <c r="F121" s="441"/>
      <c r="G121" s="88">
        <f>G122</f>
        <v>0</v>
      </c>
      <c r="H121" s="353"/>
    </row>
    <row r="122" spans="1:22" ht="44.25" hidden="1" customHeight="1">
      <c r="A122" s="223" t="s">
        <v>1870</v>
      </c>
      <c r="B122" s="441">
        <v>203</v>
      </c>
      <c r="C122" s="138" t="str">
        <f>"01"</f>
        <v>01</v>
      </c>
      <c r="D122" s="138">
        <v>13</v>
      </c>
      <c r="E122" s="441" t="s">
        <v>755</v>
      </c>
      <c r="F122" s="441" t="str">
        <f>"200"</f>
        <v>200</v>
      </c>
      <c r="G122" s="89"/>
      <c r="H122" s="353"/>
    </row>
    <row r="123" spans="1:22" s="308" customFormat="1" ht="39" hidden="1" customHeight="1">
      <c r="A123" s="302" t="s">
        <v>1698</v>
      </c>
      <c r="B123" s="303">
        <v>205</v>
      </c>
      <c r="C123" s="298"/>
      <c r="D123" s="298"/>
      <c r="E123" s="304"/>
      <c r="F123" s="297"/>
      <c r="G123" s="305">
        <f>G128+G124</f>
        <v>0</v>
      </c>
      <c r="H123" s="305">
        <f>H128+H124</f>
        <v>0</v>
      </c>
      <c r="I123" s="306"/>
      <c r="J123" s="306"/>
      <c r="K123" s="307"/>
      <c r="L123" s="306"/>
      <c r="M123" s="306"/>
      <c r="V123" s="309"/>
    </row>
    <row r="124" spans="1:22" s="308" customFormat="1" ht="20.25" hidden="1" customHeight="1">
      <c r="A124" s="310" t="s">
        <v>841</v>
      </c>
      <c r="B124" s="311">
        <v>205</v>
      </c>
      <c r="C124" s="312" t="str">
        <f>"01"</f>
        <v>01</v>
      </c>
      <c r="D124" s="298"/>
      <c r="E124" s="304"/>
      <c r="F124" s="297"/>
      <c r="G124" s="313">
        <f>G125</f>
        <v>0</v>
      </c>
      <c r="H124" s="410"/>
      <c r="I124" s="306"/>
      <c r="J124" s="306"/>
      <c r="K124" s="307"/>
      <c r="L124" s="306"/>
      <c r="M124" s="306"/>
      <c r="V124" s="309"/>
    </row>
    <row r="125" spans="1:22" s="308" customFormat="1" ht="20.25" hidden="1" customHeight="1">
      <c r="A125" s="314" t="s">
        <v>1508</v>
      </c>
      <c r="B125" s="297">
        <v>205</v>
      </c>
      <c r="C125" s="298" t="str">
        <f>"01"</f>
        <v>01</v>
      </c>
      <c r="D125" s="298">
        <v>11</v>
      </c>
      <c r="E125" s="297"/>
      <c r="F125" s="297"/>
      <c r="G125" s="282">
        <f>G126</f>
        <v>0</v>
      </c>
      <c r="H125" s="410"/>
      <c r="I125" s="306"/>
      <c r="J125" s="306"/>
      <c r="K125" s="307"/>
      <c r="L125" s="306"/>
      <c r="M125" s="306"/>
      <c r="V125" s="309"/>
    </row>
    <row r="126" spans="1:22" s="308" customFormat="1" ht="20.25" hidden="1" customHeight="1">
      <c r="A126" s="315" t="s">
        <v>669</v>
      </c>
      <c r="B126" s="297">
        <v>205</v>
      </c>
      <c r="C126" s="298" t="str">
        <f>"01"</f>
        <v>01</v>
      </c>
      <c r="D126" s="298">
        <v>11</v>
      </c>
      <c r="E126" s="297" t="s">
        <v>670</v>
      </c>
      <c r="F126" s="316" t="str">
        <f>"013"</f>
        <v>013</v>
      </c>
      <c r="G126" s="282">
        <f>G127</f>
        <v>0</v>
      </c>
      <c r="H126" s="410"/>
      <c r="I126" s="306"/>
      <c r="J126" s="306"/>
      <c r="K126" s="307"/>
      <c r="L126" s="306"/>
      <c r="M126" s="306"/>
      <c r="V126" s="309"/>
    </row>
    <row r="127" spans="1:22" s="308" customFormat="1" ht="23.25" hidden="1" customHeight="1">
      <c r="A127" s="314" t="s">
        <v>1509</v>
      </c>
      <c r="B127" s="297">
        <v>205</v>
      </c>
      <c r="C127" s="298" t="str">
        <f>"01"</f>
        <v>01</v>
      </c>
      <c r="D127" s="298">
        <v>11</v>
      </c>
      <c r="E127" s="297" t="s">
        <v>670</v>
      </c>
      <c r="F127" s="316" t="str">
        <f>"013"</f>
        <v>013</v>
      </c>
      <c r="G127" s="289"/>
      <c r="H127" s="410"/>
      <c r="I127" s="306"/>
      <c r="J127" s="306"/>
      <c r="K127" s="307"/>
      <c r="L127" s="306"/>
      <c r="M127" s="306"/>
      <c r="V127" s="309"/>
    </row>
    <row r="128" spans="1:22" s="320" customFormat="1" ht="20.25" hidden="1" customHeight="1">
      <c r="A128" s="310" t="s">
        <v>1531</v>
      </c>
      <c r="B128" s="311">
        <v>205</v>
      </c>
      <c r="C128" s="312" t="str">
        <f t="shared" ref="C128:C206" si="10">"04"</f>
        <v>04</v>
      </c>
      <c r="D128" s="481"/>
      <c r="E128" s="317"/>
      <c r="F128" s="311"/>
      <c r="G128" s="313">
        <f>G129</f>
        <v>0</v>
      </c>
      <c r="H128" s="313">
        <f>H129</f>
        <v>0</v>
      </c>
      <c r="I128" s="318"/>
      <c r="J128" s="318"/>
      <c r="K128" s="319"/>
      <c r="L128" s="318"/>
      <c r="M128" s="318"/>
      <c r="V128" s="321"/>
    </row>
    <row r="129" spans="1:22" s="308" customFormat="1" ht="24" hidden="1" customHeight="1">
      <c r="A129" s="314" t="s">
        <v>1532</v>
      </c>
      <c r="B129" s="297">
        <v>205</v>
      </c>
      <c r="C129" s="298" t="str">
        <f t="shared" si="10"/>
        <v>04</v>
      </c>
      <c r="D129" s="298" t="str">
        <f t="shared" ref="D129:D208" si="11">"05"</f>
        <v>05</v>
      </c>
      <c r="E129" s="482"/>
      <c r="F129" s="297"/>
      <c r="G129" s="282">
        <f>G130+G133+G171+G175+G137+G191+G149+G151+G179+G183+G187+G189+G199+G203+G201+G193+G207+G145+G197+G195+G205+G135+G139+G141+G143+G147+G153+G155+G159+G161+G165+G177+G157+G163+G181+G167+G169+G173+G185</f>
        <v>0</v>
      </c>
      <c r="H129" s="282">
        <f>H130+H133+H171+H175+H137+H191+H149+H151+H179+H183+H187+H189+H199+H203+H201+H193+H207+H145+H197+H195+H205+H135+H139+H141+H143+H147+H153+H155+H159+H161+H165+H177+H157+H163+H181+H167+H169+H173+H185</f>
        <v>0</v>
      </c>
      <c r="I129" s="306"/>
      <c r="J129" s="306"/>
      <c r="K129" s="307"/>
      <c r="L129" s="306"/>
      <c r="M129" s="306"/>
      <c r="V129" s="309"/>
    </row>
    <row r="130" spans="1:22" s="308" customFormat="1" ht="24.75" hidden="1" customHeight="1">
      <c r="A130" s="314" t="s">
        <v>920</v>
      </c>
      <c r="B130" s="297">
        <v>205</v>
      </c>
      <c r="C130" s="298" t="str">
        <f t="shared" si="10"/>
        <v>04</v>
      </c>
      <c r="D130" s="298" t="str">
        <f t="shared" si="11"/>
        <v>05</v>
      </c>
      <c r="E130" s="359" t="s">
        <v>533</v>
      </c>
      <c r="F130" s="297"/>
      <c r="G130" s="282">
        <f>G131+G132</f>
        <v>0</v>
      </c>
      <c r="H130" s="282">
        <f>H131+H132</f>
        <v>0</v>
      </c>
      <c r="I130" s="306"/>
      <c r="J130" s="306"/>
      <c r="K130" s="307"/>
      <c r="L130" s="306"/>
      <c r="M130" s="306"/>
      <c r="V130" s="309"/>
    </row>
    <row r="131" spans="1:22" s="308" customFormat="1" ht="96.75" hidden="1" customHeight="1">
      <c r="A131" s="300" t="s">
        <v>1867</v>
      </c>
      <c r="B131" s="297">
        <v>205</v>
      </c>
      <c r="C131" s="298" t="str">
        <f t="shared" si="10"/>
        <v>04</v>
      </c>
      <c r="D131" s="298" t="str">
        <f t="shared" si="11"/>
        <v>05</v>
      </c>
      <c r="E131" s="359" t="s">
        <v>533</v>
      </c>
      <c r="F131" s="297" t="str">
        <f>"100"</f>
        <v>100</v>
      </c>
      <c r="G131" s="284"/>
      <c r="H131" s="284"/>
      <c r="I131" s="306"/>
      <c r="J131" s="306"/>
      <c r="K131" s="307"/>
      <c r="L131" s="306"/>
      <c r="M131" s="306"/>
      <c r="V131" s="309"/>
    </row>
    <row r="132" spans="1:22" s="308" customFormat="1" ht="45.75" hidden="1" customHeight="1">
      <c r="A132" s="300" t="s">
        <v>1870</v>
      </c>
      <c r="B132" s="297">
        <v>205</v>
      </c>
      <c r="C132" s="298" t="str">
        <f t="shared" si="10"/>
        <v>04</v>
      </c>
      <c r="D132" s="298" t="str">
        <f t="shared" si="11"/>
        <v>05</v>
      </c>
      <c r="E132" s="359" t="s">
        <v>533</v>
      </c>
      <c r="F132" s="297" t="str">
        <f>"200"</f>
        <v>200</v>
      </c>
      <c r="G132" s="284"/>
      <c r="H132" s="284"/>
      <c r="I132" s="306"/>
      <c r="J132" s="306"/>
      <c r="K132" s="307"/>
      <c r="L132" s="306"/>
      <c r="M132" s="306"/>
      <c r="V132" s="309"/>
    </row>
    <row r="133" spans="1:22" s="308" customFormat="1" ht="91.5" hidden="1" customHeight="1">
      <c r="A133" s="314" t="s">
        <v>959</v>
      </c>
      <c r="B133" s="297">
        <v>205</v>
      </c>
      <c r="C133" s="298" t="str">
        <f t="shared" si="10"/>
        <v>04</v>
      </c>
      <c r="D133" s="298" t="str">
        <f t="shared" si="11"/>
        <v>05</v>
      </c>
      <c r="E133" s="297" t="s">
        <v>322</v>
      </c>
      <c r="F133" s="297"/>
      <c r="G133" s="282">
        <f>G134</f>
        <v>0</v>
      </c>
      <c r="H133" s="410"/>
      <c r="I133" s="306"/>
      <c r="J133" s="306"/>
      <c r="K133" s="307"/>
      <c r="L133" s="306"/>
      <c r="M133" s="306"/>
      <c r="V133" s="309"/>
    </row>
    <row r="134" spans="1:22" s="308" customFormat="1" ht="21" hidden="1" customHeight="1">
      <c r="A134" s="299" t="s">
        <v>1868</v>
      </c>
      <c r="B134" s="297">
        <v>205</v>
      </c>
      <c r="C134" s="298" t="str">
        <f t="shared" si="10"/>
        <v>04</v>
      </c>
      <c r="D134" s="298" t="str">
        <f t="shared" si="11"/>
        <v>05</v>
      </c>
      <c r="E134" s="297" t="s">
        <v>322</v>
      </c>
      <c r="F134" s="297" t="str">
        <f>"800"</f>
        <v>800</v>
      </c>
      <c r="G134" s="284"/>
      <c r="H134" s="410"/>
      <c r="I134" s="306"/>
      <c r="J134" s="306"/>
      <c r="K134" s="307"/>
      <c r="L134" s="306"/>
      <c r="M134" s="306"/>
      <c r="V134" s="309"/>
    </row>
    <row r="135" spans="1:22" s="308" customFormat="1" ht="35.25" hidden="1" customHeight="1">
      <c r="A135" s="314" t="s">
        <v>491</v>
      </c>
      <c r="B135" s="297">
        <v>205</v>
      </c>
      <c r="C135" s="298" t="str">
        <f t="shared" si="10"/>
        <v>04</v>
      </c>
      <c r="D135" s="298" t="str">
        <f t="shared" si="11"/>
        <v>05</v>
      </c>
      <c r="E135" s="297" t="s">
        <v>323</v>
      </c>
      <c r="F135" s="297"/>
      <c r="G135" s="282">
        <f>G136</f>
        <v>0</v>
      </c>
      <c r="H135" s="282">
        <f>H136</f>
        <v>0</v>
      </c>
      <c r="I135" s="307"/>
      <c r="J135" s="306"/>
      <c r="K135" s="307"/>
      <c r="L135" s="306"/>
      <c r="M135" s="306"/>
      <c r="V135" s="309"/>
    </row>
    <row r="136" spans="1:22" s="308" customFormat="1" ht="21" hidden="1" customHeight="1">
      <c r="A136" s="299" t="s">
        <v>1868</v>
      </c>
      <c r="B136" s="297">
        <v>205</v>
      </c>
      <c r="C136" s="298" t="str">
        <f t="shared" si="10"/>
        <v>04</v>
      </c>
      <c r="D136" s="298" t="str">
        <f t="shared" si="11"/>
        <v>05</v>
      </c>
      <c r="E136" s="297" t="s">
        <v>323</v>
      </c>
      <c r="F136" s="297" t="str">
        <f>"800"</f>
        <v>800</v>
      </c>
      <c r="G136" s="284"/>
      <c r="H136" s="284"/>
      <c r="I136" s="306"/>
      <c r="J136" s="306"/>
      <c r="K136" s="307"/>
      <c r="L136" s="306"/>
      <c r="M136" s="306"/>
      <c r="V136" s="309"/>
    </row>
    <row r="137" spans="1:22" s="308" customFormat="1" ht="20.25" hidden="1" customHeight="1">
      <c r="A137" s="322"/>
      <c r="B137" s="297"/>
      <c r="C137" s="298"/>
      <c r="D137" s="298"/>
      <c r="E137" s="297"/>
      <c r="F137" s="297"/>
      <c r="G137" s="282">
        <f>G138</f>
        <v>0</v>
      </c>
      <c r="H137" s="410"/>
      <c r="I137" s="306"/>
      <c r="J137" s="306"/>
      <c r="K137" s="307"/>
      <c r="L137" s="306"/>
      <c r="M137" s="306"/>
      <c r="V137" s="309"/>
    </row>
    <row r="138" spans="1:22" s="308" customFormat="1" ht="20.25" hidden="1" customHeight="1">
      <c r="A138" s="314"/>
      <c r="B138" s="297"/>
      <c r="C138" s="298"/>
      <c r="D138" s="298"/>
      <c r="E138" s="297"/>
      <c r="F138" s="297"/>
      <c r="G138" s="284"/>
      <c r="H138" s="410"/>
      <c r="I138" s="306"/>
      <c r="J138" s="306"/>
      <c r="K138" s="307"/>
      <c r="L138" s="306"/>
      <c r="M138" s="306"/>
      <c r="V138" s="309"/>
    </row>
    <row r="139" spans="1:22" s="308" customFormat="1" ht="64.5" hidden="1" customHeight="1">
      <c r="A139" s="314" t="s">
        <v>1116</v>
      </c>
      <c r="B139" s="297">
        <v>205</v>
      </c>
      <c r="C139" s="298" t="str">
        <f t="shared" si="10"/>
        <v>04</v>
      </c>
      <c r="D139" s="298" t="str">
        <f t="shared" si="11"/>
        <v>05</v>
      </c>
      <c r="E139" s="297" t="s">
        <v>327</v>
      </c>
      <c r="F139" s="297"/>
      <c r="G139" s="282">
        <f>G140</f>
        <v>0</v>
      </c>
      <c r="H139" s="282">
        <f>H140</f>
        <v>0</v>
      </c>
      <c r="I139" s="306"/>
      <c r="J139" s="306"/>
      <c r="K139" s="307"/>
      <c r="L139" s="306"/>
      <c r="M139" s="306"/>
      <c r="V139" s="309"/>
    </row>
    <row r="140" spans="1:22" s="308" customFormat="1" ht="20.25" hidden="1" customHeight="1">
      <c r="A140" s="299" t="s">
        <v>1868</v>
      </c>
      <c r="B140" s="297">
        <v>205</v>
      </c>
      <c r="C140" s="298" t="str">
        <f t="shared" si="10"/>
        <v>04</v>
      </c>
      <c r="D140" s="298" t="str">
        <f t="shared" si="11"/>
        <v>05</v>
      </c>
      <c r="E140" s="297" t="s">
        <v>327</v>
      </c>
      <c r="F140" s="297" t="str">
        <f>"800"</f>
        <v>800</v>
      </c>
      <c r="G140" s="284"/>
      <c r="H140" s="284"/>
      <c r="I140" s="306"/>
      <c r="J140" s="306"/>
      <c r="K140" s="307"/>
      <c r="L140" s="306"/>
      <c r="M140" s="306"/>
      <c r="V140" s="309"/>
    </row>
    <row r="141" spans="1:22" s="308" customFormat="1" ht="96.75" hidden="1" customHeight="1">
      <c r="A141" s="314" t="s">
        <v>492</v>
      </c>
      <c r="B141" s="297">
        <v>205</v>
      </c>
      <c r="C141" s="298" t="str">
        <f t="shared" si="10"/>
        <v>04</v>
      </c>
      <c r="D141" s="298" t="str">
        <f t="shared" si="11"/>
        <v>05</v>
      </c>
      <c r="E141" s="297" t="s">
        <v>325</v>
      </c>
      <c r="F141" s="297"/>
      <c r="G141" s="282">
        <f>G142</f>
        <v>0</v>
      </c>
      <c r="H141" s="282">
        <f>H142</f>
        <v>0</v>
      </c>
      <c r="I141" s="306"/>
      <c r="J141" s="306"/>
      <c r="K141" s="307"/>
      <c r="L141" s="306"/>
      <c r="M141" s="306"/>
      <c r="V141" s="309"/>
    </row>
    <row r="142" spans="1:22" s="308" customFormat="1" ht="24" hidden="1" customHeight="1">
      <c r="A142" s="299" t="s">
        <v>1868</v>
      </c>
      <c r="B142" s="297">
        <v>205</v>
      </c>
      <c r="C142" s="298" t="str">
        <f t="shared" si="10"/>
        <v>04</v>
      </c>
      <c r="D142" s="298" t="str">
        <f t="shared" si="11"/>
        <v>05</v>
      </c>
      <c r="E142" s="297" t="s">
        <v>325</v>
      </c>
      <c r="F142" s="297" t="str">
        <f>"800"</f>
        <v>800</v>
      </c>
      <c r="G142" s="284"/>
      <c r="H142" s="284"/>
      <c r="I142" s="306"/>
      <c r="J142" s="306"/>
      <c r="K142" s="307"/>
      <c r="L142" s="306"/>
      <c r="M142" s="306"/>
      <c r="V142" s="309"/>
    </row>
    <row r="143" spans="1:22" s="308" customFormat="1" ht="77.25" hidden="1" customHeight="1">
      <c r="A143" s="314" t="s">
        <v>493</v>
      </c>
      <c r="B143" s="297">
        <v>205</v>
      </c>
      <c r="C143" s="298" t="str">
        <f t="shared" si="10"/>
        <v>04</v>
      </c>
      <c r="D143" s="298" t="str">
        <f t="shared" si="11"/>
        <v>05</v>
      </c>
      <c r="E143" s="297" t="s">
        <v>328</v>
      </c>
      <c r="F143" s="297"/>
      <c r="G143" s="282">
        <f>G144</f>
        <v>0</v>
      </c>
      <c r="H143" s="282">
        <f>H144</f>
        <v>0</v>
      </c>
      <c r="I143" s="306"/>
      <c r="J143" s="306"/>
      <c r="K143" s="307"/>
      <c r="L143" s="306"/>
      <c r="M143" s="306"/>
      <c r="V143" s="309"/>
    </row>
    <row r="144" spans="1:22" s="308" customFormat="1" ht="24" hidden="1" customHeight="1">
      <c r="A144" s="299" t="s">
        <v>1868</v>
      </c>
      <c r="B144" s="297">
        <v>205</v>
      </c>
      <c r="C144" s="298" t="str">
        <f t="shared" si="10"/>
        <v>04</v>
      </c>
      <c r="D144" s="298" t="str">
        <f t="shared" si="11"/>
        <v>05</v>
      </c>
      <c r="E144" s="297" t="s">
        <v>328</v>
      </c>
      <c r="F144" s="297" t="str">
        <f>"800"</f>
        <v>800</v>
      </c>
      <c r="G144" s="284"/>
      <c r="H144" s="284"/>
      <c r="I144" s="306"/>
      <c r="J144" s="306"/>
      <c r="K144" s="307"/>
      <c r="L144" s="306"/>
      <c r="M144" s="306"/>
      <c r="V144" s="309"/>
    </row>
    <row r="145" spans="1:22" s="308" customFormat="1" ht="46.5" hidden="1" customHeight="1">
      <c r="A145" s="314" t="s">
        <v>1777</v>
      </c>
      <c r="B145" s="297">
        <v>205</v>
      </c>
      <c r="C145" s="298" t="str">
        <f t="shared" si="10"/>
        <v>04</v>
      </c>
      <c r="D145" s="298" t="str">
        <f t="shared" si="11"/>
        <v>05</v>
      </c>
      <c r="E145" s="297" t="s">
        <v>1776</v>
      </c>
      <c r="F145" s="297"/>
      <c r="G145" s="282">
        <f>G146</f>
        <v>0</v>
      </c>
      <c r="H145" s="282">
        <f>H146</f>
        <v>0</v>
      </c>
      <c r="I145" s="306"/>
      <c r="J145" s="306"/>
      <c r="K145" s="307"/>
      <c r="L145" s="306"/>
      <c r="M145" s="306"/>
      <c r="V145" s="309"/>
    </row>
    <row r="146" spans="1:22" s="308" customFormat="1" ht="20.25" hidden="1" customHeight="1">
      <c r="A146" s="299" t="s">
        <v>1868</v>
      </c>
      <c r="B146" s="297">
        <v>205</v>
      </c>
      <c r="C146" s="298" t="str">
        <f t="shared" si="10"/>
        <v>04</v>
      </c>
      <c r="D146" s="298" t="str">
        <f t="shared" si="11"/>
        <v>05</v>
      </c>
      <c r="E146" s="297" t="s">
        <v>1776</v>
      </c>
      <c r="F146" s="297" t="str">
        <f>"800"</f>
        <v>800</v>
      </c>
      <c r="G146" s="284"/>
      <c r="H146" s="284"/>
      <c r="I146" s="306"/>
      <c r="J146" s="306"/>
      <c r="K146" s="307"/>
      <c r="L146" s="306"/>
      <c r="M146" s="306"/>
      <c r="V146" s="309"/>
    </row>
    <row r="147" spans="1:22" s="308" customFormat="1" ht="20.25" hidden="1" customHeight="1">
      <c r="A147" s="314" t="s">
        <v>1311</v>
      </c>
      <c r="B147" s="297">
        <v>205</v>
      </c>
      <c r="C147" s="298" t="str">
        <f t="shared" si="10"/>
        <v>04</v>
      </c>
      <c r="D147" s="298" t="str">
        <f t="shared" si="11"/>
        <v>05</v>
      </c>
      <c r="E147" s="297" t="s">
        <v>331</v>
      </c>
      <c r="F147" s="297"/>
      <c r="G147" s="282">
        <f>G148</f>
        <v>0</v>
      </c>
      <c r="H147" s="282">
        <f>H148</f>
        <v>0</v>
      </c>
      <c r="I147" s="306"/>
      <c r="J147" s="306"/>
      <c r="K147" s="307"/>
      <c r="L147" s="306"/>
      <c r="M147" s="306"/>
      <c r="V147" s="309"/>
    </row>
    <row r="148" spans="1:22" s="308" customFormat="1" ht="20.25" hidden="1" customHeight="1">
      <c r="A148" s="299" t="s">
        <v>1868</v>
      </c>
      <c r="B148" s="297">
        <v>205</v>
      </c>
      <c r="C148" s="298" t="str">
        <f t="shared" si="10"/>
        <v>04</v>
      </c>
      <c r="D148" s="298" t="str">
        <f t="shared" si="11"/>
        <v>05</v>
      </c>
      <c r="E148" s="297" t="s">
        <v>331</v>
      </c>
      <c r="F148" s="297" t="str">
        <f>"800"</f>
        <v>800</v>
      </c>
      <c r="G148" s="284"/>
      <c r="H148" s="284"/>
      <c r="I148" s="306"/>
      <c r="J148" s="306"/>
      <c r="K148" s="307"/>
      <c r="L148" s="306"/>
      <c r="M148" s="306"/>
      <c r="V148" s="309"/>
    </row>
    <row r="149" spans="1:22" s="308" customFormat="1" ht="27.75" hidden="1" customHeight="1">
      <c r="A149" s="314" t="s">
        <v>1768</v>
      </c>
      <c r="B149" s="297">
        <v>205</v>
      </c>
      <c r="C149" s="298" t="str">
        <f t="shared" si="10"/>
        <v>04</v>
      </c>
      <c r="D149" s="298" t="str">
        <f t="shared" si="11"/>
        <v>05</v>
      </c>
      <c r="E149" s="297" t="s">
        <v>1767</v>
      </c>
      <c r="F149" s="297"/>
      <c r="G149" s="282">
        <f>G150</f>
        <v>0</v>
      </c>
      <c r="H149" s="282">
        <f>H150</f>
        <v>0</v>
      </c>
      <c r="I149" s="306"/>
      <c r="J149" s="306"/>
      <c r="K149" s="307"/>
      <c r="L149" s="306"/>
      <c r="M149" s="306"/>
      <c r="V149" s="309"/>
    </row>
    <row r="150" spans="1:22" s="308" customFormat="1" ht="21" hidden="1" customHeight="1">
      <c r="A150" s="299" t="s">
        <v>1868</v>
      </c>
      <c r="B150" s="297">
        <v>205</v>
      </c>
      <c r="C150" s="298" t="str">
        <f t="shared" si="10"/>
        <v>04</v>
      </c>
      <c r="D150" s="298" t="str">
        <f t="shared" si="11"/>
        <v>05</v>
      </c>
      <c r="E150" s="297" t="s">
        <v>1767</v>
      </c>
      <c r="F150" s="297" t="str">
        <f>"800"</f>
        <v>800</v>
      </c>
      <c r="G150" s="284"/>
      <c r="H150" s="284"/>
      <c r="I150" s="306"/>
      <c r="J150" s="306"/>
      <c r="K150" s="307"/>
      <c r="L150" s="306"/>
      <c r="M150" s="306"/>
      <c r="V150" s="309"/>
    </row>
    <row r="151" spans="1:22" s="308" customFormat="1" ht="210" hidden="1" customHeight="1">
      <c r="A151" s="314" t="s">
        <v>1318</v>
      </c>
      <c r="B151" s="297">
        <v>205</v>
      </c>
      <c r="C151" s="298" t="str">
        <f t="shared" si="10"/>
        <v>04</v>
      </c>
      <c r="D151" s="298" t="str">
        <f t="shared" si="11"/>
        <v>05</v>
      </c>
      <c r="E151" s="297" t="s">
        <v>797</v>
      </c>
      <c r="F151" s="297"/>
      <c r="G151" s="282">
        <f>G152</f>
        <v>0</v>
      </c>
      <c r="H151" s="410"/>
      <c r="I151" s="306"/>
      <c r="J151" s="306"/>
      <c r="K151" s="307"/>
      <c r="L151" s="306"/>
      <c r="M151" s="306"/>
      <c r="V151" s="309"/>
    </row>
    <row r="152" spans="1:22" s="308" customFormat="1" ht="21" hidden="1" customHeight="1">
      <c r="A152" s="314" t="s">
        <v>1142</v>
      </c>
      <c r="B152" s="297">
        <v>205</v>
      </c>
      <c r="C152" s="298" t="str">
        <f t="shared" si="10"/>
        <v>04</v>
      </c>
      <c r="D152" s="298" t="str">
        <f t="shared" si="11"/>
        <v>05</v>
      </c>
      <c r="E152" s="297" t="s">
        <v>797</v>
      </c>
      <c r="F152" s="297" t="str">
        <f>"006"</f>
        <v>006</v>
      </c>
      <c r="G152" s="284"/>
      <c r="H152" s="410"/>
      <c r="I152" s="306"/>
      <c r="J152" s="306"/>
      <c r="K152" s="307"/>
      <c r="L152" s="306"/>
      <c r="M152" s="306"/>
      <c r="V152" s="309"/>
    </row>
    <row r="153" spans="1:22" s="308" customFormat="1" ht="43.5" hidden="1" customHeight="1">
      <c r="A153" s="314" t="s">
        <v>13</v>
      </c>
      <c r="B153" s="297">
        <v>205</v>
      </c>
      <c r="C153" s="298" t="str">
        <f t="shared" si="10"/>
        <v>04</v>
      </c>
      <c r="D153" s="298" t="str">
        <f>"05"</f>
        <v>05</v>
      </c>
      <c r="E153" s="297" t="s">
        <v>332</v>
      </c>
      <c r="F153" s="297"/>
      <c r="G153" s="282">
        <f>G154</f>
        <v>0</v>
      </c>
      <c r="H153" s="282">
        <f>H154</f>
        <v>0</v>
      </c>
      <c r="I153" s="306"/>
      <c r="J153" s="306"/>
      <c r="K153" s="307"/>
      <c r="L153" s="306"/>
      <c r="M153" s="306"/>
      <c r="V153" s="309"/>
    </row>
    <row r="154" spans="1:22" s="308" customFormat="1" ht="21" hidden="1" customHeight="1">
      <c r="A154" s="299" t="s">
        <v>1868</v>
      </c>
      <c r="B154" s="297">
        <v>205</v>
      </c>
      <c r="C154" s="298" t="str">
        <f t="shared" si="10"/>
        <v>04</v>
      </c>
      <c r="D154" s="298" t="str">
        <f>"05"</f>
        <v>05</v>
      </c>
      <c r="E154" s="297" t="s">
        <v>332</v>
      </c>
      <c r="F154" s="297" t="str">
        <f>"800"</f>
        <v>800</v>
      </c>
      <c r="G154" s="284"/>
      <c r="H154" s="284"/>
      <c r="I154" s="306"/>
      <c r="J154" s="306"/>
      <c r="K154" s="307"/>
      <c r="L154" s="306"/>
      <c r="M154" s="306"/>
      <c r="V154" s="309"/>
    </row>
    <row r="155" spans="1:22" s="308" customFormat="1" ht="47.25" hidden="1" customHeight="1">
      <c r="A155" s="314" t="s">
        <v>1320</v>
      </c>
      <c r="B155" s="297">
        <v>205</v>
      </c>
      <c r="C155" s="298" t="str">
        <f t="shared" si="10"/>
        <v>04</v>
      </c>
      <c r="D155" s="298" t="str">
        <f t="shared" si="11"/>
        <v>05</v>
      </c>
      <c r="E155" s="297" t="s">
        <v>330</v>
      </c>
      <c r="F155" s="297"/>
      <c r="G155" s="290">
        <f>G156</f>
        <v>0</v>
      </c>
      <c r="H155" s="290">
        <f>H156</f>
        <v>0</v>
      </c>
      <c r="I155" s="306"/>
      <c r="J155" s="306"/>
      <c r="K155" s="307"/>
      <c r="L155" s="306"/>
      <c r="M155" s="306"/>
      <c r="V155" s="309"/>
    </row>
    <row r="156" spans="1:22" s="308" customFormat="1" ht="21" hidden="1" customHeight="1">
      <c r="A156" s="299" t="s">
        <v>1868</v>
      </c>
      <c r="B156" s="297">
        <v>205</v>
      </c>
      <c r="C156" s="298" t="str">
        <f t="shared" si="10"/>
        <v>04</v>
      </c>
      <c r="D156" s="298" t="str">
        <f>"05"</f>
        <v>05</v>
      </c>
      <c r="E156" s="297" t="s">
        <v>330</v>
      </c>
      <c r="F156" s="297" t="str">
        <f>"800"</f>
        <v>800</v>
      </c>
      <c r="G156" s="284"/>
      <c r="H156" s="284"/>
      <c r="I156" s="306"/>
      <c r="J156" s="306"/>
      <c r="K156" s="307"/>
      <c r="L156" s="306"/>
      <c r="M156" s="306"/>
      <c r="V156" s="309"/>
    </row>
    <row r="157" spans="1:22" s="308" customFormat="1" ht="57.75" hidden="1" customHeight="1">
      <c r="A157" s="314" t="s">
        <v>1267</v>
      </c>
      <c r="B157" s="297">
        <v>205</v>
      </c>
      <c r="C157" s="298" t="str">
        <f t="shared" si="10"/>
        <v>04</v>
      </c>
      <c r="D157" s="298" t="str">
        <f t="shared" si="11"/>
        <v>05</v>
      </c>
      <c r="E157" s="297" t="s">
        <v>1769</v>
      </c>
      <c r="F157" s="297"/>
      <c r="G157" s="290">
        <f>G158</f>
        <v>0</v>
      </c>
      <c r="H157" s="290">
        <f>H158</f>
        <v>0</v>
      </c>
      <c r="I157" s="306"/>
      <c r="J157" s="306"/>
      <c r="K157" s="307"/>
      <c r="L157" s="306"/>
      <c r="M157" s="306"/>
      <c r="V157" s="309"/>
    </row>
    <row r="158" spans="1:22" s="308" customFormat="1" ht="21" hidden="1" customHeight="1">
      <c r="A158" s="299" t="s">
        <v>1868</v>
      </c>
      <c r="B158" s="297">
        <v>205</v>
      </c>
      <c r="C158" s="298" t="str">
        <f t="shared" si="10"/>
        <v>04</v>
      </c>
      <c r="D158" s="298" t="str">
        <f>"05"</f>
        <v>05</v>
      </c>
      <c r="E158" s="297" t="s">
        <v>1769</v>
      </c>
      <c r="F158" s="297" t="str">
        <f>"800"</f>
        <v>800</v>
      </c>
      <c r="G158" s="284"/>
      <c r="H158" s="284"/>
      <c r="I158" s="306"/>
      <c r="J158" s="306"/>
      <c r="K158" s="307"/>
      <c r="L158" s="306"/>
      <c r="M158" s="306"/>
      <c r="V158" s="309"/>
    </row>
    <row r="159" spans="1:22" s="308" customFormat="1" ht="102.75" hidden="1" customHeight="1">
      <c r="A159" s="314" t="s">
        <v>793</v>
      </c>
      <c r="B159" s="297">
        <v>205</v>
      </c>
      <c r="C159" s="298" t="str">
        <f t="shared" si="10"/>
        <v>04</v>
      </c>
      <c r="D159" s="298" t="str">
        <f t="shared" si="11"/>
        <v>05</v>
      </c>
      <c r="E159" s="297" t="s">
        <v>324</v>
      </c>
      <c r="F159" s="297"/>
      <c r="G159" s="290">
        <f>G160</f>
        <v>0</v>
      </c>
      <c r="H159" s="290">
        <f>H160</f>
        <v>0</v>
      </c>
      <c r="I159" s="306"/>
      <c r="J159" s="306"/>
      <c r="K159" s="307"/>
      <c r="L159" s="306"/>
      <c r="M159" s="306"/>
      <c r="V159" s="309"/>
    </row>
    <row r="160" spans="1:22" s="308" customFormat="1" ht="21" hidden="1" customHeight="1">
      <c r="A160" s="299" t="s">
        <v>1868</v>
      </c>
      <c r="B160" s="297">
        <v>205</v>
      </c>
      <c r="C160" s="298" t="str">
        <f t="shared" si="10"/>
        <v>04</v>
      </c>
      <c r="D160" s="298" t="str">
        <f>"05"</f>
        <v>05</v>
      </c>
      <c r="E160" s="297" t="s">
        <v>324</v>
      </c>
      <c r="F160" s="297" t="str">
        <f>"800"</f>
        <v>800</v>
      </c>
      <c r="G160" s="284"/>
      <c r="H160" s="284"/>
      <c r="I160" s="306"/>
      <c r="J160" s="306"/>
      <c r="K160" s="307"/>
      <c r="L160" s="306"/>
      <c r="M160" s="306"/>
      <c r="V160" s="309"/>
    </row>
    <row r="161" spans="1:22" s="308" customFormat="1" ht="93" hidden="1" customHeight="1">
      <c r="A161" s="314" t="s">
        <v>1322</v>
      </c>
      <c r="B161" s="297">
        <v>205</v>
      </c>
      <c r="C161" s="298" t="str">
        <f t="shared" si="10"/>
        <v>04</v>
      </c>
      <c r="D161" s="298" t="str">
        <f t="shared" si="11"/>
        <v>05</v>
      </c>
      <c r="E161" s="297" t="s">
        <v>329</v>
      </c>
      <c r="F161" s="297"/>
      <c r="G161" s="290">
        <f>G162</f>
        <v>0</v>
      </c>
      <c r="H161" s="290">
        <f>H162</f>
        <v>0</v>
      </c>
      <c r="I161" s="306"/>
      <c r="J161" s="306"/>
      <c r="K161" s="307"/>
      <c r="L161" s="306"/>
      <c r="M161" s="306"/>
      <c r="V161" s="309"/>
    </row>
    <row r="162" spans="1:22" s="308" customFormat="1" ht="21" hidden="1" customHeight="1">
      <c r="A162" s="299" t="s">
        <v>1868</v>
      </c>
      <c r="B162" s="297">
        <v>205</v>
      </c>
      <c r="C162" s="298" t="str">
        <f t="shared" si="10"/>
        <v>04</v>
      </c>
      <c r="D162" s="298" t="str">
        <f t="shared" si="11"/>
        <v>05</v>
      </c>
      <c r="E162" s="297" t="s">
        <v>329</v>
      </c>
      <c r="F162" s="297" t="str">
        <f>"800"</f>
        <v>800</v>
      </c>
      <c r="G162" s="284"/>
      <c r="H162" s="284"/>
      <c r="I162" s="306"/>
      <c r="J162" s="306"/>
      <c r="K162" s="307"/>
      <c r="L162" s="306"/>
      <c r="M162" s="306"/>
      <c r="V162" s="309"/>
    </row>
    <row r="163" spans="1:22" s="308" customFormat="1" ht="37.5" hidden="1" customHeight="1">
      <c r="A163" s="314" t="s">
        <v>1770</v>
      </c>
      <c r="B163" s="297">
        <v>205</v>
      </c>
      <c r="C163" s="298" t="str">
        <f t="shared" si="10"/>
        <v>04</v>
      </c>
      <c r="D163" s="298" t="str">
        <f t="shared" si="11"/>
        <v>05</v>
      </c>
      <c r="E163" s="297" t="s">
        <v>1771</v>
      </c>
      <c r="F163" s="297"/>
      <c r="G163" s="290">
        <f>G164</f>
        <v>0</v>
      </c>
      <c r="H163" s="290">
        <f>H164</f>
        <v>0</v>
      </c>
      <c r="I163" s="306"/>
      <c r="J163" s="306"/>
      <c r="K163" s="307"/>
      <c r="L163" s="306"/>
      <c r="M163" s="306"/>
      <c r="V163" s="309"/>
    </row>
    <row r="164" spans="1:22" s="308" customFormat="1" ht="21" hidden="1" customHeight="1">
      <c r="A164" s="299" t="s">
        <v>1868</v>
      </c>
      <c r="B164" s="297">
        <v>205</v>
      </c>
      <c r="C164" s="298" t="str">
        <f t="shared" si="10"/>
        <v>04</v>
      </c>
      <c r="D164" s="298" t="str">
        <f t="shared" si="11"/>
        <v>05</v>
      </c>
      <c r="E164" s="323" t="s">
        <v>1771</v>
      </c>
      <c r="F164" s="297" t="str">
        <f>"800"</f>
        <v>800</v>
      </c>
      <c r="G164" s="284"/>
      <c r="H164" s="284"/>
      <c r="I164" s="306"/>
      <c r="J164" s="306"/>
      <c r="K164" s="307"/>
      <c r="L164" s="306"/>
      <c r="M164" s="306"/>
      <c r="V164" s="309"/>
    </row>
    <row r="165" spans="1:22" s="308" customFormat="1" ht="60.75" hidden="1" customHeight="1">
      <c r="A165" s="314" t="s">
        <v>214</v>
      </c>
      <c r="B165" s="297">
        <v>205</v>
      </c>
      <c r="C165" s="298" t="str">
        <f t="shared" si="10"/>
        <v>04</v>
      </c>
      <c r="D165" s="298" t="str">
        <f t="shared" si="11"/>
        <v>05</v>
      </c>
      <c r="E165" s="297" t="s">
        <v>326</v>
      </c>
      <c r="F165" s="297"/>
      <c r="G165" s="290">
        <f>G166</f>
        <v>0</v>
      </c>
      <c r="H165" s="290">
        <f>H166</f>
        <v>0</v>
      </c>
      <c r="I165" s="306"/>
      <c r="J165" s="306"/>
      <c r="K165" s="307"/>
      <c r="L165" s="306"/>
      <c r="M165" s="306"/>
      <c r="V165" s="309"/>
    </row>
    <row r="166" spans="1:22" s="308" customFormat="1" ht="21" hidden="1" customHeight="1">
      <c r="A166" s="299" t="s">
        <v>1868</v>
      </c>
      <c r="B166" s="297">
        <v>205</v>
      </c>
      <c r="C166" s="298" t="str">
        <f t="shared" si="10"/>
        <v>04</v>
      </c>
      <c r="D166" s="298" t="str">
        <f t="shared" si="11"/>
        <v>05</v>
      </c>
      <c r="E166" s="297" t="s">
        <v>326</v>
      </c>
      <c r="F166" s="297" t="str">
        <f>"800"</f>
        <v>800</v>
      </c>
      <c r="G166" s="284"/>
      <c r="H166" s="284"/>
      <c r="I166" s="306"/>
      <c r="J166" s="306"/>
      <c r="K166" s="307"/>
      <c r="L166" s="306"/>
      <c r="M166" s="306"/>
      <c r="V166" s="309"/>
    </row>
    <row r="167" spans="1:22" s="308" customFormat="1" ht="63.75" hidden="1" customHeight="1">
      <c r="A167" s="314" t="s">
        <v>1254</v>
      </c>
      <c r="B167" s="297">
        <v>205</v>
      </c>
      <c r="C167" s="298" t="str">
        <f t="shared" si="10"/>
        <v>04</v>
      </c>
      <c r="D167" s="298" t="str">
        <f t="shared" si="11"/>
        <v>05</v>
      </c>
      <c r="E167" s="297" t="s">
        <v>1255</v>
      </c>
      <c r="F167" s="297"/>
      <c r="G167" s="290">
        <f>G168</f>
        <v>0</v>
      </c>
      <c r="H167" s="290">
        <f>H168</f>
        <v>0</v>
      </c>
      <c r="I167" s="306"/>
      <c r="J167" s="306"/>
      <c r="K167" s="307"/>
      <c r="L167" s="306"/>
      <c r="M167" s="306"/>
      <c r="V167" s="309"/>
    </row>
    <row r="168" spans="1:22" s="308" customFormat="1" ht="21" hidden="1" customHeight="1">
      <c r="A168" s="299" t="s">
        <v>1868</v>
      </c>
      <c r="B168" s="297">
        <v>205</v>
      </c>
      <c r="C168" s="298" t="str">
        <f t="shared" si="10"/>
        <v>04</v>
      </c>
      <c r="D168" s="298" t="str">
        <f t="shared" si="11"/>
        <v>05</v>
      </c>
      <c r="E168" s="297" t="s">
        <v>1255</v>
      </c>
      <c r="F168" s="297" t="str">
        <f>"800"</f>
        <v>800</v>
      </c>
      <c r="G168" s="284"/>
      <c r="H168" s="284"/>
      <c r="I168" s="306"/>
      <c r="J168" s="306"/>
      <c r="K168" s="307"/>
      <c r="L168" s="306"/>
      <c r="M168" s="306"/>
      <c r="V168" s="309"/>
    </row>
    <row r="169" spans="1:22" s="308" customFormat="1" ht="92.25" hidden="1" customHeight="1">
      <c r="A169" s="314" t="s">
        <v>1256</v>
      </c>
      <c r="B169" s="297">
        <v>205</v>
      </c>
      <c r="C169" s="298" t="str">
        <f t="shared" si="10"/>
        <v>04</v>
      </c>
      <c r="D169" s="298" t="str">
        <f t="shared" si="11"/>
        <v>05</v>
      </c>
      <c r="E169" s="297" t="s">
        <v>1257</v>
      </c>
      <c r="F169" s="297"/>
      <c r="G169" s="290">
        <f>G170</f>
        <v>0</v>
      </c>
      <c r="H169" s="290">
        <f>H170</f>
        <v>0</v>
      </c>
      <c r="I169" s="306"/>
      <c r="J169" s="306"/>
      <c r="K169" s="307"/>
      <c r="L169" s="306"/>
      <c r="M169" s="306"/>
      <c r="V169" s="309"/>
    </row>
    <row r="170" spans="1:22" s="308" customFormat="1" ht="21" hidden="1" customHeight="1">
      <c r="A170" s="299" t="s">
        <v>1868</v>
      </c>
      <c r="B170" s="297">
        <v>205</v>
      </c>
      <c r="C170" s="298" t="str">
        <f t="shared" si="10"/>
        <v>04</v>
      </c>
      <c r="D170" s="298" t="str">
        <f t="shared" si="11"/>
        <v>05</v>
      </c>
      <c r="E170" s="297" t="s">
        <v>1257</v>
      </c>
      <c r="F170" s="297" t="str">
        <f>"800"</f>
        <v>800</v>
      </c>
      <c r="G170" s="284"/>
      <c r="H170" s="284"/>
      <c r="I170" s="306"/>
      <c r="J170" s="306"/>
      <c r="K170" s="307"/>
      <c r="L170" s="306"/>
      <c r="M170" s="306"/>
      <c r="V170" s="309"/>
    </row>
    <row r="171" spans="1:22" s="308" customFormat="1" ht="99" hidden="1" customHeight="1">
      <c r="A171" s="314" t="s">
        <v>796</v>
      </c>
      <c r="B171" s="297">
        <v>205</v>
      </c>
      <c r="C171" s="298" t="str">
        <f t="shared" si="10"/>
        <v>04</v>
      </c>
      <c r="D171" s="298" t="str">
        <f t="shared" si="11"/>
        <v>05</v>
      </c>
      <c r="E171" s="297" t="s">
        <v>795</v>
      </c>
      <c r="F171" s="297"/>
      <c r="G171" s="282">
        <f>G172</f>
        <v>0</v>
      </c>
      <c r="H171" s="282">
        <f>H172</f>
        <v>0</v>
      </c>
      <c r="I171" s="306"/>
      <c r="J171" s="306"/>
      <c r="K171" s="307"/>
      <c r="L171" s="306"/>
      <c r="M171" s="306"/>
      <c r="V171" s="309"/>
    </row>
    <row r="172" spans="1:22" s="308" customFormat="1" ht="21" hidden="1" customHeight="1">
      <c r="A172" s="299" t="s">
        <v>1868</v>
      </c>
      <c r="B172" s="297">
        <v>205</v>
      </c>
      <c r="C172" s="298" t="str">
        <f t="shared" si="10"/>
        <v>04</v>
      </c>
      <c r="D172" s="298" t="str">
        <f t="shared" si="11"/>
        <v>05</v>
      </c>
      <c r="E172" s="297" t="s">
        <v>795</v>
      </c>
      <c r="F172" s="297" t="str">
        <f>"800"</f>
        <v>800</v>
      </c>
      <c r="G172" s="284"/>
      <c r="H172" s="284"/>
      <c r="I172" s="306"/>
      <c r="J172" s="306"/>
      <c r="K172" s="307"/>
      <c r="L172" s="306"/>
      <c r="M172" s="306"/>
      <c r="V172" s="309"/>
    </row>
    <row r="173" spans="1:22" s="308" customFormat="1" ht="60.75" hidden="1" customHeight="1">
      <c r="A173" s="314" t="s">
        <v>1254</v>
      </c>
      <c r="B173" s="297">
        <v>205</v>
      </c>
      <c r="C173" s="298" t="str">
        <f t="shared" si="10"/>
        <v>04</v>
      </c>
      <c r="D173" s="298" t="str">
        <f t="shared" si="11"/>
        <v>05</v>
      </c>
      <c r="E173" s="297" t="s">
        <v>544</v>
      </c>
      <c r="F173" s="297"/>
      <c r="G173" s="290">
        <f>G174</f>
        <v>0</v>
      </c>
      <c r="H173" s="290">
        <f>H174</f>
        <v>0</v>
      </c>
      <c r="I173" s="306"/>
      <c r="J173" s="306"/>
      <c r="K173" s="307"/>
      <c r="L173" s="306"/>
      <c r="M173" s="306"/>
      <c r="V173" s="309"/>
    </row>
    <row r="174" spans="1:22" s="308" customFormat="1" ht="28.5" hidden="1" customHeight="1">
      <c r="A174" s="299" t="s">
        <v>1868</v>
      </c>
      <c r="B174" s="297">
        <v>205</v>
      </c>
      <c r="C174" s="298" t="str">
        <f t="shared" si="10"/>
        <v>04</v>
      </c>
      <c r="D174" s="298" t="str">
        <f>"05"</f>
        <v>05</v>
      </c>
      <c r="E174" s="297" t="s">
        <v>544</v>
      </c>
      <c r="F174" s="297" t="str">
        <f>"800"</f>
        <v>800</v>
      </c>
      <c r="G174" s="284"/>
      <c r="H174" s="284"/>
      <c r="I174" s="306"/>
      <c r="J174" s="306"/>
      <c r="K174" s="307"/>
      <c r="L174" s="306"/>
      <c r="M174" s="306"/>
      <c r="V174" s="309"/>
    </row>
    <row r="175" spans="1:22" s="308" customFormat="1" ht="54" hidden="1" customHeight="1">
      <c r="A175" s="314" t="s">
        <v>1108</v>
      </c>
      <c r="B175" s="297">
        <v>205</v>
      </c>
      <c r="C175" s="298" t="str">
        <f t="shared" si="10"/>
        <v>04</v>
      </c>
      <c r="D175" s="298" t="str">
        <f t="shared" si="11"/>
        <v>05</v>
      </c>
      <c r="E175" s="297" t="s">
        <v>1109</v>
      </c>
      <c r="F175" s="297"/>
      <c r="G175" s="282">
        <f>G176</f>
        <v>0</v>
      </c>
      <c r="H175" s="282">
        <f>H176</f>
        <v>0</v>
      </c>
      <c r="I175" s="306"/>
      <c r="J175" s="306"/>
      <c r="K175" s="307"/>
      <c r="L175" s="324"/>
      <c r="M175" s="306"/>
      <c r="V175" s="309"/>
    </row>
    <row r="176" spans="1:22" s="308" customFormat="1" ht="21" hidden="1" customHeight="1">
      <c r="A176" s="299" t="s">
        <v>1868</v>
      </c>
      <c r="B176" s="297">
        <v>205</v>
      </c>
      <c r="C176" s="298" t="str">
        <f t="shared" si="10"/>
        <v>04</v>
      </c>
      <c r="D176" s="298" t="str">
        <f t="shared" si="11"/>
        <v>05</v>
      </c>
      <c r="E176" s="297" t="s">
        <v>1109</v>
      </c>
      <c r="F176" s="297" t="str">
        <f>"800"</f>
        <v>800</v>
      </c>
      <c r="G176" s="284"/>
      <c r="H176" s="284"/>
      <c r="I176" s="306"/>
      <c r="J176" s="306"/>
      <c r="K176" s="307"/>
      <c r="L176" s="306"/>
      <c r="M176" s="306"/>
      <c r="V176" s="309"/>
    </row>
    <row r="177" spans="1:22" s="308" customFormat="1" ht="74.25" hidden="1" customHeight="1">
      <c r="A177" s="314" t="s">
        <v>1111</v>
      </c>
      <c r="B177" s="297">
        <v>205</v>
      </c>
      <c r="C177" s="298" t="str">
        <f t="shared" si="10"/>
        <v>04</v>
      </c>
      <c r="D177" s="298" t="str">
        <f t="shared" si="11"/>
        <v>05</v>
      </c>
      <c r="E177" s="297" t="s">
        <v>1110</v>
      </c>
      <c r="F177" s="297"/>
      <c r="G177" s="290">
        <f>G178</f>
        <v>0</v>
      </c>
      <c r="H177" s="290">
        <f>H178</f>
        <v>0</v>
      </c>
      <c r="I177" s="306"/>
      <c r="J177" s="306"/>
      <c r="K177" s="307"/>
      <c r="L177" s="306"/>
      <c r="M177" s="306"/>
      <c r="V177" s="309"/>
    </row>
    <row r="178" spans="1:22" s="308" customFormat="1" ht="21" hidden="1" customHeight="1">
      <c r="A178" s="299" t="s">
        <v>1868</v>
      </c>
      <c r="B178" s="297">
        <v>205</v>
      </c>
      <c r="C178" s="298" t="str">
        <f t="shared" si="10"/>
        <v>04</v>
      </c>
      <c r="D178" s="298" t="str">
        <f t="shared" si="11"/>
        <v>05</v>
      </c>
      <c r="E178" s="297" t="s">
        <v>1110</v>
      </c>
      <c r="F178" s="297" t="str">
        <f>"800"</f>
        <v>800</v>
      </c>
      <c r="G178" s="284"/>
      <c r="H178" s="410"/>
      <c r="I178" s="306"/>
      <c r="J178" s="306"/>
      <c r="K178" s="307"/>
      <c r="L178" s="306"/>
      <c r="M178" s="306"/>
      <c r="V178" s="309"/>
    </row>
    <row r="179" spans="1:22" s="308" customFormat="1" ht="92.25" hidden="1" customHeight="1">
      <c r="A179" s="314" t="s">
        <v>492</v>
      </c>
      <c r="B179" s="297">
        <v>205</v>
      </c>
      <c r="C179" s="298" t="str">
        <f t="shared" si="10"/>
        <v>04</v>
      </c>
      <c r="D179" s="298" t="str">
        <f t="shared" si="11"/>
        <v>05</v>
      </c>
      <c r="E179" s="297" t="s">
        <v>1112</v>
      </c>
      <c r="F179" s="297"/>
      <c r="G179" s="282">
        <f>G180</f>
        <v>0</v>
      </c>
      <c r="H179" s="282">
        <f>H180</f>
        <v>0</v>
      </c>
      <c r="I179" s="306"/>
      <c r="J179" s="306"/>
      <c r="K179" s="307"/>
      <c r="L179" s="306"/>
      <c r="M179" s="306"/>
      <c r="V179" s="309"/>
    </row>
    <row r="180" spans="1:22" s="308" customFormat="1" ht="21" hidden="1" customHeight="1">
      <c r="A180" s="314" t="s">
        <v>1142</v>
      </c>
      <c r="B180" s="297">
        <v>205</v>
      </c>
      <c r="C180" s="298" t="str">
        <f t="shared" si="10"/>
        <v>04</v>
      </c>
      <c r="D180" s="298" t="str">
        <f t="shared" si="11"/>
        <v>05</v>
      </c>
      <c r="E180" s="297" t="s">
        <v>1112</v>
      </c>
      <c r="F180" s="297" t="str">
        <f>"800"</f>
        <v>800</v>
      </c>
      <c r="G180" s="284"/>
      <c r="H180" s="410"/>
      <c r="I180" s="306"/>
      <c r="J180" s="306"/>
      <c r="K180" s="307"/>
      <c r="L180" s="306"/>
      <c r="M180" s="306"/>
      <c r="V180" s="309"/>
    </row>
    <row r="181" spans="1:22" s="308" customFormat="1" ht="66" hidden="1" customHeight="1">
      <c r="A181" s="314" t="s">
        <v>214</v>
      </c>
      <c r="B181" s="297">
        <v>205</v>
      </c>
      <c r="C181" s="298" t="str">
        <f t="shared" si="10"/>
        <v>04</v>
      </c>
      <c r="D181" s="298" t="str">
        <f t="shared" si="11"/>
        <v>05</v>
      </c>
      <c r="E181" s="297" t="s">
        <v>1113</v>
      </c>
      <c r="F181" s="297"/>
      <c r="G181" s="282">
        <f>G182</f>
        <v>0</v>
      </c>
      <c r="H181" s="282">
        <f>H182</f>
        <v>0</v>
      </c>
      <c r="I181" s="306"/>
      <c r="J181" s="306"/>
      <c r="K181" s="307"/>
      <c r="L181" s="306"/>
      <c r="M181" s="306"/>
      <c r="V181" s="309"/>
    </row>
    <row r="182" spans="1:22" s="308" customFormat="1" ht="21" hidden="1" customHeight="1">
      <c r="A182" s="299" t="s">
        <v>1868</v>
      </c>
      <c r="B182" s="297">
        <v>205</v>
      </c>
      <c r="C182" s="298" t="str">
        <f t="shared" si="10"/>
        <v>04</v>
      </c>
      <c r="D182" s="298" t="str">
        <f t="shared" si="11"/>
        <v>05</v>
      </c>
      <c r="E182" s="297" t="s">
        <v>1113</v>
      </c>
      <c r="F182" s="297" t="str">
        <f>"800"</f>
        <v>800</v>
      </c>
      <c r="G182" s="289"/>
      <c r="H182" s="410"/>
      <c r="I182" s="306"/>
      <c r="J182" s="306"/>
      <c r="K182" s="307"/>
      <c r="L182" s="306"/>
      <c r="M182" s="306"/>
      <c r="V182" s="309"/>
    </row>
    <row r="183" spans="1:22" s="308" customFormat="1" ht="39" hidden="1" customHeight="1">
      <c r="A183" s="325" t="s">
        <v>1774</v>
      </c>
      <c r="B183" s="297">
        <v>205</v>
      </c>
      <c r="C183" s="298" t="str">
        <f t="shared" si="10"/>
        <v>04</v>
      </c>
      <c r="D183" s="298" t="str">
        <f>"05"</f>
        <v>05</v>
      </c>
      <c r="E183" s="301" t="s">
        <v>887</v>
      </c>
      <c r="F183" s="297"/>
      <c r="G183" s="282">
        <f>G184</f>
        <v>0</v>
      </c>
      <c r="H183" s="282">
        <f>H184</f>
        <v>0</v>
      </c>
      <c r="I183" s="306"/>
      <c r="J183" s="306"/>
      <c r="K183" s="307"/>
      <c r="L183" s="306"/>
      <c r="M183" s="306"/>
      <c r="V183" s="309"/>
    </row>
    <row r="184" spans="1:22" s="308" customFormat="1" ht="21" hidden="1" customHeight="1">
      <c r="A184" s="299" t="s">
        <v>1868</v>
      </c>
      <c r="B184" s="297">
        <v>205</v>
      </c>
      <c r="C184" s="298" t="str">
        <f t="shared" si="10"/>
        <v>04</v>
      </c>
      <c r="D184" s="298" t="str">
        <f t="shared" si="11"/>
        <v>05</v>
      </c>
      <c r="E184" s="301" t="s">
        <v>887</v>
      </c>
      <c r="F184" s="297" t="str">
        <f>"800"</f>
        <v>800</v>
      </c>
      <c r="G184" s="284"/>
      <c r="H184" s="410"/>
      <c r="I184" s="306"/>
      <c r="J184" s="306"/>
      <c r="K184" s="307"/>
      <c r="L184" s="306"/>
      <c r="M184" s="306"/>
      <c r="V184" s="309"/>
    </row>
    <row r="185" spans="1:22" s="308" customFormat="1" ht="43.5" hidden="1" customHeight="1">
      <c r="A185" s="314" t="s">
        <v>14</v>
      </c>
      <c r="B185" s="297">
        <v>205</v>
      </c>
      <c r="C185" s="298" t="str">
        <f t="shared" si="10"/>
        <v>04</v>
      </c>
      <c r="D185" s="298" t="str">
        <f t="shared" si="11"/>
        <v>05</v>
      </c>
      <c r="E185" s="301" t="s">
        <v>545</v>
      </c>
      <c r="F185" s="297"/>
      <c r="G185" s="290">
        <f>G186</f>
        <v>0</v>
      </c>
      <c r="H185" s="290">
        <f>H186</f>
        <v>0</v>
      </c>
      <c r="I185" s="306"/>
      <c r="J185" s="306"/>
      <c r="K185" s="307"/>
      <c r="L185" s="306"/>
      <c r="M185" s="306"/>
      <c r="V185" s="309"/>
    </row>
    <row r="186" spans="1:22" s="308" customFormat="1" ht="21" hidden="1" customHeight="1">
      <c r="A186" s="299" t="s">
        <v>1868</v>
      </c>
      <c r="B186" s="297">
        <v>205</v>
      </c>
      <c r="C186" s="298" t="str">
        <f t="shared" si="10"/>
        <v>04</v>
      </c>
      <c r="D186" s="298" t="str">
        <f t="shared" si="11"/>
        <v>05</v>
      </c>
      <c r="E186" s="301" t="s">
        <v>545</v>
      </c>
      <c r="F186" s="297" t="str">
        <f>"800"</f>
        <v>800</v>
      </c>
      <c r="G186" s="284"/>
      <c r="H186" s="410"/>
      <c r="I186" s="306"/>
      <c r="J186" s="306"/>
      <c r="K186" s="307"/>
      <c r="L186" s="306"/>
      <c r="M186" s="306"/>
      <c r="V186" s="309"/>
    </row>
    <row r="187" spans="1:22" s="308" customFormat="1" ht="39.75" hidden="1" customHeight="1">
      <c r="A187" s="296" t="s">
        <v>1114</v>
      </c>
      <c r="B187" s="297">
        <v>205</v>
      </c>
      <c r="C187" s="298" t="str">
        <f t="shared" si="10"/>
        <v>04</v>
      </c>
      <c r="D187" s="298" t="str">
        <f t="shared" si="11"/>
        <v>05</v>
      </c>
      <c r="E187" s="301" t="s">
        <v>53</v>
      </c>
      <c r="F187" s="297"/>
      <c r="G187" s="282">
        <f>G188</f>
        <v>0</v>
      </c>
      <c r="H187" s="282">
        <f>H188</f>
        <v>0</v>
      </c>
      <c r="I187" s="306"/>
      <c r="J187" s="306"/>
      <c r="K187" s="307"/>
      <c r="L187" s="306"/>
      <c r="M187" s="306"/>
      <c r="V187" s="309"/>
    </row>
    <row r="188" spans="1:22" s="308" customFormat="1" ht="21" hidden="1" customHeight="1">
      <c r="A188" s="299" t="s">
        <v>1868</v>
      </c>
      <c r="B188" s="297">
        <v>205</v>
      </c>
      <c r="C188" s="298" t="str">
        <f t="shared" si="10"/>
        <v>04</v>
      </c>
      <c r="D188" s="298" t="str">
        <f t="shared" si="11"/>
        <v>05</v>
      </c>
      <c r="E188" s="301" t="s">
        <v>53</v>
      </c>
      <c r="F188" s="297" t="str">
        <f>"800"</f>
        <v>800</v>
      </c>
      <c r="G188" s="284"/>
      <c r="H188" s="410"/>
      <c r="I188" s="306"/>
      <c r="J188" s="306"/>
      <c r="K188" s="307"/>
      <c r="L188" s="306"/>
      <c r="M188" s="306"/>
      <c r="V188" s="309"/>
    </row>
    <row r="189" spans="1:22" s="308" customFormat="1" ht="27" hidden="1" customHeight="1">
      <c r="A189" s="325" t="s">
        <v>794</v>
      </c>
      <c r="B189" s="297">
        <v>205</v>
      </c>
      <c r="C189" s="298" t="str">
        <f t="shared" si="10"/>
        <v>04</v>
      </c>
      <c r="D189" s="298" t="str">
        <f t="shared" si="11"/>
        <v>05</v>
      </c>
      <c r="E189" s="301" t="s">
        <v>54</v>
      </c>
      <c r="F189" s="297"/>
      <c r="G189" s="282">
        <f>G190</f>
        <v>0</v>
      </c>
      <c r="H189" s="282">
        <f>H190</f>
        <v>0</v>
      </c>
      <c r="I189" s="306"/>
      <c r="J189" s="306"/>
      <c r="K189" s="307"/>
      <c r="L189" s="306"/>
      <c r="M189" s="306"/>
      <c r="V189" s="309"/>
    </row>
    <row r="190" spans="1:22" s="308" customFormat="1" ht="21" hidden="1" customHeight="1">
      <c r="A190" s="299" t="s">
        <v>1868</v>
      </c>
      <c r="B190" s="297">
        <v>205</v>
      </c>
      <c r="C190" s="298" t="str">
        <f t="shared" si="10"/>
        <v>04</v>
      </c>
      <c r="D190" s="298" t="str">
        <f t="shared" si="11"/>
        <v>05</v>
      </c>
      <c r="E190" s="301" t="s">
        <v>54</v>
      </c>
      <c r="F190" s="297" t="str">
        <f>"800"</f>
        <v>800</v>
      </c>
      <c r="G190" s="284"/>
      <c r="H190" s="410"/>
      <c r="I190" s="306"/>
      <c r="J190" s="306"/>
      <c r="K190" s="307"/>
      <c r="L190" s="306"/>
      <c r="M190" s="306"/>
      <c r="V190" s="309"/>
    </row>
    <row r="191" spans="1:22" s="308" customFormat="1" ht="24.75" hidden="1" customHeight="1">
      <c r="A191" s="314" t="s">
        <v>1773</v>
      </c>
      <c r="B191" s="297">
        <v>205</v>
      </c>
      <c r="C191" s="298" t="str">
        <f t="shared" si="10"/>
        <v>04</v>
      </c>
      <c r="D191" s="298" t="str">
        <f t="shared" si="11"/>
        <v>05</v>
      </c>
      <c r="E191" s="301" t="s">
        <v>1772</v>
      </c>
      <c r="F191" s="297"/>
      <c r="G191" s="282">
        <f>G192</f>
        <v>0</v>
      </c>
      <c r="H191" s="282">
        <f>H192</f>
        <v>0</v>
      </c>
      <c r="I191" s="306"/>
      <c r="J191" s="306"/>
      <c r="K191" s="307"/>
      <c r="L191" s="306"/>
      <c r="M191" s="306"/>
      <c r="V191" s="309"/>
    </row>
    <row r="192" spans="1:22" s="308" customFormat="1" ht="21" hidden="1" customHeight="1">
      <c r="A192" s="299" t="s">
        <v>1868</v>
      </c>
      <c r="B192" s="297">
        <v>205</v>
      </c>
      <c r="C192" s="298" t="str">
        <f t="shared" si="10"/>
        <v>04</v>
      </c>
      <c r="D192" s="298" t="str">
        <f t="shared" si="11"/>
        <v>05</v>
      </c>
      <c r="E192" s="301" t="s">
        <v>1772</v>
      </c>
      <c r="F192" s="297" t="str">
        <f>"800"</f>
        <v>800</v>
      </c>
      <c r="G192" s="284"/>
      <c r="H192" s="410"/>
      <c r="I192" s="306"/>
      <c r="J192" s="306"/>
      <c r="K192" s="307"/>
      <c r="L192" s="306"/>
      <c r="M192" s="306"/>
      <c r="V192" s="309"/>
    </row>
    <row r="193" spans="1:22" s="308" customFormat="1" ht="75" hidden="1" customHeight="1">
      <c r="A193" s="314" t="s">
        <v>493</v>
      </c>
      <c r="B193" s="297">
        <v>205</v>
      </c>
      <c r="C193" s="298" t="str">
        <f t="shared" si="10"/>
        <v>04</v>
      </c>
      <c r="D193" s="298" t="str">
        <f t="shared" si="11"/>
        <v>05</v>
      </c>
      <c r="E193" s="301" t="s">
        <v>1117</v>
      </c>
      <c r="F193" s="297"/>
      <c r="G193" s="282">
        <f>G194</f>
        <v>0</v>
      </c>
      <c r="H193" s="282">
        <f>H194</f>
        <v>0</v>
      </c>
      <c r="I193" s="306"/>
      <c r="J193" s="306"/>
      <c r="K193" s="307"/>
      <c r="L193" s="306"/>
      <c r="M193" s="306"/>
      <c r="V193" s="309"/>
    </row>
    <row r="194" spans="1:22" s="308" customFormat="1" ht="21" hidden="1" customHeight="1">
      <c r="A194" s="299" t="s">
        <v>1868</v>
      </c>
      <c r="B194" s="297">
        <v>205</v>
      </c>
      <c r="C194" s="298" t="str">
        <f t="shared" si="10"/>
        <v>04</v>
      </c>
      <c r="D194" s="298" t="str">
        <f t="shared" si="11"/>
        <v>05</v>
      </c>
      <c r="E194" s="301" t="s">
        <v>1117</v>
      </c>
      <c r="F194" s="297" t="str">
        <f>"800"</f>
        <v>800</v>
      </c>
      <c r="G194" s="284"/>
      <c r="H194" s="410"/>
      <c r="I194" s="306"/>
      <c r="J194" s="306"/>
      <c r="K194" s="307"/>
      <c r="L194" s="306"/>
      <c r="M194" s="306"/>
      <c r="V194" s="309"/>
    </row>
    <row r="195" spans="1:22" s="308" customFormat="1" ht="75" hidden="1" customHeight="1">
      <c r="A195" s="314" t="s">
        <v>1322</v>
      </c>
      <c r="B195" s="297">
        <v>205</v>
      </c>
      <c r="C195" s="298" t="str">
        <f t="shared" si="10"/>
        <v>04</v>
      </c>
      <c r="D195" s="298" t="str">
        <f t="shared" si="11"/>
        <v>05</v>
      </c>
      <c r="E195" s="301" t="s">
        <v>1305</v>
      </c>
      <c r="F195" s="297"/>
      <c r="G195" s="282">
        <f>G196</f>
        <v>0</v>
      </c>
      <c r="H195" s="282">
        <f>H196</f>
        <v>0</v>
      </c>
      <c r="I195" s="306"/>
      <c r="J195" s="306"/>
      <c r="K195" s="307"/>
      <c r="L195" s="306"/>
      <c r="M195" s="306"/>
      <c r="V195" s="309"/>
    </row>
    <row r="196" spans="1:22" s="308" customFormat="1" ht="24.75" hidden="1" customHeight="1">
      <c r="A196" s="299" t="s">
        <v>1868</v>
      </c>
      <c r="B196" s="297">
        <v>205</v>
      </c>
      <c r="C196" s="298" t="str">
        <f t="shared" si="10"/>
        <v>04</v>
      </c>
      <c r="D196" s="298" t="str">
        <f t="shared" si="11"/>
        <v>05</v>
      </c>
      <c r="E196" s="301" t="s">
        <v>1305</v>
      </c>
      <c r="F196" s="297" t="str">
        <f>"800"</f>
        <v>800</v>
      </c>
      <c r="G196" s="284"/>
      <c r="H196" s="410"/>
      <c r="I196" s="306"/>
      <c r="J196" s="306"/>
      <c r="K196" s="307"/>
      <c r="L196" s="306"/>
      <c r="M196" s="306"/>
      <c r="V196" s="309"/>
    </row>
    <row r="197" spans="1:22" s="308" customFormat="1" ht="23.25" hidden="1" customHeight="1">
      <c r="A197" s="314" t="s">
        <v>1311</v>
      </c>
      <c r="B197" s="297">
        <v>205</v>
      </c>
      <c r="C197" s="298" t="str">
        <f>"04"</f>
        <v>04</v>
      </c>
      <c r="D197" s="298" t="str">
        <f t="shared" si="11"/>
        <v>05</v>
      </c>
      <c r="E197" s="301" t="s">
        <v>56</v>
      </c>
      <c r="F197" s="297"/>
      <c r="G197" s="282">
        <f>G198</f>
        <v>0</v>
      </c>
      <c r="H197" s="282">
        <f>H198</f>
        <v>0</v>
      </c>
      <c r="I197" s="306"/>
      <c r="J197" s="306"/>
      <c r="K197" s="307"/>
      <c r="L197" s="306"/>
      <c r="M197" s="306"/>
      <c r="V197" s="309"/>
    </row>
    <row r="198" spans="1:22" s="308" customFormat="1" ht="21" hidden="1" customHeight="1">
      <c r="A198" s="299" t="s">
        <v>1868</v>
      </c>
      <c r="B198" s="297">
        <v>205</v>
      </c>
      <c r="C198" s="298" t="str">
        <f t="shared" si="10"/>
        <v>04</v>
      </c>
      <c r="D198" s="298" t="str">
        <f t="shared" si="11"/>
        <v>05</v>
      </c>
      <c r="E198" s="301" t="s">
        <v>56</v>
      </c>
      <c r="F198" s="297" t="str">
        <f>"800"</f>
        <v>800</v>
      </c>
      <c r="G198" s="284"/>
      <c r="H198" s="410"/>
      <c r="I198" s="306"/>
      <c r="J198" s="306"/>
      <c r="K198" s="307"/>
      <c r="L198" s="306"/>
      <c r="M198" s="306"/>
      <c r="V198" s="309"/>
    </row>
    <row r="199" spans="1:22" s="308" customFormat="1" ht="45.75" hidden="1" customHeight="1">
      <c r="A199" s="314" t="s">
        <v>1770</v>
      </c>
      <c r="B199" s="297">
        <v>205</v>
      </c>
      <c r="C199" s="298" t="str">
        <f t="shared" si="10"/>
        <v>04</v>
      </c>
      <c r="D199" s="298" t="str">
        <f t="shared" si="11"/>
        <v>05</v>
      </c>
      <c r="E199" s="301" t="s">
        <v>1115</v>
      </c>
      <c r="F199" s="297"/>
      <c r="G199" s="282">
        <f>G200</f>
        <v>0</v>
      </c>
      <c r="H199" s="282">
        <f>H200</f>
        <v>0</v>
      </c>
      <c r="I199" s="306"/>
      <c r="J199" s="306"/>
      <c r="K199" s="307"/>
      <c r="L199" s="306"/>
      <c r="M199" s="306"/>
      <c r="V199" s="309"/>
    </row>
    <row r="200" spans="1:22" s="308" customFormat="1" ht="21" hidden="1" customHeight="1">
      <c r="A200" s="299" t="s">
        <v>1868</v>
      </c>
      <c r="B200" s="297">
        <v>205</v>
      </c>
      <c r="C200" s="298" t="str">
        <f t="shared" si="10"/>
        <v>04</v>
      </c>
      <c r="D200" s="298" t="str">
        <f t="shared" si="11"/>
        <v>05</v>
      </c>
      <c r="E200" s="301" t="s">
        <v>1115</v>
      </c>
      <c r="F200" s="297" t="str">
        <f>"800"</f>
        <v>800</v>
      </c>
      <c r="G200" s="284"/>
      <c r="H200" s="410"/>
      <c r="I200" s="306"/>
      <c r="J200" s="306"/>
      <c r="K200" s="307"/>
      <c r="L200" s="306"/>
      <c r="M200" s="306"/>
      <c r="V200" s="309"/>
    </row>
    <row r="201" spans="1:22" s="308" customFormat="1" ht="45" hidden="1" customHeight="1">
      <c r="A201" s="314" t="s">
        <v>1777</v>
      </c>
      <c r="B201" s="297">
        <v>205</v>
      </c>
      <c r="C201" s="298" t="str">
        <f t="shared" si="10"/>
        <v>04</v>
      </c>
      <c r="D201" s="298" t="str">
        <f t="shared" si="11"/>
        <v>05</v>
      </c>
      <c r="E201" s="301" t="s">
        <v>57</v>
      </c>
      <c r="F201" s="297"/>
      <c r="G201" s="282">
        <f>G202</f>
        <v>0</v>
      </c>
      <c r="H201" s="282">
        <f>H202</f>
        <v>0</v>
      </c>
      <c r="I201" s="306"/>
      <c r="J201" s="306"/>
      <c r="K201" s="307"/>
      <c r="L201" s="306"/>
      <c r="M201" s="306"/>
      <c r="V201" s="309"/>
    </row>
    <row r="202" spans="1:22" s="308" customFormat="1" ht="21" hidden="1" customHeight="1">
      <c r="A202" s="299" t="s">
        <v>1868</v>
      </c>
      <c r="B202" s="297">
        <v>205</v>
      </c>
      <c r="C202" s="298" t="str">
        <f>"04"</f>
        <v>04</v>
      </c>
      <c r="D202" s="298" t="str">
        <f t="shared" si="11"/>
        <v>05</v>
      </c>
      <c r="E202" s="301" t="s">
        <v>57</v>
      </c>
      <c r="F202" s="297" t="str">
        <f>"800"</f>
        <v>800</v>
      </c>
      <c r="G202" s="284"/>
      <c r="H202" s="410"/>
      <c r="I202" s="306"/>
      <c r="J202" s="306"/>
      <c r="K202" s="307"/>
      <c r="L202" s="306"/>
      <c r="M202" s="306"/>
      <c r="V202" s="309"/>
    </row>
    <row r="203" spans="1:22" s="308" customFormat="1" ht="21" hidden="1" customHeight="1">
      <c r="A203" s="296" t="s">
        <v>55</v>
      </c>
      <c r="B203" s="297">
        <v>205</v>
      </c>
      <c r="C203" s="298" t="str">
        <f t="shared" si="10"/>
        <v>04</v>
      </c>
      <c r="D203" s="298" t="str">
        <f t="shared" si="11"/>
        <v>05</v>
      </c>
      <c r="E203" s="301" t="s">
        <v>1775</v>
      </c>
      <c r="F203" s="297"/>
      <c r="G203" s="282">
        <f>G204</f>
        <v>0</v>
      </c>
      <c r="H203" s="282">
        <f>H204</f>
        <v>0</v>
      </c>
      <c r="I203" s="306"/>
      <c r="J203" s="306"/>
      <c r="K203" s="307"/>
      <c r="L203" s="306"/>
      <c r="M203" s="306"/>
      <c r="V203" s="309"/>
    </row>
    <row r="204" spans="1:22" s="308" customFormat="1" ht="21" hidden="1" customHeight="1">
      <c r="A204" s="299" t="s">
        <v>1868</v>
      </c>
      <c r="B204" s="297">
        <v>205</v>
      </c>
      <c r="C204" s="298" t="str">
        <f t="shared" si="10"/>
        <v>04</v>
      </c>
      <c r="D204" s="298" t="str">
        <f t="shared" si="11"/>
        <v>05</v>
      </c>
      <c r="E204" s="301" t="s">
        <v>1775</v>
      </c>
      <c r="F204" s="297" t="str">
        <f>"800"</f>
        <v>800</v>
      </c>
      <c r="G204" s="284"/>
      <c r="H204" s="410"/>
      <c r="I204" s="306"/>
      <c r="J204" s="306"/>
      <c r="K204" s="307"/>
      <c r="L204" s="306"/>
      <c r="M204" s="306"/>
      <c r="V204" s="309"/>
    </row>
    <row r="205" spans="1:22" s="308" customFormat="1" ht="92.25" hidden="1" customHeight="1">
      <c r="A205" s="314" t="s">
        <v>1256</v>
      </c>
      <c r="B205" s="297">
        <v>205</v>
      </c>
      <c r="C205" s="298" t="str">
        <f t="shared" si="10"/>
        <v>04</v>
      </c>
      <c r="D205" s="298" t="str">
        <f t="shared" si="11"/>
        <v>05</v>
      </c>
      <c r="E205" s="301" t="s">
        <v>546</v>
      </c>
      <c r="F205" s="297"/>
      <c r="G205" s="282">
        <f>G206</f>
        <v>0</v>
      </c>
      <c r="H205" s="282">
        <f>H206</f>
        <v>0</v>
      </c>
      <c r="I205" s="306"/>
      <c r="J205" s="306"/>
      <c r="K205" s="307"/>
      <c r="L205" s="306"/>
      <c r="M205" s="306"/>
      <c r="V205" s="309"/>
    </row>
    <row r="206" spans="1:22" s="308" customFormat="1" ht="21" hidden="1" customHeight="1">
      <c r="A206" s="299" t="s">
        <v>1868</v>
      </c>
      <c r="B206" s="297">
        <v>205</v>
      </c>
      <c r="C206" s="298" t="str">
        <f t="shared" si="10"/>
        <v>04</v>
      </c>
      <c r="D206" s="298" t="str">
        <f t="shared" si="11"/>
        <v>05</v>
      </c>
      <c r="E206" s="301" t="s">
        <v>546</v>
      </c>
      <c r="F206" s="297" t="str">
        <f>"800"</f>
        <v>800</v>
      </c>
      <c r="G206" s="284"/>
      <c r="H206" s="410"/>
      <c r="I206" s="306"/>
      <c r="J206" s="306"/>
      <c r="K206" s="307"/>
      <c r="L206" s="306"/>
      <c r="M206" s="306"/>
      <c r="V206" s="309"/>
    </row>
    <row r="207" spans="1:22" s="308" customFormat="1" ht="54.75" hidden="1" customHeight="1">
      <c r="A207" s="296" t="s">
        <v>1865</v>
      </c>
      <c r="B207" s="297">
        <v>205</v>
      </c>
      <c r="C207" s="298" t="str">
        <f t="shared" ref="C207:C208" si="12">"04"</f>
        <v>04</v>
      </c>
      <c r="D207" s="298" t="str">
        <f t="shared" si="11"/>
        <v>05</v>
      </c>
      <c r="E207" s="301" t="s">
        <v>1864</v>
      </c>
      <c r="F207" s="297"/>
      <c r="G207" s="282">
        <f>G208</f>
        <v>0</v>
      </c>
      <c r="H207" s="282">
        <f>H208</f>
        <v>0</v>
      </c>
      <c r="I207" s="306"/>
      <c r="J207" s="306"/>
      <c r="K207" s="307"/>
      <c r="L207" s="306"/>
      <c r="M207" s="306"/>
      <c r="V207" s="309"/>
    </row>
    <row r="208" spans="1:22" s="308" customFormat="1" ht="40.5" hidden="1" customHeight="1">
      <c r="A208" s="300" t="s">
        <v>1870</v>
      </c>
      <c r="B208" s="297">
        <v>205</v>
      </c>
      <c r="C208" s="298" t="str">
        <f t="shared" si="12"/>
        <v>04</v>
      </c>
      <c r="D208" s="298" t="str">
        <f t="shared" si="11"/>
        <v>05</v>
      </c>
      <c r="E208" s="301" t="s">
        <v>1864</v>
      </c>
      <c r="F208" s="297" t="str">
        <f>"200"</f>
        <v>200</v>
      </c>
      <c r="G208" s="284"/>
      <c r="H208" s="410"/>
      <c r="I208" s="306"/>
      <c r="J208" s="306"/>
      <c r="K208" s="307"/>
      <c r="L208" s="306"/>
      <c r="M208" s="306"/>
      <c r="V208" s="309"/>
    </row>
    <row r="209" spans="1:22" ht="51" hidden="1" customHeight="1">
      <c r="A209" s="224" t="s">
        <v>1867</v>
      </c>
      <c r="B209" s="14">
        <v>400</v>
      </c>
      <c r="C209" s="138" t="str">
        <f>"08"</f>
        <v>08</v>
      </c>
      <c r="D209" s="248" t="str">
        <f>"01"</f>
        <v>01</v>
      </c>
      <c r="E209" s="441" t="s">
        <v>1963</v>
      </c>
      <c r="F209" s="441">
        <v>100</v>
      </c>
      <c r="G209" s="86"/>
      <c r="H209" s="86"/>
    </row>
    <row r="210" spans="1:22" s="105" customFormat="1" ht="21.75" hidden="1" customHeight="1">
      <c r="A210" s="150" t="s">
        <v>782</v>
      </c>
      <c r="B210" s="77">
        <v>207</v>
      </c>
      <c r="C210" s="151" t="str">
        <f t="shared" ref="C210:C286" si="13">"07"</f>
        <v>07</v>
      </c>
      <c r="D210" s="483"/>
      <c r="E210" s="476"/>
      <c r="F210" s="77"/>
      <c r="G210" s="112">
        <f>G211+G237+G285+G296</f>
        <v>1972.8</v>
      </c>
      <c r="H210" s="112">
        <f>H211+H237+H285+H296</f>
        <v>1972.8</v>
      </c>
      <c r="I210" s="104"/>
      <c r="J210" s="104"/>
      <c r="K210" s="183"/>
      <c r="L210" s="104"/>
      <c r="M210" s="104"/>
      <c r="V210" s="209"/>
    </row>
    <row r="211" spans="1:22" s="110" customFormat="1" ht="21" hidden="1" customHeight="1">
      <c r="A211" s="226" t="s">
        <v>1877</v>
      </c>
      <c r="B211" s="441">
        <v>207</v>
      </c>
      <c r="C211" s="138" t="str">
        <f t="shared" si="13"/>
        <v>07</v>
      </c>
      <c r="D211" s="138" t="str">
        <f t="shared" ref="D211:D220" si="14">"01"</f>
        <v>01</v>
      </c>
      <c r="E211" s="473"/>
      <c r="F211" s="14"/>
      <c r="G211" s="113">
        <f>G212+G221+G224+G219+G235+G216+G231+G233+G229+G227</f>
        <v>1972.8</v>
      </c>
      <c r="H211" s="113">
        <f>H212+H221+H224+H219+H235+H216+H231+H233+H229+H227</f>
        <v>1972.8</v>
      </c>
      <c r="I211" s="109"/>
      <c r="J211" s="109"/>
      <c r="K211" s="182"/>
      <c r="L211" s="109"/>
      <c r="M211" s="109"/>
      <c r="V211" s="101"/>
    </row>
    <row r="212" spans="1:22" ht="36.75" hidden="1" customHeight="1">
      <c r="A212" s="226" t="s">
        <v>1945</v>
      </c>
      <c r="B212" s="441">
        <v>400</v>
      </c>
      <c r="C212" s="151" t="str">
        <f>"08"</f>
        <v>08</v>
      </c>
      <c r="D212" s="138" t="str">
        <f>"01"</f>
        <v>01</v>
      </c>
      <c r="E212" s="1" t="s">
        <v>1964</v>
      </c>
      <c r="F212" s="441">
        <v>200</v>
      </c>
      <c r="G212" s="88">
        <v>1972.8</v>
      </c>
      <c r="H212" s="88">
        <v>1972.8</v>
      </c>
    </row>
    <row r="213" spans="1:22" ht="21" hidden="1" customHeight="1">
      <c r="A213" s="31" t="s">
        <v>785</v>
      </c>
      <c r="B213" s="441">
        <v>207</v>
      </c>
      <c r="C213" s="138" t="str">
        <f t="shared" si="13"/>
        <v>07</v>
      </c>
      <c r="D213" s="138" t="str">
        <f t="shared" si="14"/>
        <v>01</v>
      </c>
      <c r="E213" s="441" t="s">
        <v>784</v>
      </c>
      <c r="F213" s="441" t="str">
        <f>"005"</f>
        <v>005</v>
      </c>
      <c r="G213" s="89"/>
      <c r="H213" s="353"/>
    </row>
    <row r="214" spans="1:22" ht="41.25" hidden="1" customHeight="1">
      <c r="A214" s="223" t="s">
        <v>1944</v>
      </c>
      <c r="B214" s="441">
        <v>400</v>
      </c>
      <c r="C214" s="138" t="str">
        <f>"05"</f>
        <v>05</v>
      </c>
      <c r="D214" s="138" t="str">
        <f>"03"</f>
        <v>03</v>
      </c>
      <c r="E214" s="441" t="s">
        <v>1943</v>
      </c>
      <c r="F214" s="441">
        <v>200</v>
      </c>
      <c r="G214" s="89"/>
      <c r="H214" s="89"/>
      <c r="I214" s="106"/>
    </row>
    <row r="215" spans="1:22" ht="39.75" hidden="1" customHeight="1">
      <c r="A215" s="31" t="s">
        <v>456</v>
      </c>
      <c r="B215" s="441">
        <v>207</v>
      </c>
      <c r="C215" s="138" t="str">
        <f t="shared" si="13"/>
        <v>07</v>
      </c>
      <c r="D215" s="138" t="str">
        <f t="shared" si="14"/>
        <v>01</v>
      </c>
      <c r="E215" s="441" t="s">
        <v>99</v>
      </c>
      <c r="F215" s="441">
        <v>822</v>
      </c>
      <c r="G215" s="89">
        <v>0</v>
      </c>
      <c r="H215" s="353"/>
    </row>
    <row r="216" spans="1:22" ht="78" hidden="1" customHeight="1">
      <c r="A216" s="314" t="s">
        <v>1836</v>
      </c>
      <c r="B216" s="297">
        <v>207</v>
      </c>
      <c r="C216" s="298" t="str">
        <f t="shared" si="13"/>
        <v>07</v>
      </c>
      <c r="D216" s="298" t="str">
        <f t="shared" si="14"/>
        <v>01</v>
      </c>
      <c r="E216" s="359" t="s">
        <v>1837</v>
      </c>
      <c r="F216" s="297"/>
      <c r="G216" s="290">
        <f>G217+G218</f>
        <v>0</v>
      </c>
      <c r="H216" s="290">
        <f>H217+H218</f>
        <v>0</v>
      </c>
    </row>
    <row r="217" spans="1:22" ht="57" hidden="1" customHeight="1">
      <c r="A217" s="314" t="s">
        <v>1876</v>
      </c>
      <c r="B217" s="297">
        <v>207</v>
      </c>
      <c r="C217" s="298" t="str">
        <f t="shared" si="13"/>
        <v>07</v>
      </c>
      <c r="D217" s="298" t="str">
        <f t="shared" si="14"/>
        <v>01</v>
      </c>
      <c r="E217" s="359" t="s">
        <v>1837</v>
      </c>
      <c r="F217" s="297">
        <v>600</v>
      </c>
      <c r="G217" s="284"/>
      <c r="H217" s="410"/>
    </row>
    <row r="218" spans="1:22" ht="38.25" hidden="1" customHeight="1">
      <c r="A218" s="31" t="s">
        <v>456</v>
      </c>
      <c r="B218" s="441">
        <v>207</v>
      </c>
      <c r="C218" s="138" t="str">
        <f t="shared" si="13"/>
        <v>07</v>
      </c>
      <c r="D218" s="138" t="str">
        <f t="shared" si="14"/>
        <v>01</v>
      </c>
      <c r="E218" s="441" t="s">
        <v>1837</v>
      </c>
      <c r="F218" s="441">
        <v>822</v>
      </c>
      <c r="G218" s="89"/>
      <c r="H218" s="353"/>
    </row>
    <row r="219" spans="1:22" ht="42" hidden="1" customHeight="1">
      <c r="A219" s="5" t="s">
        <v>467</v>
      </c>
      <c r="B219" s="441">
        <v>207</v>
      </c>
      <c r="C219" s="138" t="str">
        <f t="shared" si="13"/>
        <v>07</v>
      </c>
      <c r="D219" s="138" t="str">
        <f t="shared" si="14"/>
        <v>01</v>
      </c>
      <c r="E219" s="441" t="s">
        <v>468</v>
      </c>
      <c r="F219" s="54"/>
      <c r="G219" s="89">
        <f>G220</f>
        <v>0</v>
      </c>
      <c r="H219" s="353"/>
    </row>
    <row r="220" spans="1:22" ht="21.75" hidden="1" customHeight="1">
      <c r="A220" s="31" t="s">
        <v>1509</v>
      </c>
      <c r="B220" s="441">
        <v>207</v>
      </c>
      <c r="C220" s="138" t="str">
        <f t="shared" si="13"/>
        <v>07</v>
      </c>
      <c r="D220" s="138" t="str">
        <f t="shared" si="14"/>
        <v>01</v>
      </c>
      <c r="E220" s="441" t="s">
        <v>468</v>
      </c>
      <c r="F220" s="54" t="s">
        <v>541</v>
      </c>
      <c r="G220" s="89"/>
      <c r="H220" s="353"/>
    </row>
    <row r="221" spans="1:22" s="134" customFormat="1" ht="75" hidden="1" customHeight="1">
      <c r="A221" s="384" t="s">
        <v>32</v>
      </c>
      <c r="B221" s="360">
        <v>207</v>
      </c>
      <c r="C221" s="361" t="str">
        <f>"07"</f>
        <v>07</v>
      </c>
      <c r="D221" s="361" t="str">
        <f t="shared" ref="D221:D236" si="15">"01"</f>
        <v>01</v>
      </c>
      <c r="E221" s="360" t="s">
        <v>1917</v>
      </c>
      <c r="F221" s="280"/>
      <c r="G221" s="290">
        <f>G222+G223</f>
        <v>0</v>
      </c>
      <c r="H221" s="290">
        <f>H222+H223</f>
        <v>0</v>
      </c>
      <c r="I221" s="133"/>
      <c r="J221" s="133"/>
      <c r="K221" s="136"/>
      <c r="L221" s="133"/>
      <c r="M221" s="133"/>
      <c r="V221" s="210"/>
    </row>
    <row r="222" spans="1:22" s="134" customFormat="1" ht="76.5" hidden="1" customHeight="1">
      <c r="A222" s="385" t="s">
        <v>455</v>
      </c>
      <c r="B222" s="360">
        <v>207</v>
      </c>
      <c r="C222" s="361" t="str">
        <f t="shared" si="13"/>
        <v>07</v>
      </c>
      <c r="D222" s="361" t="str">
        <f t="shared" si="15"/>
        <v>01</v>
      </c>
      <c r="E222" s="360" t="s">
        <v>1575</v>
      </c>
      <c r="F222" s="280">
        <v>821</v>
      </c>
      <c r="G222" s="282"/>
      <c r="H222" s="411"/>
      <c r="I222" s="133"/>
      <c r="J222" s="133"/>
      <c r="K222" s="136"/>
      <c r="L222" s="133"/>
      <c r="M222" s="133"/>
      <c r="V222" s="210"/>
    </row>
    <row r="223" spans="1:22" s="134" customFormat="1" ht="45.75" hidden="1" customHeight="1">
      <c r="A223" s="362" t="s">
        <v>1875</v>
      </c>
      <c r="B223" s="360">
        <v>207</v>
      </c>
      <c r="C223" s="361" t="str">
        <f t="shared" si="13"/>
        <v>07</v>
      </c>
      <c r="D223" s="361" t="str">
        <f t="shared" si="15"/>
        <v>01</v>
      </c>
      <c r="E223" s="360" t="s">
        <v>1917</v>
      </c>
      <c r="F223" s="280">
        <v>600</v>
      </c>
      <c r="G223" s="289"/>
      <c r="H223" s="411">
        <v>0</v>
      </c>
      <c r="I223" s="133"/>
      <c r="J223" s="133"/>
      <c r="K223" s="136"/>
      <c r="L223" s="133"/>
      <c r="M223" s="133"/>
      <c r="V223" s="210"/>
    </row>
    <row r="224" spans="1:22" s="134" customFormat="1" ht="62.25" hidden="1" customHeight="1">
      <c r="A224" s="382" t="s">
        <v>1856</v>
      </c>
      <c r="B224" s="360">
        <v>207</v>
      </c>
      <c r="C224" s="361" t="str">
        <f t="shared" si="13"/>
        <v>07</v>
      </c>
      <c r="D224" s="361" t="str">
        <f t="shared" si="15"/>
        <v>01</v>
      </c>
      <c r="E224" s="360" t="s">
        <v>1918</v>
      </c>
      <c r="F224" s="280"/>
      <c r="G224" s="290">
        <f>G225+G226</f>
        <v>0</v>
      </c>
      <c r="H224" s="290">
        <f>H225+H226</f>
        <v>0</v>
      </c>
      <c r="I224" s="133"/>
      <c r="J224" s="133"/>
      <c r="K224" s="136"/>
      <c r="L224" s="133"/>
      <c r="M224" s="133"/>
      <c r="V224" s="210"/>
    </row>
    <row r="225" spans="1:22" s="134" customFormat="1" ht="76.5" hidden="1" customHeight="1">
      <c r="A225" s="385" t="s">
        <v>455</v>
      </c>
      <c r="B225" s="360">
        <v>207</v>
      </c>
      <c r="C225" s="361" t="str">
        <f t="shared" si="13"/>
        <v>07</v>
      </c>
      <c r="D225" s="361" t="str">
        <f t="shared" si="15"/>
        <v>01</v>
      </c>
      <c r="E225" s="360" t="s">
        <v>1576</v>
      </c>
      <c r="F225" s="280">
        <v>821</v>
      </c>
      <c r="G225" s="282"/>
      <c r="H225" s="411"/>
      <c r="I225" s="133"/>
      <c r="J225" s="133"/>
      <c r="K225" s="136"/>
      <c r="L225" s="133"/>
      <c r="M225" s="133"/>
      <c r="V225" s="210"/>
    </row>
    <row r="226" spans="1:22" s="134" customFormat="1" ht="38.25" hidden="1" customHeight="1">
      <c r="A226" s="362" t="s">
        <v>1875</v>
      </c>
      <c r="B226" s="360">
        <v>207</v>
      </c>
      <c r="C226" s="361" t="str">
        <f t="shared" si="13"/>
        <v>07</v>
      </c>
      <c r="D226" s="361" t="str">
        <f t="shared" si="15"/>
        <v>01</v>
      </c>
      <c r="E226" s="360" t="s">
        <v>1918</v>
      </c>
      <c r="F226" s="280">
        <v>600</v>
      </c>
      <c r="G226" s="289"/>
      <c r="H226" s="411"/>
      <c r="I226" s="133"/>
      <c r="J226" s="133"/>
      <c r="K226" s="136"/>
      <c r="L226" s="133"/>
      <c r="M226" s="133"/>
      <c r="V226" s="210"/>
    </row>
    <row r="227" spans="1:22" s="134" customFormat="1" ht="100.5" hidden="1" customHeight="1">
      <c r="A227" s="386" t="s">
        <v>1839</v>
      </c>
      <c r="B227" s="360">
        <v>207</v>
      </c>
      <c r="C227" s="361" t="str">
        <f t="shared" si="13"/>
        <v>07</v>
      </c>
      <c r="D227" s="361" t="str">
        <f t="shared" si="15"/>
        <v>01</v>
      </c>
      <c r="E227" s="360" t="s">
        <v>1919</v>
      </c>
      <c r="F227" s="280"/>
      <c r="G227" s="282">
        <f>G228</f>
        <v>0</v>
      </c>
      <c r="H227" s="282">
        <f>H228</f>
        <v>0</v>
      </c>
      <c r="I227" s="133"/>
      <c r="J227" s="133"/>
      <c r="K227" s="136"/>
      <c r="L227" s="133"/>
      <c r="M227" s="133"/>
      <c r="V227" s="210"/>
    </row>
    <row r="228" spans="1:22" s="134" customFormat="1" ht="36" hidden="1" customHeight="1">
      <c r="A228" s="362" t="s">
        <v>1875</v>
      </c>
      <c r="B228" s="360">
        <v>207</v>
      </c>
      <c r="C228" s="361" t="str">
        <f t="shared" si="13"/>
        <v>07</v>
      </c>
      <c r="D228" s="361" t="str">
        <f t="shared" si="15"/>
        <v>01</v>
      </c>
      <c r="E228" s="360" t="s">
        <v>1919</v>
      </c>
      <c r="F228" s="280">
        <v>600</v>
      </c>
      <c r="G228" s="289"/>
      <c r="H228" s="410"/>
      <c r="I228" s="133"/>
      <c r="J228" s="133"/>
      <c r="K228" s="136"/>
      <c r="L228" s="133"/>
      <c r="M228" s="133"/>
      <c r="V228" s="210"/>
    </row>
    <row r="229" spans="1:22" s="134" customFormat="1" ht="77.25" hidden="1" customHeight="1">
      <c r="A229" s="252" t="s">
        <v>1838</v>
      </c>
      <c r="B229" s="251">
        <v>207</v>
      </c>
      <c r="C229" s="248" t="str">
        <f t="shared" si="13"/>
        <v>07</v>
      </c>
      <c r="D229" s="248" t="str">
        <f t="shared" si="15"/>
        <v>01</v>
      </c>
      <c r="E229" s="251" t="s">
        <v>1857</v>
      </c>
      <c r="F229" s="251"/>
      <c r="G229" s="86">
        <f>G230</f>
        <v>0</v>
      </c>
      <c r="H229" s="352"/>
      <c r="I229" s="133"/>
      <c r="J229" s="133"/>
      <c r="K229" s="136"/>
      <c r="L229" s="133"/>
      <c r="M229" s="133"/>
      <c r="V229" s="210"/>
    </row>
    <row r="230" spans="1:22" s="134" customFormat="1" ht="38.25" hidden="1" customHeight="1">
      <c r="A230" s="250" t="s">
        <v>1875</v>
      </c>
      <c r="B230" s="251">
        <v>207</v>
      </c>
      <c r="C230" s="248" t="str">
        <f t="shared" si="13"/>
        <v>07</v>
      </c>
      <c r="D230" s="248" t="str">
        <f t="shared" si="15"/>
        <v>01</v>
      </c>
      <c r="E230" s="251" t="s">
        <v>1857</v>
      </c>
      <c r="F230" s="251">
        <v>600</v>
      </c>
      <c r="G230" s="88"/>
      <c r="H230" s="352"/>
      <c r="I230" s="133"/>
      <c r="J230" s="133"/>
      <c r="K230" s="136"/>
      <c r="L230" s="133"/>
      <c r="M230" s="133"/>
      <c r="V230" s="210"/>
    </row>
    <row r="231" spans="1:22" s="134" customFormat="1" ht="60.75" hidden="1" customHeight="1">
      <c r="A231" s="253" t="s">
        <v>1852</v>
      </c>
      <c r="B231" s="251">
        <v>207</v>
      </c>
      <c r="C231" s="248" t="str">
        <f t="shared" si="13"/>
        <v>07</v>
      </c>
      <c r="D231" s="248" t="str">
        <f t="shared" si="15"/>
        <v>01</v>
      </c>
      <c r="E231" s="251" t="s">
        <v>1475</v>
      </c>
      <c r="F231" s="251"/>
      <c r="G231" s="88">
        <f>G232</f>
        <v>0</v>
      </c>
      <c r="H231" s="352"/>
      <c r="I231" s="133"/>
      <c r="J231" s="133"/>
      <c r="K231" s="136"/>
      <c r="L231" s="133"/>
      <c r="M231" s="133"/>
      <c r="V231" s="210"/>
    </row>
    <row r="232" spans="1:22" s="134" customFormat="1" ht="38.25" hidden="1" customHeight="1">
      <c r="A232" s="253" t="s">
        <v>456</v>
      </c>
      <c r="B232" s="251">
        <v>207</v>
      </c>
      <c r="C232" s="248" t="str">
        <f t="shared" si="13"/>
        <v>07</v>
      </c>
      <c r="D232" s="248" t="str">
        <f t="shared" si="15"/>
        <v>01</v>
      </c>
      <c r="E232" s="251" t="s">
        <v>1475</v>
      </c>
      <c r="F232" s="251">
        <v>822</v>
      </c>
      <c r="G232" s="88"/>
      <c r="H232" s="352"/>
      <c r="I232" s="133"/>
      <c r="J232" s="133"/>
      <c r="K232" s="136"/>
      <c r="L232" s="133"/>
      <c r="M232" s="133"/>
      <c r="V232" s="210"/>
    </row>
    <row r="233" spans="1:22" s="134" customFormat="1" ht="78" hidden="1" customHeight="1">
      <c r="A233" s="253" t="s">
        <v>1848</v>
      </c>
      <c r="B233" s="251">
        <v>207</v>
      </c>
      <c r="C233" s="248" t="str">
        <f t="shared" si="13"/>
        <v>07</v>
      </c>
      <c r="D233" s="248" t="str">
        <f t="shared" si="15"/>
        <v>01</v>
      </c>
      <c r="E233" s="249" t="s">
        <v>1895</v>
      </c>
      <c r="F233" s="251"/>
      <c r="G233" s="88">
        <f>G234</f>
        <v>0</v>
      </c>
      <c r="H233" s="88">
        <f>H234</f>
        <v>0</v>
      </c>
      <c r="I233" s="133"/>
      <c r="J233" s="133"/>
      <c r="K233" s="136"/>
      <c r="L233" s="133"/>
      <c r="M233" s="133"/>
      <c r="V233" s="210"/>
    </row>
    <row r="234" spans="1:22" s="134" customFormat="1" ht="38.25" hidden="1" customHeight="1">
      <c r="A234" s="250" t="s">
        <v>1875</v>
      </c>
      <c r="B234" s="251">
        <v>207</v>
      </c>
      <c r="C234" s="248" t="str">
        <f t="shared" si="13"/>
        <v>07</v>
      </c>
      <c r="D234" s="248" t="str">
        <f t="shared" si="15"/>
        <v>01</v>
      </c>
      <c r="E234" s="249" t="s">
        <v>1895</v>
      </c>
      <c r="F234" s="251">
        <v>600</v>
      </c>
      <c r="G234" s="86"/>
      <c r="H234" s="352"/>
      <c r="I234" s="133"/>
      <c r="J234" s="133"/>
      <c r="K234" s="136"/>
      <c r="L234" s="133"/>
      <c r="M234" s="133"/>
      <c r="V234" s="210"/>
    </row>
    <row r="235" spans="1:22" s="199" customFormat="1" ht="41.25" hidden="1" customHeight="1">
      <c r="A235" s="31" t="s">
        <v>1766</v>
      </c>
      <c r="B235" s="441">
        <v>207</v>
      </c>
      <c r="C235" s="138" t="str">
        <f t="shared" si="13"/>
        <v>07</v>
      </c>
      <c r="D235" s="138" t="str">
        <f t="shared" si="15"/>
        <v>01</v>
      </c>
      <c r="E235" s="441" t="s">
        <v>1438</v>
      </c>
      <c r="F235" s="14"/>
      <c r="G235" s="86">
        <f>G236</f>
        <v>0</v>
      </c>
      <c r="H235" s="413"/>
      <c r="I235" s="198"/>
      <c r="J235" s="198"/>
      <c r="K235" s="135"/>
      <c r="L235" s="198"/>
      <c r="M235" s="198"/>
      <c r="V235" s="211"/>
    </row>
    <row r="236" spans="1:22" s="134" customFormat="1" ht="48" hidden="1" customHeight="1">
      <c r="A236" s="31" t="s">
        <v>456</v>
      </c>
      <c r="B236" s="441">
        <v>207</v>
      </c>
      <c r="C236" s="138" t="str">
        <f t="shared" si="13"/>
        <v>07</v>
      </c>
      <c r="D236" s="138" t="str">
        <f t="shared" si="15"/>
        <v>01</v>
      </c>
      <c r="E236" s="441" t="s">
        <v>1438</v>
      </c>
      <c r="F236" s="441">
        <v>822</v>
      </c>
      <c r="G236" s="86"/>
      <c r="H236" s="352"/>
      <c r="I236" s="133"/>
      <c r="J236" s="133"/>
      <c r="K236" s="136"/>
      <c r="L236" s="133"/>
      <c r="M236" s="133"/>
      <c r="V236" s="210"/>
    </row>
    <row r="237" spans="1:22" ht="21" hidden="1" customHeight="1">
      <c r="A237" s="31" t="s">
        <v>783</v>
      </c>
      <c r="B237" s="441">
        <v>207</v>
      </c>
      <c r="C237" s="138" t="str">
        <f t="shared" si="13"/>
        <v>07</v>
      </c>
      <c r="D237" s="138" t="str">
        <f t="shared" ref="D237:D276" si="16">"02"</f>
        <v>02</v>
      </c>
      <c r="E237" s="475"/>
      <c r="F237" s="441"/>
      <c r="G237" s="113"/>
      <c r="H237" s="113"/>
    </row>
    <row r="238" spans="1:22" ht="36" hidden="1" customHeight="1">
      <c r="A238" s="227" t="s">
        <v>1878</v>
      </c>
      <c r="B238" s="441">
        <v>207</v>
      </c>
      <c r="C238" s="138" t="str">
        <f t="shared" si="13"/>
        <v>07</v>
      </c>
      <c r="D238" s="138" t="str">
        <f t="shared" si="16"/>
        <v>02</v>
      </c>
      <c r="E238" s="441" t="s">
        <v>784</v>
      </c>
      <c r="F238" s="441"/>
      <c r="G238" s="88">
        <f>G240+G241</f>
        <v>0</v>
      </c>
      <c r="H238" s="88">
        <f>H240+H241</f>
        <v>0</v>
      </c>
    </row>
    <row r="239" spans="1:22" ht="21" hidden="1" customHeight="1">
      <c r="A239" s="31" t="s">
        <v>785</v>
      </c>
      <c r="B239" s="441">
        <v>207</v>
      </c>
      <c r="C239" s="138" t="str">
        <f t="shared" si="13"/>
        <v>07</v>
      </c>
      <c r="D239" s="138" t="str">
        <f t="shared" si="16"/>
        <v>02</v>
      </c>
      <c r="E239" s="441" t="s">
        <v>784</v>
      </c>
      <c r="F239" s="441" t="str">
        <f>"005"</f>
        <v>005</v>
      </c>
      <c r="G239" s="89"/>
      <c r="H239" s="353"/>
    </row>
    <row r="240" spans="1:22" ht="43.5" hidden="1" customHeight="1">
      <c r="A240" s="223" t="s">
        <v>1875</v>
      </c>
      <c r="B240" s="441">
        <v>207</v>
      </c>
      <c r="C240" s="138" t="str">
        <f t="shared" si="13"/>
        <v>07</v>
      </c>
      <c r="D240" s="138" t="str">
        <f t="shared" si="16"/>
        <v>02</v>
      </c>
      <c r="E240" s="441" t="s">
        <v>784</v>
      </c>
      <c r="F240" s="441">
        <v>600</v>
      </c>
      <c r="G240" s="86"/>
      <c r="H240" s="86"/>
    </row>
    <row r="241" spans="1:9" ht="48" hidden="1" customHeight="1">
      <c r="A241" s="31" t="s">
        <v>456</v>
      </c>
      <c r="B241" s="441">
        <v>207</v>
      </c>
      <c r="C241" s="138" t="str">
        <f t="shared" si="13"/>
        <v>07</v>
      </c>
      <c r="D241" s="138" t="str">
        <f t="shared" si="16"/>
        <v>02</v>
      </c>
      <c r="E241" s="441" t="s">
        <v>784</v>
      </c>
      <c r="F241" s="441">
        <v>822</v>
      </c>
      <c r="G241" s="89"/>
      <c r="H241" s="353"/>
    </row>
    <row r="242" spans="1:9" ht="96" hidden="1" customHeight="1">
      <c r="A242" s="314" t="s">
        <v>376</v>
      </c>
      <c r="B242" s="297">
        <v>207</v>
      </c>
      <c r="C242" s="298" t="str">
        <f t="shared" si="13"/>
        <v>07</v>
      </c>
      <c r="D242" s="298" t="str">
        <f t="shared" si="16"/>
        <v>02</v>
      </c>
      <c r="E242" s="359" t="s">
        <v>740</v>
      </c>
      <c r="F242" s="297"/>
      <c r="G242" s="290">
        <f>G243+G244</f>
        <v>0</v>
      </c>
      <c r="H242" s="290">
        <f>H243+H244</f>
        <v>0</v>
      </c>
    </row>
    <row r="243" spans="1:9" ht="75.75" hidden="1" customHeight="1">
      <c r="A243" s="314" t="s">
        <v>455</v>
      </c>
      <c r="B243" s="297">
        <v>207</v>
      </c>
      <c r="C243" s="298" t="str">
        <f t="shared" si="13"/>
        <v>07</v>
      </c>
      <c r="D243" s="298" t="str">
        <f t="shared" si="16"/>
        <v>02</v>
      </c>
      <c r="E243" s="359" t="s">
        <v>740</v>
      </c>
      <c r="F243" s="297">
        <v>821</v>
      </c>
      <c r="G243" s="289"/>
      <c r="H243" s="410"/>
    </row>
    <row r="244" spans="1:9" ht="42.75" hidden="1" customHeight="1">
      <c r="A244" s="300" t="s">
        <v>1875</v>
      </c>
      <c r="B244" s="297">
        <v>207</v>
      </c>
      <c r="C244" s="298" t="str">
        <f t="shared" si="13"/>
        <v>07</v>
      </c>
      <c r="D244" s="298" t="str">
        <f t="shared" si="16"/>
        <v>02</v>
      </c>
      <c r="E244" s="359" t="s">
        <v>740</v>
      </c>
      <c r="F244" s="297">
        <v>600</v>
      </c>
      <c r="G244" s="289"/>
      <c r="H244" s="410"/>
    </row>
    <row r="245" spans="1:9" ht="38.25" hidden="1" customHeight="1">
      <c r="A245" s="225" t="s">
        <v>1948</v>
      </c>
      <c r="B245" s="441">
        <v>400</v>
      </c>
      <c r="C245" s="138" t="str">
        <f>"05"</f>
        <v>05</v>
      </c>
      <c r="D245" s="138" t="str">
        <f>"03"</f>
        <v>03</v>
      </c>
      <c r="E245" s="441" t="s">
        <v>1946</v>
      </c>
      <c r="F245" s="441"/>
      <c r="G245" s="88"/>
      <c r="H245" s="88"/>
    </row>
    <row r="246" spans="1:9" ht="39" hidden="1" customHeight="1">
      <c r="A246" s="223" t="s">
        <v>1947</v>
      </c>
      <c r="B246" s="441">
        <v>400</v>
      </c>
      <c r="C246" s="138" t="str">
        <f>"05"</f>
        <v>05</v>
      </c>
      <c r="D246" s="138" t="str">
        <f>"03"</f>
        <v>03</v>
      </c>
      <c r="E246" s="441" t="s">
        <v>1946</v>
      </c>
      <c r="F246" s="441">
        <v>200</v>
      </c>
      <c r="G246" s="89"/>
      <c r="H246" s="89"/>
      <c r="I246" s="106"/>
    </row>
    <row r="247" spans="1:9" ht="42" hidden="1" customHeight="1">
      <c r="A247" s="31" t="s">
        <v>456</v>
      </c>
      <c r="B247" s="441">
        <v>207</v>
      </c>
      <c r="C247" s="138" t="str">
        <f t="shared" si="13"/>
        <v>07</v>
      </c>
      <c r="D247" s="138" t="str">
        <f t="shared" si="16"/>
        <v>02</v>
      </c>
      <c r="E247" s="441" t="s">
        <v>786</v>
      </c>
      <c r="F247" s="441">
        <v>822</v>
      </c>
      <c r="G247" s="89"/>
      <c r="H247" s="353"/>
    </row>
    <row r="248" spans="1:9" ht="53.25" hidden="1" customHeight="1">
      <c r="A248" s="160" t="s">
        <v>550</v>
      </c>
      <c r="B248" s="441">
        <v>207</v>
      </c>
      <c r="C248" s="138" t="str">
        <f t="shared" si="13"/>
        <v>07</v>
      </c>
      <c r="D248" s="138" t="str">
        <f t="shared" si="16"/>
        <v>02</v>
      </c>
      <c r="E248" s="441" t="s">
        <v>552</v>
      </c>
      <c r="F248" s="441"/>
      <c r="G248" s="88">
        <f>G249</f>
        <v>0</v>
      </c>
      <c r="H248" s="353"/>
    </row>
    <row r="249" spans="1:9" ht="42" hidden="1" customHeight="1">
      <c r="A249" s="31" t="s">
        <v>456</v>
      </c>
      <c r="B249" s="441">
        <v>207</v>
      </c>
      <c r="C249" s="138" t="str">
        <f t="shared" si="13"/>
        <v>07</v>
      </c>
      <c r="D249" s="138" t="str">
        <f t="shared" si="16"/>
        <v>02</v>
      </c>
      <c r="E249" s="441" t="s">
        <v>552</v>
      </c>
      <c r="F249" s="441">
        <v>822</v>
      </c>
      <c r="G249" s="89"/>
      <c r="H249" s="353"/>
    </row>
    <row r="250" spans="1:9" ht="19.5" hidden="1" customHeight="1">
      <c r="A250" s="163" t="s">
        <v>551</v>
      </c>
      <c r="B250" s="441">
        <v>207</v>
      </c>
      <c r="C250" s="138" t="str">
        <f t="shared" si="13"/>
        <v>07</v>
      </c>
      <c r="D250" s="138" t="str">
        <f t="shared" si="16"/>
        <v>02</v>
      </c>
      <c r="E250" s="441" t="s">
        <v>553</v>
      </c>
      <c r="F250" s="441"/>
      <c r="G250" s="88">
        <f>G251</f>
        <v>0</v>
      </c>
      <c r="H250" s="353"/>
    </row>
    <row r="251" spans="1:9" ht="42" hidden="1" customHeight="1">
      <c r="A251" s="31" t="s">
        <v>456</v>
      </c>
      <c r="B251" s="441">
        <v>207</v>
      </c>
      <c r="C251" s="138" t="str">
        <f t="shared" si="13"/>
        <v>07</v>
      </c>
      <c r="D251" s="138" t="str">
        <f t="shared" si="16"/>
        <v>02</v>
      </c>
      <c r="E251" s="441" t="s">
        <v>553</v>
      </c>
      <c r="F251" s="441">
        <v>822</v>
      </c>
      <c r="G251" s="89"/>
      <c r="H251" s="353"/>
    </row>
    <row r="252" spans="1:9" ht="39" hidden="1" customHeight="1">
      <c r="A252" s="31" t="s">
        <v>787</v>
      </c>
      <c r="B252" s="441">
        <v>207</v>
      </c>
      <c r="C252" s="138" t="str">
        <f t="shared" si="13"/>
        <v>07</v>
      </c>
      <c r="D252" s="138" t="str">
        <f t="shared" si="16"/>
        <v>02</v>
      </c>
      <c r="E252" s="441" t="s">
        <v>788</v>
      </c>
      <c r="F252" s="441"/>
      <c r="G252" s="88">
        <f>G253+G254</f>
        <v>0</v>
      </c>
      <c r="H252" s="353"/>
    </row>
    <row r="253" spans="1:9" ht="75.75" hidden="1" customHeight="1">
      <c r="A253" s="31" t="s">
        <v>455</v>
      </c>
      <c r="B253" s="441">
        <v>207</v>
      </c>
      <c r="C253" s="138" t="str">
        <f t="shared" si="13"/>
        <v>07</v>
      </c>
      <c r="D253" s="138" t="str">
        <f t="shared" si="16"/>
        <v>02</v>
      </c>
      <c r="E253" s="441" t="s">
        <v>788</v>
      </c>
      <c r="F253" s="441">
        <v>821</v>
      </c>
      <c r="G253" s="89"/>
      <c r="H253" s="353"/>
    </row>
    <row r="254" spans="1:9" ht="51.75" hidden="1" customHeight="1">
      <c r="A254" s="31" t="s">
        <v>456</v>
      </c>
      <c r="B254" s="441">
        <v>207</v>
      </c>
      <c r="C254" s="138" t="str">
        <f t="shared" si="13"/>
        <v>07</v>
      </c>
      <c r="D254" s="138" t="str">
        <f t="shared" si="16"/>
        <v>02</v>
      </c>
      <c r="E254" s="441" t="s">
        <v>788</v>
      </c>
      <c r="F254" s="441">
        <v>822</v>
      </c>
      <c r="G254" s="89"/>
      <c r="H254" s="353"/>
    </row>
    <row r="255" spans="1:9" ht="56.25" hidden="1" customHeight="1">
      <c r="A255" s="31" t="s">
        <v>1860</v>
      </c>
      <c r="B255" s="441">
        <v>207</v>
      </c>
      <c r="C255" s="138" t="str">
        <f t="shared" si="13"/>
        <v>07</v>
      </c>
      <c r="D255" s="138" t="str">
        <f t="shared" si="16"/>
        <v>02</v>
      </c>
      <c r="E255" s="441" t="s">
        <v>1566</v>
      </c>
      <c r="F255" s="441"/>
      <c r="G255" s="88">
        <f>G256+G257</f>
        <v>0</v>
      </c>
      <c r="H255" s="88">
        <f>H256+H257</f>
        <v>0</v>
      </c>
    </row>
    <row r="256" spans="1:9" ht="79.5" hidden="1" customHeight="1">
      <c r="A256" s="31" t="s">
        <v>455</v>
      </c>
      <c r="B256" s="441">
        <v>207</v>
      </c>
      <c r="C256" s="138" t="str">
        <f t="shared" si="13"/>
        <v>07</v>
      </c>
      <c r="D256" s="138" t="str">
        <f t="shared" si="16"/>
        <v>02</v>
      </c>
      <c r="E256" s="441" t="s">
        <v>1566</v>
      </c>
      <c r="F256" s="441">
        <v>821</v>
      </c>
      <c r="G256" s="89"/>
      <c r="H256" s="353"/>
    </row>
    <row r="257" spans="1:22" ht="39.75" hidden="1" customHeight="1">
      <c r="A257" s="250" t="s">
        <v>1875</v>
      </c>
      <c r="B257" s="251">
        <v>207</v>
      </c>
      <c r="C257" s="248" t="str">
        <f t="shared" si="13"/>
        <v>07</v>
      </c>
      <c r="D257" s="248" t="str">
        <f t="shared" si="16"/>
        <v>02</v>
      </c>
      <c r="E257" s="251" t="s">
        <v>1566</v>
      </c>
      <c r="F257" s="251">
        <v>600</v>
      </c>
      <c r="G257" s="89">
        <v>0</v>
      </c>
      <c r="H257" s="353"/>
    </row>
    <row r="258" spans="1:22" ht="39.75" hidden="1" customHeight="1">
      <c r="A258" s="250" t="s">
        <v>35</v>
      </c>
      <c r="B258" s="251">
        <v>207</v>
      </c>
      <c r="C258" s="248" t="str">
        <f t="shared" si="13"/>
        <v>07</v>
      </c>
      <c r="D258" s="248" t="str">
        <f t="shared" si="16"/>
        <v>02</v>
      </c>
      <c r="E258" s="251" t="s">
        <v>468</v>
      </c>
      <c r="F258" s="256"/>
      <c r="G258" s="89">
        <f>G259</f>
        <v>0</v>
      </c>
      <c r="H258" s="353"/>
    </row>
    <row r="259" spans="1:22" ht="19.5" hidden="1" customHeight="1">
      <c r="A259" s="253" t="s">
        <v>1509</v>
      </c>
      <c r="B259" s="251">
        <v>207</v>
      </c>
      <c r="C259" s="248" t="str">
        <f t="shared" si="13"/>
        <v>07</v>
      </c>
      <c r="D259" s="248" t="str">
        <f t="shared" si="16"/>
        <v>02</v>
      </c>
      <c r="E259" s="251" t="s">
        <v>468</v>
      </c>
      <c r="F259" s="256" t="s">
        <v>541</v>
      </c>
      <c r="G259" s="89"/>
      <c r="H259" s="353"/>
    </row>
    <row r="260" spans="1:22" s="137" customFormat="1" ht="57" hidden="1" customHeight="1">
      <c r="A260" s="386" t="s">
        <v>1843</v>
      </c>
      <c r="B260" s="360">
        <v>207</v>
      </c>
      <c r="C260" s="361" t="str">
        <f t="shared" si="13"/>
        <v>07</v>
      </c>
      <c r="D260" s="361" t="str">
        <f t="shared" si="16"/>
        <v>02</v>
      </c>
      <c r="E260" s="360" t="s">
        <v>1920</v>
      </c>
      <c r="F260" s="280"/>
      <c r="G260" s="282">
        <f>G261+G262</f>
        <v>0</v>
      </c>
      <c r="H260" s="282">
        <f>H261+H262</f>
        <v>0</v>
      </c>
      <c r="I260" s="136"/>
      <c r="J260" s="136"/>
      <c r="K260" s="136"/>
      <c r="L260" s="136"/>
      <c r="M260" s="136"/>
      <c r="V260" s="210"/>
    </row>
    <row r="261" spans="1:22" s="137" customFormat="1" ht="76.5" hidden="1" customHeight="1">
      <c r="A261" s="385" t="s">
        <v>455</v>
      </c>
      <c r="B261" s="360">
        <v>207</v>
      </c>
      <c r="C261" s="361" t="str">
        <f t="shared" si="13"/>
        <v>07</v>
      </c>
      <c r="D261" s="361" t="str">
        <f t="shared" si="16"/>
        <v>02</v>
      </c>
      <c r="E261" s="360" t="s">
        <v>938</v>
      </c>
      <c r="F261" s="280">
        <v>821</v>
      </c>
      <c r="G261" s="282"/>
      <c r="H261" s="411"/>
      <c r="I261" s="136"/>
      <c r="J261" s="136"/>
      <c r="K261" s="136"/>
      <c r="L261" s="136"/>
      <c r="M261" s="136"/>
      <c r="V261" s="210"/>
    </row>
    <row r="262" spans="1:22" s="137" customFormat="1" ht="42" hidden="1" customHeight="1">
      <c r="A262" s="362" t="s">
        <v>1875</v>
      </c>
      <c r="B262" s="360">
        <v>207</v>
      </c>
      <c r="C262" s="361" t="str">
        <f t="shared" si="13"/>
        <v>07</v>
      </c>
      <c r="D262" s="361" t="str">
        <f t="shared" si="16"/>
        <v>02</v>
      </c>
      <c r="E262" s="360" t="s">
        <v>1920</v>
      </c>
      <c r="F262" s="280">
        <v>600</v>
      </c>
      <c r="G262" s="289"/>
      <c r="H262" s="411"/>
      <c r="I262" s="136"/>
      <c r="J262" s="136"/>
      <c r="K262" s="136"/>
      <c r="L262" s="136"/>
      <c r="M262" s="136"/>
      <c r="V262" s="210"/>
    </row>
    <row r="263" spans="1:22" s="137" customFormat="1" ht="78.75" hidden="1" customHeight="1">
      <c r="A263" s="384" t="s">
        <v>32</v>
      </c>
      <c r="B263" s="360">
        <v>207</v>
      </c>
      <c r="C263" s="361" t="str">
        <f t="shared" si="13"/>
        <v>07</v>
      </c>
      <c r="D263" s="361" t="str">
        <f t="shared" si="16"/>
        <v>02</v>
      </c>
      <c r="E263" s="360" t="s">
        <v>1917</v>
      </c>
      <c r="F263" s="280"/>
      <c r="G263" s="282">
        <f>G264+G265</f>
        <v>0</v>
      </c>
      <c r="H263" s="282">
        <f>H264+H265</f>
        <v>0</v>
      </c>
      <c r="I263" s="136"/>
      <c r="J263" s="136"/>
      <c r="K263" s="136"/>
      <c r="L263" s="136"/>
      <c r="M263" s="136"/>
      <c r="V263" s="210"/>
    </row>
    <row r="264" spans="1:22" s="137" customFormat="1" ht="78.75" hidden="1" customHeight="1">
      <c r="A264" s="385" t="s">
        <v>455</v>
      </c>
      <c r="B264" s="360">
        <v>207</v>
      </c>
      <c r="C264" s="361" t="str">
        <f t="shared" si="13"/>
        <v>07</v>
      </c>
      <c r="D264" s="361" t="str">
        <f t="shared" si="16"/>
        <v>02</v>
      </c>
      <c r="E264" s="360" t="s">
        <v>1575</v>
      </c>
      <c r="F264" s="280">
        <v>821</v>
      </c>
      <c r="G264" s="282">
        <v>0</v>
      </c>
      <c r="H264" s="411"/>
      <c r="I264" s="136"/>
      <c r="J264" s="136"/>
      <c r="K264" s="136"/>
      <c r="L264" s="136"/>
      <c r="M264" s="136"/>
      <c r="V264" s="210"/>
    </row>
    <row r="265" spans="1:22" s="137" customFormat="1" ht="40.5" hidden="1" customHeight="1">
      <c r="A265" s="362" t="s">
        <v>1875</v>
      </c>
      <c r="B265" s="360">
        <v>207</v>
      </c>
      <c r="C265" s="361" t="str">
        <f t="shared" si="13"/>
        <v>07</v>
      </c>
      <c r="D265" s="361" t="str">
        <f t="shared" si="16"/>
        <v>02</v>
      </c>
      <c r="E265" s="360" t="s">
        <v>1917</v>
      </c>
      <c r="F265" s="280">
        <v>600</v>
      </c>
      <c r="G265" s="289"/>
      <c r="H265" s="411">
        <v>0</v>
      </c>
      <c r="I265" s="136"/>
      <c r="J265" s="136"/>
      <c r="K265" s="136"/>
      <c r="L265" s="136"/>
      <c r="M265" s="136"/>
      <c r="V265" s="210"/>
    </row>
    <row r="266" spans="1:22" s="137" customFormat="1" ht="57.75" hidden="1" customHeight="1">
      <c r="A266" s="382" t="s">
        <v>1856</v>
      </c>
      <c r="B266" s="360">
        <v>207</v>
      </c>
      <c r="C266" s="361" t="str">
        <f t="shared" si="13"/>
        <v>07</v>
      </c>
      <c r="D266" s="361" t="str">
        <f t="shared" si="16"/>
        <v>02</v>
      </c>
      <c r="E266" s="360" t="s">
        <v>1918</v>
      </c>
      <c r="F266" s="280"/>
      <c r="G266" s="290">
        <f>G267</f>
        <v>0</v>
      </c>
      <c r="H266" s="290">
        <f>H267</f>
        <v>0</v>
      </c>
      <c r="I266" s="136"/>
      <c r="J266" s="136"/>
      <c r="K266" s="136"/>
      <c r="L266" s="136"/>
      <c r="M266" s="136"/>
      <c r="V266" s="210"/>
    </row>
    <row r="267" spans="1:22" s="137" customFormat="1" ht="40.5" hidden="1" customHeight="1">
      <c r="A267" s="362" t="s">
        <v>1875</v>
      </c>
      <c r="B267" s="360">
        <v>207</v>
      </c>
      <c r="C267" s="361" t="str">
        <f t="shared" si="13"/>
        <v>07</v>
      </c>
      <c r="D267" s="361" t="str">
        <f t="shared" si="16"/>
        <v>02</v>
      </c>
      <c r="E267" s="360" t="s">
        <v>1918</v>
      </c>
      <c r="F267" s="280">
        <v>600</v>
      </c>
      <c r="G267" s="289"/>
      <c r="H267" s="411"/>
      <c r="I267" s="136"/>
      <c r="J267" s="136"/>
      <c r="K267" s="136"/>
      <c r="L267" s="136"/>
      <c r="M267" s="136"/>
      <c r="V267" s="210"/>
    </row>
    <row r="268" spans="1:22" s="137" customFormat="1" ht="93" hidden="1" customHeight="1">
      <c r="A268" s="386" t="s">
        <v>1839</v>
      </c>
      <c r="B268" s="360">
        <v>207</v>
      </c>
      <c r="C268" s="361" t="str">
        <f t="shared" si="13"/>
        <v>07</v>
      </c>
      <c r="D268" s="361" t="str">
        <f t="shared" si="16"/>
        <v>02</v>
      </c>
      <c r="E268" s="360" t="s">
        <v>1919</v>
      </c>
      <c r="F268" s="280"/>
      <c r="G268" s="290">
        <f>G269</f>
        <v>0</v>
      </c>
      <c r="H268" s="290">
        <f>H269</f>
        <v>0</v>
      </c>
      <c r="I268" s="136"/>
      <c r="J268" s="136"/>
      <c r="K268" s="136"/>
      <c r="L268" s="136"/>
      <c r="M268" s="136"/>
      <c r="V268" s="210"/>
    </row>
    <row r="269" spans="1:22" s="137" customFormat="1" ht="40.5" hidden="1" customHeight="1">
      <c r="A269" s="362" t="s">
        <v>1875</v>
      </c>
      <c r="B269" s="360">
        <v>207</v>
      </c>
      <c r="C269" s="361" t="str">
        <f t="shared" si="13"/>
        <v>07</v>
      </c>
      <c r="D269" s="361" t="str">
        <f t="shared" si="16"/>
        <v>02</v>
      </c>
      <c r="E269" s="360" t="s">
        <v>1919</v>
      </c>
      <c r="F269" s="280">
        <v>600</v>
      </c>
      <c r="G269" s="289"/>
      <c r="H269" s="411"/>
      <c r="I269" s="136"/>
      <c r="J269" s="136"/>
      <c r="K269" s="136"/>
      <c r="L269" s="136"/>
      <c r="M269" s="136"/>
      <c r="V269" s="210"/>
    </row>
    <row r="270" spans="1:22" s="137" customFormat="1" ht="61.5" hidden="1" customHeight="1">
      <c r="A270" s="386" t="s">
        <v>1842</v>
      </c>
      <c r="B270" s="360">
        <v>207</v>
      </c>
      <c r="C270" s="361" t="str">
        <f t="shared" si="13"/>
        <v>07</v>
      </c>
      <c r="D270" s="361" t="str">
        <f t="shared" si="16"/>
        <v>02</v>
      </c>
      <c r="E270" s="360" t="s">
        <v>1921</v>
      </c>
      <c r="F270" s="280"/>
      <c r="G270" s="290">
        <f>G271</f>
        <v>0</v>
      </c>
      <c r="H270" s="290">
        <f>H271</f>
        <v>0</v>
      </c>
      <c r="I270" s="136"/>
      <c r="J270" s="136"/>
      <c r="K270" s="136"/>
      <c r="L270" s="136"/>
      <c r="M270" s="136"/>
      <c r="V270" s="210"/>
    </row>
    <row r="271" spans="1:22" s="137" customFormat="1" ht="40.5" hidden="1" customHeight="1">
      <c r="A271" s="362" t="s">
        <v>1875</v>
      </c>
      <c r="B271" s="360">
        <v>207</v>
      </c>
      <c r="C271" s="361" t="str">
        <f t="shared" si="13"/>
        <v>07</v>
      </c>
      <c r="D271" s="361" t="str">
        <f t="shared" si="16"/>
        <v>02</v>
      </c>
      <c r="E271" s="360" t="s">
        <v>1921</v>
      </c>
      <c r="F271" s="280">
        <v>600</v>
      </c>
      <c r="G271" s="289"/>
      <c r="H271" s="411"/>
      <c r="I271" s="136"/>
      <c r="J271" s="136"/>
      <c r="K271" s="136"/>
      <c r="L271" s="136"/>
      <c r="M271" s="136"/>
      <c r="V271" s="210"/>
    </row>
    <row r="272" spans="1:22" s="137" customFormat="1" ht="72" hidden="1" customHeight="1">
      <c r="A272" s="246" t="s">
        <v>1851</v>
      </c>
      <c r="B272" s="247">
        <v>207</v>
      </c>
      <c r="C272" s="258" t="s">
        <v>1252</v>
      </c>
      <c r="D272" s="256" t="s">
        <v>1639</v>
      </c>
      <c r="E272" s="251" t="s">
        <v>1253</v>
      </c>
      <c r="F272" s="256"/>
      <c r="G272" s="174">
        <f>G273</f>
        <v>0</v>
      </c>
      <c r="H272" s="352"/>
      <c r="I272" s="136"/>
      <c r="J272" s="136"/>
      <c r="K272" s="136"/>
      <c r="L272" s="136"/>
      <c r="M272" s="136"/>
      <c r="V272" s="210"/>
    </row>
    <row r="273" spans="1:22" s="137" customFormat="1" ht="40.5" hidden="1" customHeight="1">
      <c r="A273" s="253" t="s">
        <v>456</v>
      </c>
      <c r="B273" s="247">
        <v>207</v>
      </c>
      <c r="C273" s="258" t="s">
        <v>1252</v>
      </c>
      <c r="D273" s="256" t="s">
        <v>1639</v>
      </c>
      <c r="E273" s="251" t="s">
        <v>1253</v>
      </c>
      <c r="F273" s="251">
        <v>822</v>
      </c>
      <c r="G273" s="86"/>
      <c r="H273" s="352"/>
      <c r="I273" s="136"/>
      <c r="J273" s="136"/>
      <c r="K273" s="136"/>
      <c r="L273" s="136"/>
      <c r="M273" s="136"/>
      <c r="V273" s="210"/>
    </row>
    <row r="274" spans="1:22" s="118" customFormat="1" ht="91.5" hidden="1" customHeight="1">
      <c r="A274" s="385" t="s">
        <v>1846</v>
      </c>
      <c r="B274" s="360">
        <v>207</v>
      </c>
      <c r="C274" s="361" t="str">
        <f t="shared" si="13"/>
        <v>07</v>
      </c>
      <c r="D274" s="361" t="str">
        <f t="shared" si="16"/>
        <v>02</v>
      </c>
      <c r="E274" s="360" t="s">
        <v>1922</v>
      </c>
      <c r="F274" s="280"/>
      <c r="G274" s="282">
        <f>G276+G275</f>
        <v>0</v>
      </c>
      <c r="H274" s="282">
        <f>H276+H275</f>
        <v>0</v>
      </c>
      <c r="I274" s="117"/>
      <c r="J274" s="117"/>
      <c r="K274" s="106"/>
      <c r="L274" s="117"/>
      <c r="M274" s="117"/>
      <c r="V274" s="208"/>
    </row>
    <row r="275" spans="1:22" s="118" customFormat="1" ht="60" hidden="1" customHeight="1">
      <c r="A275" s="385" t="s">
        <v>455</v>
      </c>
      <c r="B275" s="360">
        <v>207</v>
      </c>
      <c r="C275" s="361" t="str">
        <f t="shared" si="13"/>
        <v>07</v>
      </c>
      <c r="D275" s="361" t="str">
        <f t="shared" si="16"/>
        <v>02</v>
      </c>
      <c r="E275" s="360" t="s">
        <v>1397</v>
      </c>
      <c r="F275" s="280">
        <v>821</v>
      </c>
      <c r="G275" s="344">
        <v>0</v>
      </c>
      <c r="H275" s="410"/>
      <c r="I275" s="117"/>
      <c r="J275" s="117"/>
      <c r="K275" s="106"/>
      <c r="L275" s="117"/>
      <c r="M275" s="117"/>
      <c r="V275" s="208"/>
    </row>
    <row r="276" spans="1:22" s="118" customFormat="1" ht="39.75" hidden="1" customHeight="1">
      <c r="A276" s="362" t="s">
        <v>1875</v>
      </c>
      <c r="B276" s="360">
        <v>207</v>
      </c>
      <c r="C276" s="361" t="str">
        <f t="shared" si="13"/>
        <v>07</v>
      </c>
      <c r="D276" s="361" t="str">
        <f t="shared" si="16"/>
        <v>02</v>
      </c>
      <c r="E276" s="360" t="s">
        <v>1922</v>
      </c>
      <c r="F276" s="280">
        <v>600</v>
      </c>
      <c r="G276" s="289"/>
      <c r="H276" s="410"/>
      <c r="I276" s="117"/>
      <c r="J276" s="117"/>
      <c r="K276" s="106"/>
      <c r="L276" s="117"/>
      <c r="M276" s="117"/>
      <c r="V276" s="208"/>
    </row>
    <row r="277" spans="1:22" s="118" customFormat="1" ht="39.75" hidden="1" customHeight="1">
      <c r="A277" s="253" t="s">
        <v>1474</v>
      </c>
      <c r="B277" s="251">
        <v>207</v>
      </c>
      <c r="C277" s="248" t="str">
        <f t="shared" si="13"/>
        <v>07</v>
      </c>
      <c r="D277" s="248" t="str">
        <f t="shared" ref="D277:D284" si="17">"02"</f>
        <v>02</v>
      </c>
      <c r="E277" s="251" t="s">
        <v>1475</v>
      </c>
      <c r="F277" s="251"/>
      <c r="G277" s="88">
        <f>G278</f>
        <v>0</v>
      </c>
      <c r="H277" s="353"/>
      <c r="I277" s="117"/>
      <c r="J277" s="117"/>
      <c r="K277" s="106"/>
      <c r="L277" s="117"/>
      <c r="M277" s="117"/>
      <c r="V277" s="208"/>
    </row>
    <row r="278" spans="1:22" s="118" customFormat="1" ht="39.75" hidden="1" customHeight="1">
      <c r="A278" s="253" t="s">
        <v>456</v>
      </c>
      <c r="B278" s="251">
        <v>207</v>
      </c>
      <c r="C278" s="248" t="str">
        <f t="shared" si="13"/>
        <v>07</v>
      </c>
      <c r="D278" s="248" t="str">
        <f t="shared" si="17"/>
        <v>02</v>
      </c>
      <c r="E278" s="251" t="s">
        <v>1475</v>
      </c>
      <c r="F278" s="251">
        <v>822</v>
      </c>
      <c r="G278" s="114"/>
      <c r="H278" s="353"/>
      <c r="I278" s="117"/>
      <c r="J278" s="117"/>
      <c r="K278" s="106"/>
      <c r="L278" s="117"/>
      <c r="M278" s="117"/>
      <c r="V278" s="208"/>
    </row>
    <row r="279" spans="1:22" s="118" customFormat="1" ht="77.25" hidden="1" customHeight="1">
      <c r="A279" s="253" t="s">
        <v>1853</v>
      </c>
      <c r="B279" s="251">
        <v>207</v>
      </c>
      <c r="C279" s="248" t="str">
        <f t="shared" si="13"/>
        <v>07</v>
      </c>
      <c r="D279" s="248" t="str">
        <f t="shared" si="17"/>
        <v>02</v>
      </c>
      <c r="E279" s="249" t="s">
        <v>1895</v>
      </c>
      <c r="F279" s="251"/>
      <c r="G279" s="203">
        <f>G280</f>
        <v>0</v>
      </c>
      <c r="H279" s="203">
        <f>H280</f>
        <v>0</v>
      </c>
      <c r="I279" s="117"/>
      <c r="J279" s="117"/>
      <c r="K279" s="106"/>
      <c r="L279" s="117"/>
      <c r="M279" s="117"/>
      <c r="V279" s="208"/>
    </row>
    <row r="280" spans="1:22" s="118" customFormat="1" ht="39.75" hidden="1" customHeight="1">
      <c r="A280" s="250" t="s">
        <v>1875</v>
      </c>
      <c r="B280" s="251">
        <v>207</v>
      </c>
      <c r="C280" s="248" t="str">
        <f t="shared" si="13"/>
        <v>07</v>
      </c>
      <c r="D280" s="248" t="str">
        <f t="shared" si="17"/>
        <v>02</v>
      </c>
      <c r="E280" s="249" t="s">
        <v>1895</v>
      </c>
      <c r="F280" s="251">
        <v>600</v>
      </c>
      <c r="G280" s="86"/>
      <c r="H280" s="353"/>
      <c r="I280" s="117"/>
      <c r="J280" s="117"/>
      <c r="K280" s="106"/>
      <c r="L280" s="117"/>
      <c r="M280" s="117"/>
      <c r="V280" s="208"/>
    </row>
    <row r="281" spans="1:22" s="118" customFormat="1" ht="58.5" hidden="1" customHeight="1">
      <c r="A281" s="385" t="s">
        <v>1889</v>
      </c>
      <c r="B281" s="360">
        <v>207</v>
      </c>
      <c r="C281" s="361" t="str">
        <f t="shared" ref="C281:D308" si="18">"07"</f>
        <v>07</v>
      </c>
      <c r="D281" s="361" t="str">
        <f>"02"</f>
        <v>02</v>
      </c>
      <c r="E281" s="360" t="s">
        <v>1923</v>
      </c>
      <c r="F281" s="297"/>
      <c r="G281" s="289">
        <f>G282</f>
        <v>0</v>
      </c>
      <c r="H281" s="289">
        <f>H282</f>
        <v>0</v>
      </c>
      <c r="I281" s="117"/>
      <c r="J281" s="117"/>
      <c r="K281" s="106"/>
      <c r="L281" s="117"/>
      <c r="M281" s="117"/>
      <c r="V281" s="208"/>
    </row>
    <row r="282" spans="1:22" s="118" customFormat="1" ht="39.75" hidden="1" customHeight="1">
      <c r="A282" s="362" t="s">
        <v>1875</v>
      </c>
      <c r="B282" s="360">
        <v>207</v>
      </c>
      <c r="C282" s="361" t="str">
        <f t="shared" si="18"/>
        <v>07</v>
      </c>
      <c r="D282" s="361" t="str">
        <f>"02"</f>
        <v>02</v>
      </c>
      <c r="E282" s="360" t="s">
        <v>1923</v>
      </c>
      <c r="F282" s="297">
        <v>600</v>
      </c>
      <c r="G282" s="289"/>
      <c r="H282" s="410"/>
      <c r="I282" s="117"/>
      <c r="J282" s="117"/>
      <c r="K282" s="106"/>
      <c r="L282" s="117"/>
      <c r="M282" s="117"/>
      <c r="V282" s="208"/>
    </row>
    <row r="283" spans="1:22" s="118" customFormat="1" ht="39.75" hidden="1" customHeight="1">
      <c r="A283" s="31" t="s">
        <v>1766</v>
      </c>
      <c r="B283" s="441">
        <v>207</v>
      </c>
      <c r="C283" s="138" t="str">
        <f t="shared" si="13"/>
        <v>07</v>
      </c>
      <c r="D283" s="138" t="str">
        <f t="shared" si="17"/>
        <v>02</v>
      </c>
      <c r="E283" s="441" t="s">
        <v>1438</v>
      </c>
      <c r="F283" s="14"/>
      <c r="G283" s="88">
        <f>G284</f>
        <v>0</v>
      </c>
      <c r="H283" s="353"/>
      <c r="I283" s="117"/>
      <c r="J283" s="117"/>
      <c r="K283" s="106"/>
      <c r="L283" s="117"/>
      <c r="M283" s="117"/>
      <c r="V283" s="208"/>
    </row>
    <row r="284" spans="1:22" s="118" customFormat="1" ht="39.75" hidden="1" customHeight="1">
      <c r="A284" s="31" t="s">
        <v>456</v>
      </c>
      <c r="B284" s="441">
        <v>207</v>
      </c>
      <c r="C284" s="138" t="str">
        <f t="shared" si="13"/>
        <v>07</v>
      </c>
      <c r="D284" s="138" t="str">
        <f t="shared" si="17"/>
        <v>02</v>
      </c>
      <c r="E284" s="441" t="s">
        <v>1438</v>
      </c>
      <c r="F284" s="441">
        <v>822</v>
      </c>
      <c r="G284" s="86"/>
      <c r="H284" s="353"/>
      <c r="I284" s="117"/>
      <c r="J284" s="117"/>
      <c r="K284" s="106"/>
      <c r="L284" s="117"/>
      <c r="M284" s="117"/>
      <c r="V284" s="208"/>
    </row>
    <row r="285" spans="1:22" ht="25.5" hidden="1" customHeight="1">
      <c r="A285" s="223" t="s">
        <v>1950</v>
      </c>
      <c r="B285" s="441">
        <v>400</v>
      </c>
      <c r="C285" s="138" t="str">
        <f>"05"</f>
        <v>05</v>
      </c>
      <c r="D285" s="138" t="str">
        <f>"03"</f>
        <v>03</v>
      </c>
      <c r="E285" s="475"/>
      <c r="F285" s="441">
        <v>200</v>
      </c>
      <c r="G285" s="113"/>
      <c r="H285" s="113"/>
    </row>
    <row r="286" spans="1:22" ht="34.5" hidden="1" customHeight="1">
      <c r="A286" s="2" t="s">
        <v>742</v>
      </c>
      <c r="B286" s="441">
        <v>207</v>
      </c>
      <c r="C286" s="138" t="str">
        <f t="shared" si="13"/>
        <v>07</v>
      </c>
      <c r="D286" s="138" t="str">
        <f t="shared" ref="D286:D291" si="19">"07"</f>
        <v>07</v>
      </c>
      <c r="E286" s="1" t="s">
        <v>743</v>
      </c>
      <c r="F286" s="441"/>
      <c r="G286" s="88">
        <f>G288+G287</f>
        <v>0</v>
      </c>
      <c r="H286" s="88">
        <f>H288+H287</f>
        <v>0</v>
      </c>
    </row>
    <row r="287" spans="1:22" ht="24" hidden="1" customHeight="1">
      <c r="A287" s="223" t="s">
        <v>1950</v>
      </c>
      <c r="B287" s="441">
        <v>400</v>
      </c>
      <c r="C287" s="138" t="str">
        <f>"05"</f>
        <v>05</v>
      </c>
      <c r="D287" s="138" t="str">
        <f>"03"</f>
        <v>03</v>
      </c>
      <c r="E287" s="1" t="s">
        <v>1949</v>
      </c>
      <c r="F287" s="441">
        <v>200</v>
      </c>
      <c r="G287" s="89"/>
      <c r="H287" s="353"/>
    </row>
    <row r="288" spans="1:22" ht="39" hidden="1" customHeight="1">
      <c r="A288" s="223" t="s">
        <v>1950</v>
      </c>
      <c r="B288" s="441">
        <v>400</v>
      </c>
      <c r="C288" s="138" t="str">
        <f>"05"</f>
        <v>05</v>
      </c>
      <c r="D288" s="138" t="str">
        <f>"03"</f>
        <v>03</v>
      </c>
      <c r="E288" s="1" t="s">
        <v>1949</v>
      </c>
      <c r="F288" s="441">
        <v>200</v>
      </c>
      <c r="G288" s="89"/>
      <c r="H288" s="353"/>
    </row>
    <row r="289" spans="1:22" ht="55.5" hidden="1" customHeight="1">
      <c r="A289" s="296" t="s">
        <v>1862</v>
      </c>
      <c r="B289" s="297">
        <v>207</v>
      </c>
      <c r="C289" s="298" t="str">
        <f t="shared" si="18"/>
        <v>07</v>
      </c>
      <c r="D289" s="298" t="str">
        <f t="shared" si="19"/>
        <v>07</v>
      </c>
      <c r="E289" s="297" t="s">
        <v>1349</v>
      </c>
      <c r="F289" s="297"/>
      <c r="G289" s="282">
        <f>G290+G291</f>
        <v>0</v>
      </c>
      <c r="H289" s="282">
        <f>H290+H291</f>
        <v>0</v>
      </c>
    </row>
    <row r="290" spans="1:22" ht="29.25" hidden="1" customHeight="1">
      <c r="A290" s="299" t="s">
        <v>1874</v>
      </c>
      <c r="B290" s="297">
        <v>207</v>
      </c>
      <c r="C290" s="298" t="str">
        <f t="shared" si="18"/>
        <v>07</v>
      </c>
      <c r="D290" s="298" t="str">
        <f t="shared" si="19"/>
        <v>07</v>
      </c>
      <c r="E290" s="297" t="s">
        <v>1349</v>
      </c>
      <c r="F290" s="297">
        <v>300</v>
      </c>
      <c r="G290" s="284"/>
      <c r="H290" s="410"/>
    </row>
    <row r="291" spans="1:22" ht="36.75" hidden="1" customHeight="1">
      <c r="A291" s="300" t="s">
        <v>1875</v>
      </c>
      <c r="B291" s="297">
        <v>207</v>
      </c>
      <c r="C291" s="298" t="str">
        <f t="shared" si="18"/>
        <v>07</v>
      </c>
      <c r="D291" s="298" t="str">
        <f t="shared" si="19"/>
        <v>07</v>
      </c>
      <c r="E291" s="297" t="s">
        <v>1349</v>
      </c>
      <c r="F291" s="297">
        <v>600</v>
      </c>
      <c r="G291" s="284"/>
      <c r="H291" s="410"/>
    </row>
    <row r="292" spans="1:22" s="134" customFormat="1" ht="54" hidden="1" customHeight="1">
      <c r="A292" s="128" t="s">
        <v>935</v>
      </c>
      <c r="B292" s="441">
        <v>207</v>
      </c>
      <c r="C292" s="138" t="str">
        <f t="shared" si="18"/>
        <v>07</v>
      </c>
      <c r="D292" s="138" t="str">
        <f>"07"</f>
        <v>07</v>
      </c>
      <c r="E292" s="1"/>
      <c r="F292" s="441"/>
      <c r="G292" s="88">
        <f>G293</f>
        <v>0</v>
      </c>
      <c r="H292" s="352"/>
      <c r="I292" s="133"/>
      <c r="J292" s="133"/>
      <c r="K292" s="136"/>
      <c r="L292" s="133"/>
      <c r="M292" s="133"/>
      <c r="V292" s="210"/>
    </row>
    <row r="293" spans="1:22" s="134" customFormat="1" ht="46.5" hidden="1" customHeight="1">
      <c r="A293" s="5" t="s">
        <v>936</v>
      </c>
      <c r="B293" s="441">
        <v>207</v>
      </c>
      <c r="C293" s="138" t="str">
        <f t="shared" si="18"/>
        <v>07</v>
      </c>
      <c r="D293" s="138" t="str">
        <f>"07"</f>
        <v>07</v>
      </c>
      <c r="E293" s="1" t="s">
        <v>937</v>
      </c>
      <c r="F293" s="441">
        <v>915</v>
      </c>
      <c r="G293" s="88"/>
      <c r="H293" s="352"/>
      <c r="I293" s="133"/>
      <c r="J293" s="133"/>
      <c r="K293" s="136"/>
      <c r="L293" s="133"/>
      <c r="M293" s="133"/>
      <c r="V293" s="210"/>
    </row>
    <row r="294" spans="1:22" s="134" customFormat="1" ht="46.5" hidden="1" customHeight="1">
      <c r="A294" s="213" t="s">
        <v>34</v>
      </c>
      <c r="B294" s="201">
        <v>207</v>
      </c>
      <c r="C294" s="202" t="str">
        <f t="shared" si="18"/>
        <v>07</v>
      </c>
      <c r="D294" s="202" t="str">
        <f t="shared" si="18"/>
        <v>07</v>
      </c>
      <c r="E294" s="205" t="s">
        <v>321</v>
      </c>
      <c r="F294" s="201"/>
      <c r="G294" s="203">
        <f>G295</f>
        <v>0</v>
      </c>
      <c r="H294" s="352"/>
      <c r="I294" s="133"/>
      <c r="J294" s="133"/>
      <c r="K294" s="136"/>
      <c r="L294" s="133"/>
      <c r="M294" s="133"/>
      <c r="V294" s="210"/>
    </row>
    <row r="295" spans="1:22" s="134" customFormat="1" ht="39" hidden="1" customHeight="1">
      <c r="A295" s="223" t="s">
        <v>1875</v>
      </c>
      <c r="B295" s="201">
        <v>207</v>
      </c>
      <c r="C295" s="202" t="str">
        <f t="shared" si="18"/>
        <v>07</v>
      </c>
      <c r="D295" s="202" t="str">
        <f t="shared" si="18"/>
        <v>07</v>
      </c>
      <c r="E295" s="205" t="s">
        <v>321</v>
      </c>
      <c r="F295" s="441">
        <v>600</v>
      </c>
      <c r="G295" s="203">
        <v>0</v>
      </c>
      <c r="H295" s="352"/>
      <c r="I295" s="133"/>
      <c r="J295" s="133"/>
      <c r="K295" s="136"/>
      <c r="L295" s="133"/>
      <c r="M295" s="133"/>
      <c r="V295" s="210"/>
    </row>
    <row r="296" spans="1:22" ht="21.75" hidden="1" customHeight="1">
      <c r="A296" s="31" t="s">
        <v>672</v>
      </c>
      <c r="B296" s="441">
        <v>207</v>
      </c>
      <c r="C296" s="138" t="str">
        <f t="shared" si="18"/>
        <v>07</v>
      </c>
      <c r="D296" s="138" t="str">
        <f t="shared" ref="D296:D308" si="20">"09"</f>
        <v>09</v>
      </c>
      <c r="E296" s="475"/>
      <c r="F296" s="441"/>
      <c r="G296" s="113">
        <f>G297+G300+G303+G306</f>
        <v>0</v>
      </c>
      <c r="H296" s="113">
        <f>H297+H300+H303+H306</f>
        <v>0</v>
      </c>
    </row>
    <row r="297" spans="1:22" ht="20.25" hidden="1" customHeight="1">
      <c r="A297" s="31" t="s">
        <v>920</v>
      </c>
      <c r="B297" s="441">
        <v>207</v>
      </c>
      <c r="C297" s="138" t="str">
        <f t="shared" si="18"/>
        <v>07</v>
      </c>
      <c r="D297" s="138" t="str">
        <f t="shared" si="20"/>
        <v>09</v>
      </c>
      <c r="E297" s="441" t="s">
        <v>543</v>
      </c>
      <c r="F297" s="441"/>
      <c r="G297" s="88">
        <f>G298+G299</f>
        <v>0</v>
      </c>
      <c r="H297" s="88">
        <f>H298+H299</f>
        <v>0</v>
      </c>
    </row>
    <row r="298" spans="1:22" ht="96.75" hidden="1" customHeight="1">
      <c r="A298" s="223" t="s">
        <v>1867</v>
      </c>
      <c r="B298" s="441">
        <v>207</v>
      </c>
      <c r="C298" s="138" t="str">
        <f t="shared" si="18"/>
        <v>07</v>
      </c>
      <c r="D298" s="138" t="str">
        <f t="shared" si="20"/>
        <v>09</v>
      </c>
      <c r="E298" s="441" t="s">
        <v>543</v>
      </c>
      <c r="F298" s="441" t="str">
        <f>"100"</f>
        <v>100</v>
      </c>
      <c r="G298" s="89"/>
      <c r="H298" s="353"/>
    </row>
    <row r="299" spans="1:22" ht="39" hidden="1" customHeight="1">
      <c r="A299" s="223" t="s">
        <v>1870</v>
      </c>
      <c r="B299" s="441">
        <v>207</v>
      </c>
      <c r="C299" s="138" t="str">
        <f t="shared" si="18"/>
        <v>07</v>
      </c>
      <c r="D299" s="138" t="str">
        <f t="shared" si="20"/>
        <v>09</v>
      </c>
      <c r="E299" s="441" t="s">
        <v>543</v>
      </c>
      <c r="F299" s="441" t="str">
        <f>"200"</f>
        <v>200</v>
      </c>
      <c r="G299" s="89"/>
      <c r="H299" s="353"/>
    </row>
    <row r="300" spans="1:22" ht="53.25" hidden="1" customHeight="1">
      <c r="A300" s="31" t="s">
        <v>673</v>
      </c>
      <c r="B300" s="441">
        <v>207</v>
      </c>
      <c r="C300" s="138" t="str">
        <f t="shared" si="18"/>
        <v>07</v>
      </c>
      <c r="D300" s="138" t="str">
        <f t="shared" si="20"/>
        <v>09</v>
      </c>
      <c r="E300" s="441" t="s">
        <v>674</v>
      </c>
      <c r="F300" s="441"/>
      <c r="G300" s="88">
        <f>G301+G302</f>
        <v>0</v>
      </c>
      <c r="H300" s="88">
        <f>H301+H302</f>
        <v>0</v>
      </c>
    </row>
    <row r="301" spans="1:22" ht="40.5" hidden="1" customHeight="1">
      <c r="A301" s="223" t="s">
        <v>1870</v>
      </c>
      <c r="B301" s="441">
        <v>207</v>
      </c>
      <c r="C301" s="138" t="str">
        <f t="shared" si="18"/>
        <v>07</v>
      </c>
      <c r="D301" s="138" t="str">
        <f t="shared" si="20"/>
        <v>09</v>
      </c>
      <c r="E301" s="441" t="s">
        <v>674</v>
      </c>
      <c r="F301" s="441" t="str">
        <f>"200"</f>
        <v>200</v>
      </c>
      <c r="G301" s="358"/>
      <c r="H301" s="358"/>
    </row>
    <row r="302" spans="1:22" ht="40.5" hidden="1" customHeight="1">
      <c r="A302" s="31" t="s">
        <v>456</v>
      </c>
      <c r="B302" s="441">
        <v>207</v>
      </c>
      <c r="C302" s="138" t="str">
        <f t="shared" si="18"/>
        <v>07</v>
      </c>
      <c r="D302" s="138" t="str">
        <f t="shared" si="20"/>
        <v>09</v>
      </c>
      <c r="E302" s="441" t="s">
        <v>674</v>
      </c>
      <c r="F302" s="441">
        <v>822</v>
      </c>
      <c r="G302" s="89"/>
      <c r="H302" s="353"/>
    </row>
    <row r="303" spans="1:22" ht="59.25" hidden="1" customHeight="1">
      <c r="A303" s="225" t="s">
        <v>1879</v>
      </c>
      <c r="B303" s="441">
        <v>207</v>
      </c>
      <c r="C303" s="138" t="str">
        <f t="shared" si="18"/>
        <v>07</v>
      </c>
      <c r="D303" s="138" t="str">
        <f t="shared" si="20"/>
        <v>09</v>
      </c>
      <c r="E303" s="441" t="s">
        <v>675</v>
      </c>
      <c r="F303" s="441"/>
      <c r="G303" s="88">
        <f>G304+G305</f>
        <v>0</v>
      </c>
      <c r="H303" s="88">
        <f>H304+H305</f>
        <v>0</v>
      </c>
    </row>
    <row r="304" spans="1:22" ht="96" hidden="1" customHeight="1">
      <c r="A304" s="223" t="s">
        <v>1867</v>
      </c>
      <c r="B304" s="441">
        <v>207</v>
      </c>
      <c r="C304" s="138" t="str">
        <f t="shared" si="18"/>
        <v>07</v>
      </c>
      <c r="D304" s="138" t="str">
        <f t="shared" si="20"/>
        <v>09</v>
      </c>
      <c r="E304" s="441" t="s">
        <v>675</v>
      </c>
      <c r="F304" s="441" t="str">
        <f>"100"</f>
        <v>100</v>
      </c>
      <c r="G304" s="89"/>
      <c r="H304" s="353"/>
    </row>
    <row r="305" spans="1:22" ht="44.25" hidden="1" customHeight="1">
      <c r="A305" s="223" t="s">
        <v>1870</v>
      </c>
      <c r="B305" s="441">
        <v>207</v>
      </c>
      <c r="C305" s="138" t="str">
        <f t="shared" si="18"/>
        <v>07</v>
      </c>
      <c r="D305" s="138" t="str">
        <f t="shared" si="20"/>
        <v>09</v>
      </c>
      <c r="E305" s="441" t="s">
        <v>675</v>
      </c>
      <c r="F305" s="441" t="str">
        <f>"200"</f>
        <v>200</v>
      </c>
      <c r="G305" s="89"/>
      <c r="H305" s="353"/>
    </row>
    <row r="306" spans="1:22" ht="80.25" hidden="1" customHeight="1">
      <c r="A306" s="31" t="s">
        <v>355</v>
      </c>
      <c r="B306" s="441">
        <v>207</v>
      </c>
      <c r="C306" s="138" t="str">
        <f t="shared" si="18"/>
        <v>07</v>
      </c>
      <c r="D306" s="138" t="str">
        <f t="shared" si="20"/>
        <v>09</v>
      </c>
      <c r="E306" s="441"/>
      <c r="F306" s="54"/>
      <c r="G306" s="89">
        <f>G307+G308</f>
        <v>0</v>
      </c>
      <c r="H306" s="353"/>
    </row>
    <row r="307" spans="1:22" ht="78" hidden="1" customHeight="1">
      <c r="A307" s="31" t="s">
        <v>455</v>
      </c>
      <c r="B307" s="441">
        <v>207</v>
      </c>
      <c r="C307" s="138" t="str">
        <f t="shared" si="18"/>
        <v>07</v>
      </c>
      <c r="D307" s="138" t="str">
        <f t="shared" si="20"/>
        <v>09</v>
      </c>
      <c r="E307" s="1" t="s">
        <v>356</v>
      </c>
      <c r="F307" s="1">
        <v>821</v>
      </c>
      <c r="G307" s="177"/>
      <c r="H307" s="353"/>
    </row>
    <row r="308" spans="1:22" ht="41.25" hidden="1" customHeight="1">
      <c r="A308" s="31" t="s">
        <v>456</v>
      </c>
      <c r="B308" s="441">
        <v>207</v>
      </c>
      <c r="C308" s="138" t="str">
        <f t="shared" si="18"/>
        <v>07</v>
      </c>
      <c r="D308" s="138" t="str">
        <f t="shared" si="20"/>
        <v>09</v>
      </c>
      <c r="E308" s="1" t="s">
        <v>356</v>
      </c>
      <c r="F308" s="1">
        <v>822</v>
      </c>
      <c r="G308" s="177"/>
      <c r="H308" s="353"/>
    </row>
    <row r="309" spans="1:22" s="105" customFormat="1" ht="15.75" hidden="1" customHeight="1">
      <c r="A309" s="150" t="s">
        <v>738</v>
      </c>
      <c r="B309" s="77">
        <v>207</v>
      </c>
      <c r="C309" s="151" t="str">
        <f>"10"</f>
        <v>10</v>
      </c>
      <c r="D309" s="483"/>
      <c r="E309" s="476"/>
      <c r="F309" s="77"/>
      <c r="G309" s="112">
        <f>G310+G313</f>
        <v>0</v>
      </c>
      <c r="H309" s="112">
        <f>H310+H313</f>
        <v>0</v>
      </c>
      <c r="I309" s="104"/>
      <c r="J309" s="104"/>
      <c r="K309" s="183"/>
      <c r="L309" s="104"/>
      <c r="M309" s="104"/>
      <c r="V309" s="209"/>
    </row>
    <row r="310" spans="1:22" ht="21" hidden="1" customHeight="1">
      <c r="A310" s="31" t="s">
        <v>1466</v>
      </c>
      <c r="B310" s="441">
        <v>207</v>
      </c>
      <c r="C310" s="138">
        <v>10</v>
      </c>
      <c r="D310" s="138" t="str">
        <f>"03"</f>
        <v>03</v>
      </c>
      <c r="E310" s="475"/>
      <c r="F310" s="441"/>
      <c r="G310" s="114">
        <f>G311</f>
        <v>0</v>
      </c>
      <c r="H310" s="114">
        <f>H311</f>
        <v>0</v>
      </c>
    </row>
    <row r="311" spans="1:22" ht="22.5" hidden="1" customHeight="1">
      <c r="A311" s="226" t="s">
        <v>1881</v>
      </c>
      <c r="B311" s="441">
        <v>207</v>
      </c>
      <c r="C311" s="138">
        <v>10</v>
      </c>
      <c r="D311" s="138" t="str">
        <f>"03"</f>
        <v>03</v>
      </c>
      <c r="E311" s="441" t="s">
        <v>1880</v>
      </c>
      <c r="F311" s="441"/>
      <c r="G311" s="88">
        <f>G312</f>
        <v>0</v>
      </c>
      <c r="H311" s="88">
        <f>H312</f>
        <v>0</v>
      </c>
    </row>
    <row r="312" spans="1:22" ht="19.5" hidden="1" customHeight="1">
      <c r="A312" s="226" t="s">
        <v>1874</v>
      </c>
      <c r="B312" s="441">
        <v>207</v>
      </c>
      <c r="C312" s="138">
        <v>10</v>
      </c>
      <c r="D312" s="138" t="str">
        <f>"03"</f>
        <v>03</v>
      </c>
      <c r="E312" s="441" t="s">
        <v>1880</v>
      </c>
      <c r="F312" s="441" t="str">
        <f>"300"</f>
        <v>300</v>
      </c>
      <c r="G312" s="86"/>
      <c r="H312" s="353"/>
    </row>
    <row r="313" spans="1:22" ht="21.75" hidden="1" customHeight="1">
      <c r="A313" s="31" t="s">
        <v>1027</v>
      </c>
      <c r="B313" s="441">
        <v>207</v>
      </c>
      <c r="C313" s="138">
        <v>10</v>
      </c>
      <c r="D313" s="138" t="str">
        <f>"04"</f>
        <v>04</v>
      </c>
      <c r="E313" s="475"/>
      <c r="F313" s="441"/>
      <c r="G313" s="113">
        <f>G314</f>
        <v>0</v>
      </c>
      <c r="H313" s="113">
        <f>H314</f>
        <v>0</v>
      </c>
    </row>
    <row r="314" spans="1:22" ht="99" hidden="1" customHeight="1">
      <c r="A314" s="314" t="s">
        <v>1894</v>
      </c>
      <c r="B314" s="297">
        <v>207</v>
      </c>
      <c r="C314" s="298">
        <v>10</v>
      </c>
      <c r="D314" s="298" t="str">
        <f>"04"</f>
        <v>04</v>
      </c>
      <c r="E314" s="297" t="s">
        <v>1028</v>
      </c>
      <c r="F314" s="297"/>
      <c r="G314" s="282">
        <f>G315</f>
        <v>0</v>
      </c>
      <c r="H314" s="282">
        <f>H315</f>
        <v>0</v>
      </c>
    </row>
    <row r="315" spans="1:22" ht="21.75" hidden="1" customHeight="1">
      <c r="A315" s="299" t="s">
        <v>1874</v>
      </c>
      <c r="B315" s="297">
        <v>207</v>
      </c>
      <c r="C315" s="298">
        <v>10</v>
      </c>
      <c r="D315" s="298" t="str">
        <f>"04"</f>
        <v>04</v>
      </c>
      <c r="E315" s="297" t="s">
        <v>1028</v>
      </c>
      <c r="F315" s="297" t="str">
        <f>"300"</f>
        <v>300</v>
      </c>
      <c r="G315" s="284"/>
      <c r="H315" s="410"/>
    </row>
    <row r="316" spans="1:22" ht="57.75" hidden="1" customHeight="1">
      <c r="A316" s="189" t="s">
        <v>241</v>
      </c>
      <c r="B316" s="164">
        <v>208</v>
      </c>
      <c r="C316" s="138"/>
      <c r="D316" s="138"/>
      <c r="E316" s="441"/>
      <c r="F316" s="441"/>
      <c r="G316" s="111">
        <f>G321+G346+G376+G317</f>
        <v>0</v>
      </c>
      <c r="H316" s="111">
        <f>H321+H346+H376+H317</f>
        <v>0</v>
      </c>
    </row>
    <row r="317" spans="1:22" s="134" customFormat="1" ht="24" hidden="1" customHeight="1">
      <c r="A317" s="31" t="s">
        <v>1531</v>
      </c>
      <c r="B317" s="165">
        <v>208</v>
      </c>
      <c r="C317" s="151" t="str">
        <f>"04"</f>
        <v>04</v>
      </c>
      <c r="D317" s="153"/>
      <c r="E317" s="55"/>
      <c r="F317" s="441"/>
      <c r="G317" s="108">
        <f>G318</f>
        <v>0</v>
      </c>
      <c r="H317" s="352"/>
      <c r="I317" s="133"/>
      <c r="J317" s="133"/>
      <c r="K317" s="136"/>
      <c r="L317" s="133"/>
      <c r="M317" s="133"/>
      <c r="V317" s="210"/>
    </row>
    <row r="318" spans="1:22" s="134" customFormat="1" ht="27.75" hidden="1" customHeight="1">
      <c r="A318" s="31" t="s">
        <v>293</v>
      </c>
      <c r="B318" s="165">
        <v>208</v>
      </c>
      <c r="C318" s="151" t="str">
        <f>"04"</f>
        <v>04</v>
      </c>
      <c r="D318" s="138" t="str">
        <f>"12"</f>
        <v>12</v>
      </c>
      <c r="E318" s="441"/>
      <c r="F318" s="441"/>
      <c r="G318" s="108">
        <f>G319</f>
        <v>0</v>
      </c>
      <c r="H318" s="352"/>
      <c r="I318" s="133"/>
      <c r="J318" s="133"/>
      <c r="K318" s="136"/>
      <c r="L318" s="133"/>
      <c r="M318" s="133"/>
      <c r="V318" s="210"/>
    </row>
    <row r="319" spans="1:22" s="134" customFormat="1" ht="39" hidden="1" customHeight="1">
      <c r="A319" s="127" t="s">
        <v>1065</v>
      </c>
      <c r="B319" s="77">
        <v>208</v>
      </c>
      <c r="C319" s="151" t="str">
        <f>"04"</f>
        <v>04</v>
      </c>
      <c r="D319" s="138" t="str">
        <f>"12"</f>
        <v>12</v>
      </c>
      <c r="E319" s="441" t="s">
        <v>294</v>
      </c>
      <c r="F319" s="441"/>
      <c r="G319" s="108">
        <f>G320</f>
        <v>0</v>
      </c>
      <c r="H319" s="352"/>
      <c r="I319" s="133"/>
      <c r="J319" s="133"/>
      <c r="K319" s="136"/>
      <c r="L319" s="133"/>
      <c r="M319" s="133"/>
      <c r="V319" s="210"/>
    </row>
    <row r="320" spans="1:22" s="134" customFormat="1" ht="40.5" hidden="1" customHeight="1">
      <c r="A320" s="31" t="s">
        <v>1107</v>
      </c>
      <c r="B320" s="77">
        <v>208</v>
      </c>
      <c r="C320" s="151" t="str">
        <f>"04"</f>
        <v>04</v>
      </c>
      <c r="D320" s="138" t="str">
        <f>"12"</f>
        <v>12</v>
      </c>
      <c r="E320" s="441" t="s">
        <v>294</v>
      </c>
      <c r="F320" s="54" t="s">
        <v>295</v>
      </c>
      <c r="G320" s="108"/>
      <c r="H320" s="352"/>
      <c r="I320" s="133"/>
      <c r="J320" s="133"/>
      <c r="K320" s="136"/>
      <c r="L320" s="133"/>
      <c r="M320" s="133"/>
      <c r="V320" s="210"/>
    </row>
    <row r="321" spans="1:22" ht="18.75" hidden="1" customHeight="1">
      <c r="A321" s="166" t="s">
        <v>782</v>
      </c>
      <c r="B321" s="167">
        <v>208</v>
      </c>
      <c r="C321" s="168" t="str">
        <f t="shared" ref="C321:C345" si="21">"07"</f>
        <v>07</v>
      </c>
      <c r="D321" s="154"/>
      <c r="E321" s="129"/>
      <c r="F321" s="441"/>
      <c r="G321" s="111">
        <f>G322+G334+G343</f>
        <v>0</v>
      </c>
      <c r="H321" s="111">
        <f>H322+H334+H343</f>
        <v>0</v>
      </c>
    </row>
    <row r="322" spans="1:22" s="105" customFormat="1" ht="25.5" hidden="1" customHeight="1">
      <c r="A322" s="150" t="s">
        <v>783</v>
      </c>
      <c r="B322" s="77">
        <v>208</v>
      </c>
      <c r="C322" s="151" t="str">
        <f t="shared" si="21"/>
        <v>07</v>
      </c>
      <c r="D322" s="151" t="str">
        <f t="shared" ref="D322:D333" si="22">"02"</f>
        <v>02</v>
      </c>
      <c r="E322" s="77"/>
      <c r="F322" s="77"/>
      <c r="G322" s="112">
        <f>G323+G328+G326+G332+G330</f>
        <v>0</v>
      </c>
      <c r="H322" s="112">
        <f>H323+H328+H326+H332+H330</f>
        <v>0</v>
      </c>
      <c r="I322" s="104"/>
      <c r="J322" s="104"/>
      <c r="K322" s="183"/>
      <c r="L322" s="104"/>
      <c r="M322" s="104"/>
      <c r="V322" s="209"/>
    </row>
    <row r="323" spans="1:22" ht="37.5" hidden="1" customHeight="1">
      <c r="A323" s="253" t="s">
        <v>1511</v>
      </c>
      <c r="B323" s="251">
        <v>208</v>
      </c>
      <c r="C323" s="248" t="str">
        <f t="shared" si="21"/>
        <v>07</v>
      </c>
      <c r="D323" s="248" t="str">
        <f t="shared" si="22"/>
        <v>02</v>
      </c>
      <c r="E323" s="251" t="s">
        <v>786</v>
      </c>
      <c r="F323" s="251"/>
      <c r="G323" s="88">
        <f>G324+G325</f>
        <v>0</v>
      </c>
      <c r="H323" s="88">
        <f>H324+H325</f>
        <v>0</v>
      </c>
    </row>
    <row r="324" spans="1:22" ht="40.5" hidden="1" customHeight="1">
      <c r="A324" s="250" t="s">
        <v>1875</v>
      </c>
      <c r="B324" s="251">
        <v>208</v>
      </c>
      <c r="C324" s="248" t="str">
        <f t="shared" si="21"/>
        <v>07</v>
      </c>
      <c r="D324" s="248" t="str">
        <f t="shared" si="22"/>
        <v>02</v>
      </c>
      <c r="E324" s="251" t="s">
        <v>786</v>
      </c>
      <c r="F324" s="251">
        <v>600</v>
      </c>
      <c r="G324" s="89"/>
      <c r="H324" s="89"/>
    </row>
    <row r="325" spans="1:22" ht="42.75" hidden="1" customHeight="1">
      <c r="A325" s="253" t="s">
        <v>456</v>
      </c>
      <c r="B325" s="251">
        <v>208</v>
      </c>
      <c r="C325" s="248" t="str">
        <f t="shared" si="21"/>
        <v>07</v>
      </c>
      <c r="D325" s="248" t="str">
        <f t="shared" si="22"/>
        <v>02</v>
      </c>
      <c r="E325" s="251" t="s">
        <v>786</v>
      </c>
      <c r="F325" s="251">
        <v>822</v>
      </c>
      <c r="G325" s="89"/>
      <c r="H325" s="353"/>
    </row>
    <row r="326" spans="1:22" ht="43.5" hidden="1" customHeight="1">
      <c r="A326" s="253" t="s">
        <v>1863</v>
      </c>
      <c r="B326" s="251">
        <v>208</v>
      </c>
      <c r="C326" s="248" t="str">
        <f t="shared" si="21"/>
        <v>07</v>
      </c>
      <c r="D326" s="248" t="str">
        <f t="shared" si="22"/>
        <v>02</v>
      </c>
      <c r="E326" s="251" t="s">
        <v>1347</v>
      </c>
      <c r="F326" s="251"/>
      <c r="G326" s="88">
        <f>G327</f>
        <v>0</v>
      </c>
      <c r="H326" s="353"/>
    </row>
    <row r="327" spans="1:22" ht="40.5" hidden="1" customHeight="1">
      <c r="A327" s="253" t="s">
        <v>456</v>
      </c>
      <c r="B327" s="251">
        <v>208</v>
      </c>
      <c r="C327" s="248" t="str">
        <f t="shared" si="21"/>
        <v>07</v>
      </c>
      <c r="D327" s="248" t="str">
        <f t="shared" si="22"/>
        <v>02</v>
      </c>
      <c r="E327" s="251" t="s">
        <v>1347</v>
      </c>
      <c r="F327" s="256" t="s">
        <v>490</v>
      </c>
      <c r="G327" s="86"/>
      <c r="H327" s="353"/>
    </row>
    <row r="328" spans="1:22" ht="61.5" hidden="1" customHeight="1">
      <c r="A328" s="250" t="s">
        <v>467</v>
      </c>
      <c r="B328" s="251">
        <v>208</v>
      </c>
      <c r="C328" s="248" t="str">
        <f t="shared" si="21"/>
        <v>07</v>
      </c>
      <c r="D328" s="248" t="str">
        <f t="shared" si="22"/>
        <v>02</v>
      </c>
      <c r="E328" s="251" t="s">
        <v>468</v>
      </c>
      <c r="F328" s="256"/>
      <c r="G328" s="88">
        <f>G329</f>
        <v>0</v>
      </c>
      <c r="H328" s="353"/>
    </row>
    <row r="329" spans="1:22" ht="25.5" hidden="1" customHeight="1">
      <c r="A329" s="253" t="s">
        <v>1509</v>
      </c>
      <c r="B329" s="251">
        <v>208</v>
      </c>
      <c r="C329" s="248" t="str">
        <f t="shared" si="21"/>
        <v>07</v>
      </c>
      <c r="D329" s="248" t="str">
        <f t="shared" si="22"/>
        <v>02</v>
      </c>
      <c r="E329" s="251" t="s">
        <v>468</v>
      </c>
      <c r="F329" s="256" t="s">
        <v>541</v>
      </c>
      <c r="G329" s="89"/>
      <c r="H329" s="353"/>
    </row>
    <row r="330" spans="1:22" ht="78" hidden="1" customHeight="1">
      <c r="A330" s="253" t="s">
        <v>1853</v>
      </c>
      <c r="B330" s="251">
        <v>208</v>
      </c>
      <c r="C330" s="248" t="str">
        <f t="shared" si="21"/>
        <v>07</v>
      </c>
      <c r="D330" s="248" t="str">
        <f>"02"</f>
        <v>02</v>
      </c>
      <c r="E330" s="249" t="s">
        <v>1895</v>
      </c>
      <c r="F330" s="251"/>
      <c r="G330" s="203">
        <f>G331</f>
        <v>0</v>
      </c>
      <c r="H330" s="203">
        <f>H331</f>
        <v>0</v>
      </c>
    </row>
    <row r="331" spans="1:22" ht="39" hidden="1" customHeight="1">
      <c r="A331" s="250" t="s">
        <v>1875</v>
      </c>
      <c r="B331" s="251">
        <v>208</v>
      </c>
      <c r="C331" s="248" t="str">
        <f t="shared" si="21"/>
        <v>07</v>
      </c>
      <c r="D331" s="248" t="str">
        <f>"02"</f>
        <v>02</v>
      </c>
      <c r="E331" s="249" t="s">
        <v>1895</v>
      </c>
      <c r="F331" s="251">
        <v>600</v>
      </c>
      <c r="G331" s="89">
        <v>0</v>
      </c>
      <c r="H331" s="353"/>
    </row>
    <row r="332" spans="1:22" ht="39" hidden="1" customHeight="1">
      <c r="A332" s="368" t="s">
        <v>1841</v>
      </c>
      <c r="B332" s="364">
        <v>208</v>
      </c>
      <c r="C332" s="365" t="str">
        <f t="shared" si="21"/>
        <v>07</v>
      </c>
      <c r="D332" s="365" t="str">
        <f t="shared" si="22"/>
        <v>02</v>
      </c>
      <c r="E332" s="364" t="s">
        <v>1924</v>
      </c>
      <c r="F332" s="387"/>
      <c r="G332" s="282">
        <f>G333</f>
        <v>0</v>
      </c>
      <c r="H332" s="282">
        <f>H333</f>
        <v>0</v>
      </c>
    </row>
    <row r="333" spans="1:22" ht="39" hidden="1" customHeight="1">
      <c r="A333" s="367" t="s">
        <v>1875</v>
      </c>
      <c r="B333" s="364">
        <v>208</v>
      </c>
      <c r="C333" s="365" t="str">
        <f t="shared" si="21"/>
        <v>07</v>
      </c>
      <c r="D333" s="365" t="str">
        <f t="shared" si="22"/>
        <v>02</v>
      </c>
      <c r="E333" s="364" t="s">
        <v>1924</v>
      </c>
      <c r="F333" s="364">
        <v>600</v>
      </c>
      <c r="G333" s="284"/>
      <c r="H333" s="410"/>
    </row>
    <row r="334" spans="1:22" s="105" customFormat="1" ht="24.75" hidden="1" customHeight="1">
      <c r="A334" s="261" t="s">
        <v>671</v>
      </c>
      <c r="B334" s="259">
        <v>208</v>
      </c>
      <c r="C334" s="255" t="str">
        <f t="shared" si="21"/>
        <v>07</v>
      </c>
      <c r="D334" s="255" t="str">
        <f t="shared" ref="D334:D342" si="23">"07"</f>
        <v>07</v>
      </c>
      <c r="E334" s="259"/>
      <c r="F334" s="259"/>
      <c r="G334" s="112">
        <f>G335+G339+G341+G337</f>
        <v>0</v>
      </c>
      <c r="H334" s="112">
        <f>H335+H339+H341+H337</f>
        <v>0</v>
      </c>
      <c r="I334" s="104"/>
      <c r="J334" s="104"/>
      <c r="K334" s="183"/>
      <c r="L334" s="104"/>
      <c r="M334" s="104"/>
      <c r="V334" s="209"/>
    </row>
    <row r="335" spans="1:22" ht="24.75" hidden="1" customHeight="1">
      <c r="A335" s="270" t="s">
        <v>741</v>
      </c>
      <c r="B335" s="251">
        <v>208</v>
      </c>
      <c r="C335" s="248" t="str">
        <f t="shared" si="21"/>
        <v>07</v>
      </c>
      <c r="D335" s="248" t="str">
        <f t="shared" si="23"/>
        <v>07</v>
      </c>
      <c r="E335" s="249" t="s">
        <v>744</v>
      </c>
      <c r="F335" s="251"/>
      <c r="G335" s="88">
        <f>G336</f>
        <v>0</v>
      </c>
      <c r="H335" s="88">
        <f>H336</f>
        <v>0</v>
      </c>
    </row>
    <row r="336" spans="1:22" ht="38.25" hidden="1" customHeight="1">
      <c r="A336" s="250" t="s">
        <v>1870</v>
      </c>
      <c r="B336" s="251">
        <v>208</v>
      </c>
      <c r="C336" s="248" t="str">
        <f t="shared" si="21"/>
        <v>07</v>
      </c>
      <c r="D336" s="248" t="str">
        <f t="shared" si="23"/>
        <v>07</v>
      </c>
      <c r="E336" s="249" t="s">
        <v>744</v>
      </c>
      <c r="F336" s="251" t="str">
        <f>"200"</f>
        <v>200</v>
      </c>
      <c r="G336" s="89"/>
      <c r="H336" s="353"/>
    </row>
    <row r="337" spans="1:22" ht="22.5" hidden="1" customHeight="1">
      <c r="A337" s="292" t="s">
        <v>70</v>
      </c>
      <c r="B337" s="280">
        <v>208</v>
      </c>
      <c r="C337" s="281" t="str">
        <f t="shared" si="21"/>
        <v>07</v>
      </c>
      <c r="D337" s="281" t="str">
        <f t="shared" si="23"/>
        <v>07</v>
      </c>
      <c r="E337" s="293" t="s">
        <v>1348</v>
      </c>
      <c r="F337" s="280"/>
      <c r="G337" s="282">
        <f>G338</f>
        <v>0</v>
      </c>
      <c r="H337" s="282">
        <f>H338</f>
        <v>0</v>
      </c>
    </row>
    <row r="338" spans="1:22" ht="38.25" hidden="1" customHeight="1">
      <c r="A338" s="291" t="s">
        <v>1870</v>
      </c>
      <c r="B338" s="280">
        <v>208</v>
      </c>
      <c r="C338" s="281" t="str">
        <f t="shared" si="21"/>
        <v>07</v>
      </c>
      <c r="D338" s="281" t="str">
        <f t="shared" si="23"/>
        <v>07</v>
      </c>
      <c r="E338" s="294" t="s">
        <v>1348</v>
      </c>
      <c r="F338" s="280" t="str">
        <f>"200"</f>
        <v>200</v>
      </c>
      <c r="G338" s="284"/>
      <c r="H338" s="410"/>
    </row>
    <row r="339" spans="1:22" s="134" customFormat="1" ht="38.25" hidden="1" customHeight="1">
      <c r="A339" s="388" t="s">
        <v>34</v>
      </c>
      <c r="B339" s="364">
        <v>208</v>
      </c>
      <c r="C339" s="365" t="str">
        <f t="shared" si="21"/>
        <v>07</v>
      </c>
      <c r="D339" s="365" t="str">
        <f t="shared" si="23"/>
        <v>07</v>
      </c>
      <c r="E339" s="366" t="s">
        <v>321</v>
      </c>
      <c r="F339" s="280"/>
      <c r="G339" s="282">
        <f>G340</f>
        <v>0</v>
      </c>
      <c r="H339" s="282">
        <f>H340</f>
        <v>0</v>
      </c>
      <c r="I339" s="136"/>
      <c r="J339" s="136"/>
      <c r="K339" s="136"/>
      <c r="L339" s="136"/>
      <c r="M339" s="133"/>
      <c r="V339" s="210"/>
    </row>
    <row r="340" spans="1:22" s="134" customFormat="1" ht="38.25" hidden="1" customHeight="1">
      <c r="A340" s="367" t="s">
        <v>1870</v>
      </c>
      <c r="B340" s="364">
        <v>208</v>
      </c>
      <c r="C340" s="365" t="str">
        <f t="shared" si="21"/>
        <v>07</v>
      </c>
      <c r="D340" s="365" t="str">
        <f t="shared" si="23"/>
        <v>07</v>
      </c>
      <c r="E340" s="366" t="s">
        <v>321</v>
      </c>
      <c r="F340" s="280" t="str">
        <f>"200"</f>
        <v>200</v>
      </c>
      <c r="G340" s="289"/>
      <c r="H340" s="411"/>
      <c r="I340" s="106"/>
      <c r="J340" s="106"/>
      <c r="K340" s="136"/>
      <c r="L340" s="136"/>
      <c r="M340" s="133"/>
      <c r="V340" s="210"/>
    </row>
    <row r="341" spans="1:22" s="134" customFormat="1" ht="73.5" hidden="1" customHeight="1">
      <c r="A341" s="389" t="s">
        <v>33</v>
      </c>
      <c r="B341" s="364">
        <v>208</v>
      </c>
      <c r="C341" s="365" t="str">
        <f t="shared" si="21"/>
        <v>07</v>
      </c>
      <c r="D341" s="365" t="str">
        <f t="shared" si="23"/>
        <v>07</v>
      </c>
      <c r="E341" s="366" t="s">
        <v>1925</v>
      </c>
      <c r="F341" s="280"/>
      <c r="G341" s="282">
        <f>G342</f>
        <v>0</v>
      </c>
      <c r="H341" s="282">
        <f>H342</f>
        <v>0</v>
      </c>
      <c r="I341" s="106"/>
      <c r="J341" s="106"/>
      <c r="K341" s="136"/>
      <c r="L341" s="136"/>
      <c r="M341" s="133"/>
      <c r="V341" s="210"/>
    </row>
    <row r="342" spans="1:22" ht="38.25" hidden="1" customHeight="1">
      <c r="A342" s="367" t="s">
        <v>1870</v>
      </c>
      <c r="B342" s="364">
        <v>208</v>
      </c>
      <c r="C342" s="365" t="str">
        <f t="shared" si="21"/>
        <v>07</v>
      </c>
      <c r="D342" s="365" t="str">
        <f t="shared" si="23"/>
        <v>07</v>
      </c>
      <c r="E342" s="366" t="s">
        <v>1925</v>
      </c>
      <c r="F342" s="280" t="str">
        <f>"200"</f>
        <v>200</v>
      </c>
      <c r="G342" s="289"/>
      <c r="H342" s="410"/>
      <c r="I342" s="106"/>
      <c r="J342" s="106"/>
      <c r="L342" s="106"/>
    </row>
    <row r="343" spans="1:22" s="140" customFormat="1" ht="21.75" hidden="1" customHeight="1">
      <c r="A343" s="347" t="s">
        <v>672</v>
      </c>
      <c r="B343" s="348">
        <v>208</v>
      </c>
      <c r="C343" s="349" t="str">
        <f t="shared" si="21"/>
        <v>07</v>
      </c>
      <c r="D343" s="281" t="str">
        <f>"09"</f>
        <v>09</v>
      </c>
      <c r="E343" s="350"/>
      <c r="F343" s="348"/>
      <c r="G343" s="351">
        <f>G344</f>
        <v>0</v>
      </c>
      <c r="H343" s="351">
        <f>H344</f>
        <v>0</v>
      </c>
      <c r="I343" s="172"/>
      <c r="J343" s="172"/>
      <c r="K343" s="172"/>
      <c r="L343" s="172"/>
      <c r="M343" s="139"/>
      <c r="V343" s="212"/>
    </row>
    <row r="344" spans="1:22" ht="39.75" hidden="1" customHeight="1">
      <c r="A344" s="368" t="s">
        <v>1841</v>
      </c>
      <c r="B344" s="364">
        <v>208</v>
      </c>
      <c r="C344" s="365" t="str">
        <f t="shared" si="21"/>
        <v>07</v>
      </c>
      <c r="D344" s="365" t="str">
        <f>"09"</f>
        <v>09</v>
      </c>
      <c r="E344" s="364" t="s">
        <v>1924</v>
      </c>
      <c r="F344" s="280"/>
      <c r="G344" s="282">
        <f>G345</f>
        <v>0</v>
      </c>
      <c r="H344" s="282">
        <f>H345</f>
        <v>0</v>
      </c>
      <c r="I344" s="106"/>
      <c r="J344" s="106"/>
      <c r="L344" s="106"/>
    </row>
    <row r="345" spans="1:22" ht="38.25" hidden="1" customHeight="1">
      <c r="A345" s="367" t="s">
        <v>1870</v>
      </c>
      <c r="B345" s="364">
        <v>208</v>
      </c>
      <c r="C345" s="365" t="str">
        <f t="shared" si="21"/>
        <v>07</v>
      </c>
      <c r="D345" s="365" t="str">
        <f>"09"</f>
        <v>09</v>
      </c>
      <c r="E345" s="364" t="s">
        <v>1924</v>
      </c>
      <c r="F345" s="280" t="str">
        <f>"200"</f>
        <v>200</v>
      </c>
      <c r="G345" s="284"/>
      <c r="H345" s="410"/>
    </row>
    <row r="346" spans="1:22" s="105" customFormat="1" ht="27.75" hidden="1" customHeight="1">
      <c r="A346" s="261" t="s">
        <v>100</v>
      </c>
      <c r="B346" s="259">
        <v>208</v>
      </c>
      <c r="C346" s="255" t="str">
        <f t="shared" ref="C346:C375" si="24">"08"</f>
        <v>08</v>
      </c>
      <c r="D346" s="484"/>
      <c r="E346" s="485"/>
      <c r="F346" s="259"/>
      <c r="G346" s="103">
        <f>G347+G369</f>
        <v>0</v>
      </c>
      <c r="H346" s="103">
        <f>H347+H369</f>
        <v>0</v>
      </c>
      <c r="I346" s="104"/>
      <c r="J346" s="104"/>
      <c r="K346" s="183"/>
      <c r="L346" s="104"/>
      <c r="M346" s="104"/>
      <c r="V346" s="209"/>
    </row>
    <row r="347" spans="1:22" ht="22.5" hidden="1" customHeight="1">
      <c r="A347" s="253" t="s">
        <v>101</v>
      </c>
      <c r="B347" s="251">
        <v>208</v>
      </c>
      <c r="C347" s="248" t="str">
        <f t="shared" si="24"/>
        <v>08</v>
      </c>
      <c r="D347" s="248" t="str">
        <f t="shared" ref="D347:D368" si="25">"01"</f>
        <v>01</v>
      </c>
      <c r="E347" s="478"/>
      <c r="F347" s="251"/>
      <c r="G347" s="115">
        <f>G348+G353+G356+G359+G361+G363+G350+G367+G365</f>
        <v>0</v>
      </c>
      <c r="H347" s="115">
        <f>H348+H353+H356+H359+H361+H363+H350+H367+H365</f>
        <v>0</v>
      </c>
    </row>
    <row r="348" spans="1:22" ht="60" hidden="1" customHeight="1">
      <c r="A348" s="276" t="s">
        <v>102</v>
      </c>
      <c r="B348" s="280">
        <v>208</v>
      </c>
      <c r="C348" s="281" t="str">
        <f t="shared" si="24"/>
        <v>08</v>
      </c>
      <c r="D348" s="281" t="str">
        <f t="shared" si="25"/>
        <v>01</v>
      </c>
      <c r="E348" s="390" t="s">
        <v>103</v>
      </c>
      <c r="F348" s="280"/>
      <c r="G348" s="282">
        <f>G349</f>
        <v>0</v>
      </c>
      <c r="H348" s="282">
        <f>H349</f>
        <v>0</v>
      </c>
    </row>
    <row r="349" spans="1:22" ht="39" hidden="1" customHeight="1">
      <c r="A349" s="291" t="s">
        <v>1870</v>
      </c>
      <c r="B349" s="280">
        <v>208</v>
      </c>
      <c r="C349" s="281" t="str">
        <f t="shared" si="24"/>
        <v>08</v>
      </c>
      <c r="D349" s="281" t="str">
        <f t="shared" si="25"/>
        <v>01</v>
      </c>
      <c r="E349" s="390" t="s">
        <v>103</v>
      </c>
      <c r="F349" s="280" t="str">
        <f>"200"</f>
        <v>200</v>
      </c>
      <c r="G349" s="284"/>
      <c r="H349" s="410"/>
    </row>
    <row r="350" spans="1:22" ht="39" hidden="1" customHeight="1">
      <c r="A350" s="253" t="s">
        <v>1882</v>
      </c>
      <c r="B350" s="251">
        <v>208</v>
      </c>
      <c r="C350" s="248" t="str">
        <f t="shared" si="24"/>
        <v>08</v>
      </c>
      <c r="D350" s="248" t="str">
        <f t="shared" si="25"/>
        <v>01</v>
      </c>
      <c r="E350" s="251" t="s">
        <v>1482</v>
      </c>
      <c r="F350" s="256"/>
      <c r="G350" s="222">
        <f>G352+G351</f>
        <v>0</v>
      </c>
      <c r="H350" s="222">
        <f>H352+H351</f>
        <v>0</v>
      </c>
    </row>
    <row r="351" spans="1:22" ht="99" hidden="1" customHeight="1">
      <c r="A351" s="250" t="s">
        <v>1867</v>
      </c>
      <c r="B351" s="251">
        <v>208</v>
      </c>
      <c r="C351" s="248" t="str">
        <f t="shared" si="24"/>
        <v>08</v>
      </c>
      <c r="D351" s="248" t="str">
        <f t="shared" si="25"/>
        <v>01</v>
      </c>
      <c r="E351" s="251" t="s">
        <v>1482</v>
      </c>
      <c r="F351" s="251" t="str">
        <f>"100"</f>
        <v>100</v>
      </c>
      <c r="G351" s="86"/>
      <c r="H351" s="353"/>
    </row>
    <row r="352" spans="1:22" ht="39" hidden="1" customHeight="1">
      <c r="A352" s="250" t="s">
        <v>1870</v>
      </c>
      <c r="B352" s="251">
        <v>208</v>
      </c>
      <c r="C352" s="248" t="str">
        <f t="shared" si="24"/>
        <v>08</v>
      </c>
      <c r="D352" s="248" t="str">
        <f t="shared" si="25"/>
        <v>01</v>
      </c>
      <c r="E352" s="251" t="s">
        <v>1482</v>
      </c>
      <c r="F352" s="251" t="str">
        <f>"200"</f>
        <v>200</v>
      </c>
      <c r="G352" s="89"/>
      <c r="H352" s="89"/>
    </row>
    <row r="353" spans="1:22" ht="39" hidden="1" customHeight="1">
      <c r="A353" s="254" t="s">
        <v>1883</v>
      </c>
      <c r="B353" s="251">
        <v>208</v>
      </c>
      <c r="C353" s="248" t="str">
        <f t="shared" si="24"/>
        <v>08</v>
      </c>
      <c r="D353" s="248" t="str">
        <f t="shared" si="25"/>
        <v>01</v>
      </c>
      <c r="E353" s="251" t="s">
        <v>105</v>
      </c>
      <c r="F353" s="251"/>
      <c r="G353" s="88">
        <f>G354+G355</f>
        <v>0</v>
      </c>
      <c r="H353" s="88">
        <f>H354+H355</f>
        <v>0</v>
      </c>
    </row>
    <row r="354" spans="1:22" ht="99" hidden="1" customHeight="1">
      <c r="A354" s="250" t="s">
        <v>1867</v>
      </c>
      <c r="B354" s="251">
        <v>208</v>
      </c>
      <c r="C354" s="248" t="str">
        <f t="shared" si="24"/>
        <v>08</v>
      </c>
      <c r="D354" s="248" t="str">
        <f t="shared" si="25"/>
        <v>01</v>
      </c>
      <c r="E354" s="251" t="s">
        <v>105</v>
      </c>
      <c r="F354" s="251" t="str">
        <f>"100"</f>
        <v>100</v>
      </c>
      <c r="G354" s="86"/>
      <c r="H354" s="353"/>
    </row>
    <row r="355" spans="1:22" ht="40.5" hidden="1" customHeight="1">
      <c r="A355" s="250" t="s">
        <v>1870</v>
      </c>
      <c r="B355" s="251">
        <v>208</v>
      </c>
      <c r="C355" s="248" t="str">
        <f t="shared" si="24"/>
        <v>08</v>
      </c>
      <c r="D355" s="248" t="str">
        <f t="shared" si="25"/>
        <v>01</v>
      </c>
      <c r="E355" s="251" t="s">
        <v>105</v>
      </c>
      <c r="F355" s="251" t="str">
        <f>"200"</f>
        <v>200</v>
      </c>
      <c r="G355" s="89"/>
      <c r="H355" s="89"/>
    </row>
    <row r="356" spans="1:22" ht="43.5" hidden="1" customHeight="1">
      <c r="A356" s="250" t="s">
        <v>1314</v>
      </c>
      <c r="B356" s="251">
        <v>208</v>
      </c>
      <c r="C356" s="248" t="str">
        <f t="shared" si="24"/>
        <v>08</v>
      </c>
      <c r="D356" s="248" t="str">
        <f t="shared" si="25"/>
        <v>01</v>
      </c>
      <c r="E356" s="251" t="s">
        <v>755</v>
      </c>
      <c r="F356" s="251"/>
      <c r="G356" s="88">
        <f>G357+G358</f>
        <v>0</v>
      </c>
      <c r="H356" s="353"/>
    </row>
    <row r="357" spans="1:22" ht="99.75" hidden="1" customHeight="1">
      <c r="A357" s="250" t="s">
        <v>1867</v>
      </c>
      <c r="B357" s="251">
        <v>208</v>
      </c>
      <c r="C357" s="248" t="str">
        <f t="shared" si="24"/>
        <v>08</v>
      </c>
      <c r="D357" s="248" t="str">
        <f t="shared" si="25"/>
        <v>01</v>
      </c>
      <c r="E357" s="251" t="s">
        <v>755</v>
      </c>
      <c r="F357" s="251" t="str">
        <f>"100"</f>
        <v>100</v>
      </c>
      <c r="G357" s="89"/>
      <c r="H357" s="353"/>
    </row>
    <row r="358" spans="1:22" ht="45.75" hidden="1" customHeight="1">
      <c r="A358" s="250" t="s">
        <v>1870</v>
      </c>
      <c r="B358" s="251">
        <v>208</v>
      </c>
      <c r="C358" s="248" t="str">
        <f t="shared" si="24"/>
        <v>08</v>
      </c>
      <c r="D358" s="248" t="str">
        <f t="shared" si="25"/>
        <v>01</v>
      </c>
      <c r="E358" s="251" t="s">
        <v>755</v>
      </c>
      <c r="F358" s="251">
        <v>200</v>
      </c>
      <c r="G358" s="89"/>
      <c r="H358" s="353"/>
    </row>
    <row r="359" spans="1:22" ht="39.75" hidden="1" customHeight="1">
      <c r="A359" s="391" t="s">
        <v>1863</v>
      </c>
      <c r="B359" s="364">
        <v>208</v>
      </c>
      <c r="C359" s="365" t="str">
        <f>"08"</f>
        <v>08</v>
      </c>
      <c r="D359" s="365" t="str">
        <f>"01"</f>
        <v>01</v>
      </c>
      <c r="E359" s="364" t="s">
        <v>1926</v>
      </c>
      <c r="F359" s="280"/>
      <c r="G359" s="290">
        <f>G360</f>
        <v>0</v>
      </c>
      <c r="H359" s="290">
        <f>H360</f>
        <v>0</v>
      </c>
    </row>
    <row r="360" spans="1:22" ht="39" hidden="1" customHeight="1">
      <c r="A360" s="250" t="s">
        <v>1870</v>
      </c>
      <c r="B360" s="364">
        <v>208</v>
      </c>
      <c r="C360" s="365" t="str">
        <f t="shared" si="24"/>
        <v>08</v>
      </c>
      <c r="D360" s="365" t="str">
        <f t="shared" si="25"/>
        <v>01</v>
      </c>
      <c r="E360" s="364" t="s">
        <v>1926</v>
      </c>
      <c r="F360" s="280" t="str">
        <f>"200"</f>
        <v>200</v>
      </c>
      <c r="G360" s="284"/>
      <c r="H360" s="410"/>
    </row>
    <row r="361" spans="1:22" s="134" customFormat="1" ht="39" hidden="1" customHeight="1">
      <c r="A361" s="368" t="s">
        <v>1841</v>
      </c>
      <c r="B361" s="364">
        <v>208</v>
      </c>
      <c r="C361" s="365" t="str">
        <f t="shared" si="24"/>
        <v>08</v>
      </c>
      <c r="D361" s="365" t="str">
        <f t="shared" si="25"/>
        <v>01</v>
      </c>
      <c r="E361" s="364" t="s">
        <v>1924</v>
      </c>
      <c r="F361" s="287"/>
      <c r="G361" s="282">
        <f>G362</f>
        <v>0</v>
      </c>
      <c r="H361" s="282">
        <f>H362</f>
        <v>0</v>
      </c>
      <c r="I361" s="133"/>
      <c r="J361" s="133"/>
      <c r="K361" s="136"/>
      <c r="L361" s="133"/>
      <c r="M361" s="133"/>
      <c r="V361" s="210"/>
    </row>
    <row r="362" spans="1:22" s="134" customFormat="1" ht="41.25" hidden="1" customHeight="1">
      <c r="A362" s="250" t="s">
        <v>1870</v>
      </c>
      <c r="B362" s="364">
        <v>208</v>
      </c>
      <c r="C362" s="365" t="str">
        <f t="shared" si="24"/>
        <v>08</v>
      </c>
      <c r="D362" s="365" t="str">
        <f t="shared" si="25"/>
        <v>01</v>
      </c>
      <c r="E362" s="364" t="s">
        <v>1924</v>
      </c>
      <c r="F362" s="280" t="str">
        <f>"200"</f>
        <v>200</v>
      </c>
      <c r="G362" s="345"/>
      <c r="H362" s="345"/>
      <c r="I362" s="133"/>
      <c r="J362" s="133"/>
      <c r="K362" s="136"/>
      <c r="L362" s="133"/>
      <c r="M362" s="133"/>
      <c r="V362" s="210"/>
    </row>
    <row r="363" spans="1:22" s="220" customFormat="1" ht="54" hidden="1" customHeight="1">
      <c r="A363" s="343" t="s">
        <v>1607</v>
      </c>
      <c r="B363" s="280">
        <v>208</v>
      </c>
      <c r="C363" s="281" t="str">
        <f t="shared" si="24"/>
        <v>08</v>
      </c>
      <c r="D363" s="281" t="str">
        <f t="shared" si="25"/>
        <v>01</v>
      </c>
      <c r="E363" s="280" t="s">
        <v>1927</v>
      </c>
      <c r="F363" s="287"/>
      <c r="G363" s="290">
        <f>G364</f>
        <v>0</v>
      </c>
      <c r="H363" s="290">
        <f>H364</f>
        <v>0</v>
      </c>
      <c r="I363" s="218"/>
      <c r="J363" s="218"/>
      <c r="K363" s="219"/>
      <c r="L363" s="218"/>
      <c r="M363" s="218"/>
      <c r="V363" s="221"/>
    </row>
    <row r="364" spans="1:22" s="220" customFormat="1" ht="41.25" hidden="1" customHeight="1">
      <c r="A364" s="250" t="s">
        <v>1870</v>
      </c>
      <c r="B364" s="280">
        <v>208</v>
      </c>
      <c r="C364" s="281" t="str">
        <f t="shared" si="24"/>
        <v>08</v>
      </c>
      <c r="D364" s="281" t="str">
        <f t="shared" si="25"/>
        <v>01</v>
      </c>
      <c r="E364" s="280" t="s">
        <v>1927</v>
      </c>
      <c r="F364" s="280" t="str">
        <f>"200"</f>
        <v>200</v>
      </c>
      <c r="G364" s="345"/>
      <c r="H364" s="410"/>
      <c r="I364" s="218"/>
      <c r="J364" s="218"/>
      <c r="K364" s="219"/>
      <c r="L364" s="218"/>
      <c r="M364" s="218"/>
      <c r="V364" s="221"/>
    </row>
    <row r="365" spans="1:22" s="134" customFormat="1" ht="78.75" hidden="1" customHeight="1">
      <c r="A365" s="253" t="s">
        <v>1807</v>
      </c>
      <c r="B365" s="251">
        <v>208</v>
      </c>
      <c r="C365" s="248" t="str">
        <f t="shared" si="24"/>
        <v>08</v>
      </c>
      <c r="D365" s="248" t="str">
        <f t="shared" si="25"/>
        <v>01</v>
      </c>
      <c r="E365" s="249" t="s">
        <v>1895</v>
      </c>
      <c r="F365" s="256"/>
      <c r="G365" s="203">
        <f>G366</f>
        <v>0</v>
      </c>
      <c r="H365" s="203">
        <f>H366</f>
        <v>0</v>
      </c>
      <c r="I365" s="133"/>
      <c r="J365" s="133"/>
      <c r="K365" s="136"/>
      <c r="L365" s="133"/>
      <c r="M365" s="133"/>
      <c r="V365" s="210"/>
    </row>
    <row r="366" spans="1:22" s="134" customFormat="1" ht="96" hidden="1" customHeight="1">
      <c r="A366" s="250" t="s">
        <v>1867</v>
      </c>
      <c r="B366" s="251">
        <v>208</v>
      </c>
      <c r="C366" s="248" t="str">
        <f t="shared" si="24"/>
        <v>08</v>
      </c>
      <c r="D366" s="248" t="str">
        <f t="shared" si="25"/>
        <v>01</v>
      </c>
      <c r="E366" s="249" t="s">
        <v>1895</v>
      </c>
      <c r="F366" s="251" t="str">
        <f>"100"</f>
        <v>100</v>
      </c>
      <c r="G366" s="244">
        <v>0</v>
      </c>
      <c r="H366" s="352">
        <v>0</v>
      </c>
      <c r="I366" s="133"/>
      <c r="J366" s="133"/>
      <c r="K366" s="136"/>
      <c r="L366" s="133"/>
      <c r="M366" s="133"/>
      <c r="V366" s="210"/>
    </row>
    <row r="367" spans="1:22" s="134" customFormat="1" ht="37.5" hidden="1" customHeight="1">
      <c r="A367" s="253" t="s">
        <v>1766</v>
      </c>
      <c r="B367" s="251">
        <v>208</v>
      </c>
      <c r="C367" s="248" t="str">
        <f>"08"</f>
        <v>08</v>
      </c>
      <c r="D367" s="248" t="str">
        <f t="shared" si="25"/>
        <v>01</v>
      </c>
      <c r="E367" s="251" t="s">
        <v>1438</v>
      </c>
      <c r="F367" s="256"/>
      <c r="G367" s="86">
        <f>G368</f>
        <v>0</v>
      </c>
      <c r="H367" s="352"/>
      <c r="I367" s="133"/>
      <c r="J367" s="133"/>
      <c r="K367" s="136"/>
      <c r="L367" s="133"/>
      <c r="M367" s="133"/>
      <c r="V367" s="210"/>
    </row>
    <row r="368" spans="1:22" s="134" customFormat="1" ht="40.5" hidden="1" customHeight="1">
      <c r="A368" s="250" t="s">
        <v>1870</v>
      </c>
      <c r="B368" s="251">
        <v>208</v>
      </c>
      <c r="C368" s="248" t="str">
        <f t="shared" si="24"/>
        <v>08</v>
      </c>
      <c r="D368" s="248" t="str">
        <f t="shared" si="25"/>
        <v>01</v>
      </c>
      <c r="E368" s="251" t="s">
        <v>1438</v>
      </c>
      <c r="F368" s="251" t="str">
        <f>"200"</f>
        <v>200</v>
      </c>
      <c r="G368" s="86"/>
      <c r="H368" s="352"/>
      <c r="I368" s="133"/>
      <c r="J368" s="133"/>
      <c r="K368" s="136"/>
      <c r="L368" s="133"/>
      <c r="M368" s="133"/>
      <c r="V368" s="210"/>
    </row>
    <row r="369" spans="1:22" ht="21.75" hidden="1" customHeight="1">
      <c r="A369" s="253" t="s">
        <v>737</v>
      </c>
      <c r="B369" s="251">
        <v>208</v>
      </c>
      <c r="C369" s="248" t="str">
        <f t="shared" si="24"/>
        <v>08</v>
      </c>
      <c r="D369" s="248" t="str">
        <f t="shared" ref="D369:D375" si="26">"04"</f>
        <v>04</v>
      </c>
      <c r="E369" s="478"/>
      <c r="F369" s="251"/>
      <c r="G369" s="115">
        <f>G370+G373</f>
        <v>0</v>
      </c>
      <c r="H369" s="115">
        <f>H370+H373</f>
        <v>0</v>
      </c>
    </row>
    <row r="370" spans="1:22" ht="18.75" hidden="1" customHeight="1">
      <c r="A370" s="253" t="s">
        <v>920</v>
      </c>
      <c r="B370" s="251">
        <v>208</v>
      </c>
      <c r="C370" s="248" t="str">
        <f t="shared" si="24"/>
        <v>08</v>
      </c>
      <c r="D370" s="248" t="str">
        <f t="shared" si="26"/>
        <v>04</v>
      </c>
      <c r="E370" s="251" t="s">
        <v>543</v>
      </c>
      <c r="F370" s="251"/>
      <c r="G370" s="88">
        <f>G371+G372</f>
        <v>0</v>
      </c>
      <c r="H370" s="88">
        <f>H371+H372</f>
        <v>0</v>
      </c>
    </row>
    <row r="371" spans="1:22" ht="99" hidden="1" customHeight="1">
      <c r="A371" s="250" t="s">
        <v>1867</v>
      </c>
      <c r="B371" s="251">
        <v>208</v>
      </c>
      <c r="C371" s="248" t="str">
        <f t="shared" si="24"/>
        <v>08</v>
      </c>
      <c r="D371" s="248" t="str">
        <f t="shared" si="26"/>
        <v>04</v>
      </c>
      <c r="E371" s="251" t="s">
        <v>543</v>
      </c>
      <c r="F371" s="251" t="str">
        <f>"100"</f>
        <v>100</v>
      </c>
      <c r="G371" s="86"/>
      <c r="H371" s="353"/>
    </row>
    <row r="372" spans="1:22" ht="40.5" hidden="1" customHeight="1">
      <c r="A372" s="250" t="s">
        <v>1870</v>
      </c>
      <c r="B372" s="251">
        <v>208</v>
      </c>
      <c r="C372" s="248" t="str">
        <f t="shared" si="24"/>
        <v>08</v>
      </c>
      <c r="D372" s="248" t="str">
        <f t="shared" si="26"/>
        <v>04</v>
      </c>
      <c r="E372" s="251" t="s">
        <v>543</v>
      </c>
      <c r="F372" s="251" t="str">
        <f>"200"</f>
        <v>200</v>
      </c>
      <c r="G372" s="86"/>
      <c r="H372" s="353"/>
    </row>
    <row r="373" spans="1:22" ht="29.25" hidden="1" customHeight="1">
      <c r="A373" s="254" t="s">
        <v>1884</v>
      </c>
      <c r="B373" s="251">
        <v>208</v>
      </c>
      <c r="C373" s="248" t="str">
        <f t="shared" si="24"/>
        <v>08</v>
      </c>
      <c r="D373" s="248" t="str">
        <f t="shared" si="26"/>
        <v>04</v>
      </c>
      <c r="E373" s="251" t="s">
        <v>675</v>
      </c>
      <c r="F373" s="251"/>
      <c r="G373" s="88">
        <f>G374+G375</f>
        <v>0</v>
      </c>
      <c r="H373" s="88">
        <f>H374+H375</f>
        <v>0</v>
      </c>
    </row>
    <row r="374" spans="1:22" ht="102" hidden="1" customHeight="1">
      <c r="A374" s="250" t="s">
        <v>1867</v>
      </c>
      <c r="B374" s="251">
        <v>208</v>
      </c>
      <c r="C374" s="248" t="str">
        <f t="shared" si="24"/>
        <v>08</v>
      </c>
      <c r="D374" s="248" t="str">
        <f t="shared" si="26"/>
        <v>04</v>
      </c>
      <c r="E374" s="251" t="s">
        <v>675</v>
      </c>
      <c r="F374" s="251" t="str">
        <f>"100"</f>
        <v>100</v>
      </c>
      <c r="G374" s="89"/>
      <c r="H374" s="353"/>
    </row>
    <row r="375" spans="1:22" ht="36" hidden="1" customHeight="1">
      <c r="A375" s="250" t="s">
        <v>1870</v>
      </c>
      <c r="B375" s="251">
        <v>208</v>
      </c>
      <c r="C375" s="248" t="str">
        <f t="shared" si="24"/>
        <v>08</v>
      </c>
      <c r="D375" s="248" t="str">
        <f t="shared" si="26"/>
        <v>04</v>
      </c>
      <c r="E375" s="251" t="s">
        <v>675</v>
      </c>
      <c r="F375" s="251" t="str">
        <f>"200"</f>
        <v>200</v>
      </c>
      <c r="G375" s="89"/>
      <c r="H375" s="353"/>
    </row>
    <row r="376" spans="1:22" s="105" customFormat="1" ht="18.75" hidden="1" customHeight="1">
      <c r="A376" s="285" t="s">
        <v>1029</v>
      </c>
      <c r="B376" s="277">
        <v>208</v>
      </c>
      <c r="C376" s="278">
        <v>11</v>
      </c>
      <c r="D376" s="486"/>
      <c r="E376" s="487"/>
      <c r="F376" s="277"/>
      <c r="G376" s="346">
        <f>G377</f>
        <v>0</v>
      </c>
      <c r="H376" s="346">
        <f>H377</f>
        <v>0</v>
      </c>
      <c r="I376" s="104"/>
      <c r="J376" s="104"/>
      <c r="K376" s="183"/>
      <c r="L376" s="104"/>
      <c r="M376" s="104"/>
      <c r="V376" s="209"/>
    </row>
    <row r="377" spans="1:22" ht="17.25" hidden="1" customHeight="1">
      <c r="A377" s="276" t="s">
        <v>1030</v>
      </c>
      <c r="B377" s="280">
        <v>208</v>
      </c>
      <c r="C377" s="281">
        <v>11</v>
      </c>
      <c r="D377" s="281" t="str">
        <f>"01"</f>
        <v>01</v>
      </c>
      <c r="E377" s="488"/>
      <c r="F377" s="280"/>
      <c r="G377" s="282">
        <f>G378+G380</f>
        <v>0</v>
      </c>
      <c r="H377" s="282">
        <f>H378+H380</f>
        <v>0</v>
      </c>
    </row>
    <row r="378" spans="1:22" ht="36.75" hidden="1" customHeight="1">
      <c r="A378" s="276" t="s">
        <v>1107</v>
      </c>
      <c r="B378" s="280">
        <v>208</v>
      </c>
      <c r="C378" s="281">
        <v>11</v>
      </c>
      <c r="D378" s="281" t="str">
        <f>"01"</f>
        <v>01</v>
      </c>
      <c r="E378" s="280" t="s">
        <v>1031</v>
      </c>
      <c r="F378" s="280"/>
      <c r="G378" s="282">
        <f>G379</f>
        <v>0</v>
      </c>
      <c r="H378" s="282">
        <f>H379</f>
        <v>0</v>
      </c>
    </row>
    <row r="379" spans="1:22" ht="40.5" hidden="1" customHeight="1">
      <c r="A379" s="291" t="s">
        <v>1870</v>
      </c>
      <c r="B379" s="280">
        <v>208</v>
      </c>
      <c r="C379" s="281">
        <v>11</v>
      </c>
      <c r="D379" s="281" t="str">
        <f>"01"</f>
        <v>01</v>
      </c>
      <c r="E379" s="280" t="s">
        <v>1031</v>
      </c>
      <c r="F379" s="280" t="str">
        <f>"200"</f>
        <v>200</v>
      </c>
      <c r="G379" s="284">
        <v>0</v>
      </c>
      <c r="H379" s="410"/>
    </row>
    <row r="380" spans="1:22" s="134" customFormat="1" ht="36" hidden="1" customHeight="1">
      <c r="A380" s="392" t="s">
        <v>989</v>
      </c>
      <c r="B380" s="364">
        <v>208</v>
      </c>
      <c r="C380" s="365">
        <v>11</v>
      </c>
      <c r="D380" s="365" t="str">
        <f>"01"</f>
        <v>01</v>
      </c>
      <c r="E380" s="364" t="s">
        <v>1928</v>
      </c>
      <c r="F380" s="387"/>
      <c r="G380" s="282">
        <f>G381</f>
        <v>0</v>
      </c>
      <c r="H380" s="282">
        <f>H381</f>
        <v>0</v>
      </c>
      <c r="I380" s="133"/>
      <c r="J380" s="133"/>
      <c r="K380" s="136"/>
      <c r="L380" s="133"/>
      <c r="M380" s="133"/>
      <c r="V380" s="210"/>
    </row>
    <row r="381" spans="1:22" s="134" customFormat="1" ht="37.5" hidden="1" customHeight="1">
      <c r="A381" s="367" t="s">
        <v>1870</v>
      </c>
      <c r="B381" s="364">
        <v>208</v>
      </c>
      <c r="C381" s="365">
        <v>11</v>
      </c>
      <c r="D381" s="365" t="str">
        <f>"01"</f>
        <v>01</v>
      </c>
      <c r="E381" s="364" t="s">
        <v>1928</v>
      </c>
      <c r="F381" s="364" t="str">
        <f>"200"</f>
        <v>200</v>
      </c>
      <c r="G381" s="289"/>
      <c r="H381" s="411">
        <v>0</v>
      </c>
      <c r="I381" s="133"/>
      <c r="J381" s="133"/>
      <c r="K381" s="136"/>
      <c r="L381" s="133"/>
      <c r="M381" s="133"/>
      <c r="V381" s="210"/>
    </row>
    <row r="382" spans="1:22" ht="42" hidden="1" customHeight="1">
      <c r="A382" s="267" t="s">
        <v>1954</v>
      </c>
      <c r="B382" s="251"/>
      <c r="C382" s="248"/>
      <c r="D382" s="248"/>
      <c r="E382" s="251"/>
      <c r="F382" s="251"/>
      <c r="G382" s="102"/>
      <c r="H382" s="102"/>
    </row>
    <row r="383" spans="1:22" ht="18.75" hidden="1" customHeight="1">
      <c r="A383" s="253" t="s">
        <v>841</v>
      </c>
      <c r="B383" s="259"/>
      <c r="C383" s="255"/>
      <c r="D383" s="248"/>
      <c r="E383" s="251"/>
      <c r="F383" s="251"/>
      <c r="G383" s="171"/>
      <c r="H383" s="171"/>
    </row>
    <row r="384" spans="1:22" s="118" customFormat="1" ht="40.5" hidden="1" customHeight="1">
      <c r="A384" s="253" t="s">
        <v>176</v>
      </c>
      <c r="B384" s="251"/>
      <c r="C384" s="248"/>
      <c r="D384" s="248"/>
      <c r="E384" s="478"/>
      <c r="F384" s="251"/>
      <c r="G384" s="171"/>
      <c r="H384" s="171"/>
      <c r="I384" s="117"/>
      <c r="J384" s="117"/>
      <c r="K384" s="106"/>
      <c r="L384" s="117"/>
      <c r="M384" s="117"/>
      <c r="V384" s="208"/>
    </row>
    <row r="385" spans="1:22" ht="18.75" hidden="1" customHeight="1">
      <c r="A385" s="253" t="s">
        <v>920</v>
      </c>
      <c r="B385" s="251"/>
      <c r="C385" s="248"/>
      <c r="D385" s="248"/>
      <c r="E385" s="251"/>
      <c r="F385" s="251"/>
      <c r="G385" s="88"/>
      <c r="H385" s="88"/>
    </row>
    <row r="386" spans="1:22" ht="96.75" hidden="1" customHeight="1">
      <c r="A386" s="250" t="s">
        <v>1867</v>
      </c>
      <c r="B386" s="251"/>
      <c r="C386" s="248"/>
      <c r="D386" s="248"/>
      <c r="E386" s="251"/>
      <c r="F386" s="251"/>
      <c r="G386" s="89"/>
      <c r="H386" s="353"/>
    </row>
    <row r="387" spans="1:22" ht="40.5" hidden="1" customHeight="1">
      <c r="A387" s="250" t="s">
        <v>1870</v>
      </c>
      <c r="B387" s="251"/>
      <c r="C387" s="248"/>
      <c r="D387" s="248"/>
      <c r="E387" s="251"/>
      <c r="F387" s="251"/>
      <c r="G387" s="89"/>
      <c r="H387" s="353"/>
    </row>
    <row r="388" spans="1:22" ht="18" hidden="1" customHeight="1">
      <c r="A388" s="253" t="s">
        <v>1508</v>
      </c>
      <c r="B388" s="259"/>
      <c r="C388" s="248"/>
      <c r="D388" s="248"/>
      <c r="E388" s="478"/>
      <c r="F388" s="251"/>
      <c r="G388" s="171"/>
      <c r="H388" s="353"/>
    </row>
    <row r="389" spans="1:22" ht="18" hidden="1" customHeight="1">
      <c r="A389" s="270" t="s">
        <v>669</v>
      </c>
      <c r="B389" s="259"/>
      <c r="C389" s="248"/>
      <c r="D389" s="248"/>
      <c r="E389" s="251"/>
      <c r="F389" s="251"/>
      <c r="G389" s="171"/>
      <c r="H389" s="353"/>
    </row>
    <row r="390" spans="1:22" ht="15.75" hidden="1" customHeight="1">
      <c r="A390" s="262" t="s">
        <v>1868</v>
      </c>
      <c r="B390" s="259"/>
      <c r="C390" s="248"/>
      <c r="D390" s="248"/>
      <c r="E390" s="251"/>
      <c r="F390" s="251"/>
      <c r="G390" s="86"/>
      <c r="H390" s="353"/>
    </row>
    <row r="391" spans="1:22" s="107" customFormat="1" ht="18.75" hidden="1" customHeight="1">
      <c r="A391" s="250" t="s">
        <v>540</v>
      </c>
      <c r="B391" s="273"/>
      <c r="C391" s="248"/>
      <c r="D391" s="248"/>
      <c r="E391" s="263"/>
      <c r="F391" s="263"/>
      <c r="G391" s="88"/>
      <c r="H391" s="353"/>
      <c r="I391" s="106"/>
      <c r="J391" s="106"/>
      <c r="K391" s="106"/>
      <c r="L391" s="106"/>
      <c r="M391" s="106"/>
      <c r="V391" s="208"/>
    </row>
    <row r="392" spans="1:22" s="107" customFormat="1" ht="18.75" hidden="1" customHeight="1">
      <c r="A392" s="262" t="s">
        <v>1885</v>
      </c>
      <c r="B392" s="251"/>
      <c r="C392" s="248"/>
      <c r="D392" s="248"/>
      <c r="E392" s="263"/>
      <c r="F392" s="263"/>
      <c r="G392" s="89"/>
      <c r="H392" s="353"/>
      <c r="I392" s="106"/>
      <c r="J392" s="106"/>
      <c r="K392" s="106"/>
      <c r="L392" s="106"/>
      <c r="M392" s="106"/>
      <c r="V392" s="208"/>
    </row>
    <row r="393" spans="1:22" s="107" customFormat="1" ht="54" hidden="1" customHeight="1">
      <c r="A393" s="271" t="s">
        <v>549</v>
      </c>
      <c r="B393" s="251"/>
      <c r="C393" s="248"/>
      <c r="D393" s="248"/>
      <c r="E393" s="263"/>
      <c r="F393" s="263"/>
      <c r="G393" s="88"/>
      <c r="H393" s="353"/>
      <c r="I393" s="106"/>
      <c r="J393" s="106"/>
      <c r="K393" s="106"/>
      <c r="L393" s="106"/>
      <c r="M393" s="106"/>
      <c r="V393" s="208"/>
    </row>
    <row r="394" spans="1:22" s="107" customFormat="1" ht="36.75" hidden="1" customHeight="1">
      <c r="A394" s="250" t="s">
        <v>1427</v>
      </c>
      <c r="B394" s="251"/>
      <c r="C394" s="248"/>
      <c r="D394" s="248"/>
      <c r="E394" s="263"/>
      <c r="F394" s="263"/>
      <c r="G394" s="89"/>
      <c r="H394" s="353"/>
      <c r="I394" s="106"/>
      <c r="J394" s="106"/>
      <c r="K394" s="106"/>
      <c r="L394" s="106"/>
      <c r="M394" s="106"/>
      <c r="V394" s="208"/>
    </row>
    <row r="395" spans="1:22" s="107" customFormat="1" ht="53.25" hidden="1" customHeight="1">
      <c r="A395" s="272" t="s">
        <v>709</v>
      </c>
      <c r="B395" s="251"/>
      <c r="C395" s="248"/>
      <c r="D395" s="248"/>
      <c r="E395" s="251"/>
      <c r="F395" s="263"/>
      <c r="G395" s="89"/>
      <c r="H395" s="353"/>
      <c r="I395" s="106"/>
      <c r="J395" s="106"/>
      <c r="K395" s="106"/>
      <c r="L395" s="106"/>
      <c r="M395" s="106"/>
      <c r="V395" s="208"/>
    </row>
    <row r="396" spans="1:22" s="107" customFormat="1" ht="39" hidden="1" customHeight="1">
      <c r="A396" s="250" t="s">
        <v>1870</v>
      </c>
      <c r="B396" s="251"/>
      <c r="C396" s="248"/>
      <c r="D396" s="248"/>
      <c r="E396" s="251"/>
      <c r="F396" s="251"/>
      <c r="G396" s="89"/>
      <c r="H396" s="353"/>
      <c r="I396" s="106"/>
      <c r="J396" s="106"/>
      <c r="K396" s="106"/>
      <c r="L396" s="106"/>
      <c r="M396" s="106"/>
      <c r="V396" s="208"/>
    </row>
    <row r="397" spans="1:22" s="105" customFormat="1" ht="18.75" hidden="1" customHeight="1">
      <c r="A397" s="276" t="s">
        <v>806</v>
      </c>
      <c r="B397" s="277"/>
      <c r="C397" s="278"/>
      <c r="D397" s="486"/>
      <c r="E397" s="487"/>
      <c r="F397" s="277"/>
      <c r="G397" s="279"/>
      <c r="H397" s="279"/>
      <c r="I397" s="104"/>
      <c r="J397" s="104"/>
      <c r="K397" s="183"/>
      <c r="L397" s="104"/>
      <c r="M397" s="104"/>
      <c r="V397" s="209"/>
    </row>
    <row r="398" spans="1:22" ht="20.25" hidden="1" customHeight="1">
      <c r="A398" s="276" t="s">
        <v>1758</v>
      </c>
      <c r="B398" s="280"/>
      <c r="C398" s="281"/>
      <c r="D398" s="281"/>
      <c r="E398" s="488"/>
      <c r="F398" s="280"/>
      <c r="G398" s="282"/>
      <c r="H398" s="282"/>
    </row>
    <row r="399" spans="1:22" ht="40.5" hidden="1" customHeight="1">
      <c r="A399" s="276" t="s">
        <v>414</v>
      </c>
      <c r="B399" s="280"/>
      <c r="C399" s="281"/>
      <c r="D399" s="281"/>
      <c r="E399" s="390"/>
      <c r="F399" s="280"/>
      <c r="G399" s="282"/>
      <c r="H399" s="282"/>
    </row>
    <row r="400" spans="1:22" ht="17.25" hidden="1" customHeight="1">
      <c r="A400" s="283" t="s">
        <v>1885</v>
      </c>
      <c r="B400" s="280"/>
      <c r="C400" s="281"/>
      <c r="D400" s="281"/>
      <c r="E400" s="390"/>
      <c r="F400" s="280"/>
      <c r="G400" s="284"/>
      <c r="H400" s="410"/>
    </row>
    <row r="401" spans="1:22" ht="24.75" hidden="1" customHeight="1">
      <c r="A401" s="261" t="s">
        <v>416</v>
      </c>
      <c r="B401" s="251"/>
      <c r="C401" s="255"/>
      <c r="D401" s="248"/>
      <c r="E401" s="251"/>
      <c r="F401" s="251"/>
      <c r="G401" s="88"/>
      <c r="H401" s="353"/>
    </row>
    <row r="402" spans="1:22" ht="59.25" hidden="1" customHeight="1">
      <c r="A402" s="253" t="s">
        <v>417</v>
      </c>
      <c r="B402" s="251"/>
      <c r="C402" s="248"/>
      <c r="D402" s="248"/>
      <c r="E402" s="251"/>
      <c r="F402" s="251"/>
      <c r="G402" s="88"/>
      <c r="H402" s="353"/>
    </row>
    <row r="403" spans="1:22" ht="21" hidden="1" customHeight="1">
      <c r="A403" s="253" t="s">
        <v>923</v>
      </c>
      <c r="B403" s="251"/>
      <c r="C403" s="248"/>
      <c r="D403" s="248"/>
      <c r="E403" s="251"/>
      <c r="F403" s="251"/>
      <c r="G403" s="88"/>
      <c r="H403" s="353"/>
    </row>
    <row r="404" spans="1:22" ht="22.5" hidden="1" customHeight="1">
      <c r="A404" s="253" t="s">
        <v>104</v>
      </c>
      <c r="B404" s="251"/>
      <c r="C404" s="248"/>
      <c r="D404" s="248"/>
      <c r="E404" s="251"/>
      <c r="F404" s="274"/>
      <c r="G404" s="89"/>
      <c r="H404" s="353"/>
    </row>
    <row r="405" spans="1:22" s="105" customFormat="1" ht="23.25" hidden="1" customHeight="1">
      <c r="A405" s="285" t="s">
        <v>1064</v>
      </c>
      <c r="B405" s="277"/>
      <c r="C405" s="278"/>
      <c r="D405" s="278"/>
      <c r="E405" s="286"/>
      <c r="F405" s="277"/>
      <c r="G405" s="279"/>
      <c r="H405" s="279"/>
      <c r="I405" s="104"/>
      <c r="J405" s="104"/>
      <c r="K405" s="183"/>
      <c r="L405" s="104"/>
      <c r="M405" s="104"/>
      <c r="V405" s="209"/>
    </row>
    <row r="406" spans="1:22" ht="61.5" hidden="1" customHeight="1">
      <c r="A406" s="276" t="s">
        <v>1861</v>
      </c>
      <c r="B406" s="280"/>
      <c r="C406" s="281"/>
      <c r="D406" s="281"/>
      <c r="E406" s="280"/>
      <c r="F406" s="280"/>
      <c r="G406" s="282"/>
      <c r="H406" s="282"/>
    </row>
    <row r="407" spans="1:22" ht="24.75" hidden="1" customHeight="1">
      <c r="A407" s="276" t="s">
        <v>1063</v>
      </c>
      <c r="B407" s="280"/>
      <c r="C407" s="281"/>
      <c r="D407" s="281"/>
      <c r="E407" s="280"/>
      <c r="F407" s="280"/>
      <c r="G407" s="284"/>
      <c r="H407" s="410"/>
    </row>
    <row r="408" spans="1:22" ht="6.75" hidden="1" customHeight="1">
      <c r="A408" s="283" t="s">
        <v>1885</v>
      </c>
      <c r="B408" s="280"/>
      <c r="C408" s="281"/>
      <c r="D408" s="281"/>
      <c r="E408" s="280"/>
      <c r="F408" s="287"/>
      <c r="G408" s="284"/>
      <c r="H408" s="410"/>
    </row>
    <row r="409" spans="1:22" ht="40.5" hidden="1" customHeight="1">
      <c r="A409" s="253" t="s">
        <v>1106</v>
      </c>
      <c r="B409" s="251"/>
      <c r="C409" s="248"/>
      <c r="D409" s="248"/>
      <c r="E409" s="251"/>
      <c r="F409" s="251"/>
      <c r="G409" s="89"/>
      <c r="H409" s="353"/>
    </row>
    <row r="410" spans="1:22" s="140" customFormat="1" ht="22.5" hidden="1" customHeight="1">
      <c r="A410" s="264" t="s">
        <v>1765</v>
      </c>
      <c r="B410" s="265"/>
      <c r="C410" s="275"/>
      <c r="D410" s="275"/>
      <c r="E410" s="265"/>
      <c r="F410" s="265"/>
      <c r="G410" s="141"/>
      <c r="H410" s="412"/>
      <c r="I410" s="139"/>
      <c r="J410" s="139"/>
      <c r="K410" s="172"/>
      <c r="L410" s="139"/>
      <c r="M410" s="139"/>
      <c r="V410" s="212"/>
    </row>
    <row r="411" spans="1:22" ht="76.5" hidden="1" customHeight="1">
      <c r="A411" s="250" t="s">
        <v>1760</v>
      </c>
      <c r="B411" s="251"/>
      <c r="C411" s="256"/>
      <c r="D411" s="256"/>
      <c r="E411" s="251"/>
      <c r="F411" s="256"/>
      <c r="G411" s="89"/>
      <c r="H411" s="353"/>
    </row>
    <row r="412" spans="1:22" ht="18" hidden="1" customHeight="1">
      <c r="A412" s="262" t="s">
        <v>1885</v>
      </c>
      <c r="B412" s="251"/>
      <c r="C412" s="256"/>
      <c r="D412" s="256"/>
      <c r="E412" s="251"/>
      <c r="F412" s="256"/>
      <c r="G412" s="89"/>
      <c r="H412" s="353"/>
    </row>
    <row r="413" spans="1:22" s="140" customFormat="1" ht="18.75" hidden="1" customHeight="1">
      <c r="A413" s="264" t="s">
        <v>101</v>
      </c>
      <c r="B413" s="265"/>
      <c r="C413" s="266"/>
      <c r="D413" s="266"/>
      <c r="E413" s="265"/>
      <c r="F413" s="265"/>
      <c r="G413" s="141"/>
      <c r="H413" s="412"/>
      <c r="I413" s="139"/>
      <c r="J413" s="139"/>
      <c r="K413" s="172"/>
      <c r="L413" s="139"/>
      <c r="M413" s="139"/>
      <c r="V413" s="212"/>
    </row>
    <row r="414" spans="1:22" ht="40.5" hidden="1" customHeight="1">
      <c r="A414" s="253" t="s">
        <v>1888</v>
      </c>
      <c r="B414" s="251"/>
      <c r="C414" s="248"/>
      <c r="D414" s="248"/>
      <c r="E414" s="251"/>
      <c r="F414" s="251"/>
      <c r="G414" s="88"/>
      <c r="H414" s="353"/>
    </row>
    <row r="415" spans="1:22" ht="17.25" hidden="1" customHeight="1">
      <c r="A415" s="262" t="s">
        <v>1885</v>
      </c>
      <c r="B415" s="251"/>
      <c r="C415" s="248"/>
      <c r="D415" s="248"/>
      <c r="E415" s="251"/>
      <c r="F415" s="256"/>
      <c r="G415" s="89"/>
      <c r="H415" s="353"/>
    </row>
    <row r="416" spans="1:22" ht="1.5" hidden="1" customHeight="1">
      <c r="A416" s="253" t="s">
        <v>1106</v>
      </c>
      <c r="B416" s="251"/>
      <c r="C416" s="248"/>
      <c r="D416" s="248"/>
      <c r="E416" s="251"/>
      <c r="F416" s="256"/>
      <c r="G416" s="89"/>
      <c r="H416" s="353"/>
    </row>
    <row r="417" spans="1:22" s="105" customFormat="1" ht="36.75" hidden="1" customHeight="1">
      <c r="A417" s="253" t="s">
        <v>763</v>
      </c>
      <c r="B417" s="259"/>
      <c r="C417" s="255"/>
      <c r="D417" s="248"/>
      <c r="E417" s="485"/>
      <c r="F417" s="259"/>
      <c r="G417" s="116"/>
      <c r="H417" s="116"/>
      <c r="I417" s="104"/>
      <c r="J417" s="104"/>
      <c r="K417" s="183"/>
      <c r="L417" s="104"/>
      <c r="M417" s="104"/>
      <c r="V417" s="209"/>
    </row>
    <row r="418" spans="1:22" ht="37.5" hidden="1" customHeight="1">
      <c r="A418" s="253" t="s">
        <v>764</v>
      </c>
      <c r="B418" s="251"/>
      <c r="C418" s="248"/>
      <c r="D418" s="248"/>
      <c r="E418" s="251"/>
      <c r="F418" s="251"/>
      <c r="G418" s="88"/>
      <c r="H418" s="88"/>
    </row>
    <row r="419" spans="1:22" ht="21" hidden="1" customHeight="1">
      <c r="A419" s="270" t="s">
        <v>183</v>
      </c>
      <c r="B419" s="251"/>
      <c r="C419" s="248"/>
      <c r="D419" s="248"/>
      <c r="E419" s="251"/>
      <c r="F419" s="251"/>
      <c r="G419" s="88"/>
      <c r="H419" s="88"/>
    </row>
    <row r="420" spans="1:22" ht="36.75" hidden="1" customHeight="1">
      <c r="A420" s="254" t="s">
        <v>1886</v>
      </c>
      <c r="B420" s="251"/>
      <c r="C420" s="248"/>
      <c r="D420" s="248"/>
      <c r="E420" s="251"/>
      <c r="F420" s="251"/>
      <c r="G420" s="89"/>
      <c r="H420" s="353"/>
    </row>
    <row r="421" spans="1:22" s="105" customFormat="1" ht="60" hidden="1" customHeight="1">
      <c r="A421" s="253" t="s">
        <v>352</v>
      </c>
      <c r="B421" s="259"/>
      <c r="C421" s="255"/>
      <c r="D421" s="484"/>
      <c r="E421" s="485"/>
      <c r="F421" s="259"/>
      <c r="G421" s="119"/>
      <c r="H421" s="119"/>
      <c r="I421" s="104"/>
      <c r="J421" s="104"/>
      <c r="K421" s="183"/>
      <c r="L421" s="104"/>
      <c r="M421" s="104"/>
      <c r="V421" s="209"/>
    </row>
    <row r="422" spans="1:22" ht="53.25" hidden="1" customHeight="1">
      <c r="A422" s="276" t="s">
        <v>1183</v>
      </c>
      <c r="B422" s="280"/>
      <c r="C422" s="281"/>
      <c r="D422" s="281"/>
      <c r="E422" s="488"/>
      <c r="F422" s="280"/>
      <c r="G422" s="282"/>
      <c r="H422" s="282"/>
    </row>
    <row r="423" spans="1:22" ht="39" hidden="1" customHeight="1">
      <c r="A423" s="276" t="s">
        <v>1184</v>
      </c>
      <c r="B423" s="280"/>
      <c r="C423" s="281"/>
      <c r="D423" s="281"/>
      <c r="E423" s="280"/>
      <c r="F423" s="280"/>
      <c r="G423" s="282"/>
      <c r="H423" s="282"/>
    </row>
    <row r="424" spans="1:22" ht="21.75" hidden="1" customHeight="1">
      <c r="A424" s="288" t="s">
        <v>1885</v>
      </c>
      <c r="B424" s="280"/>
      <c r="C424" s="281"/>
      <c r="D424" s="281"/>
      <c r="E424" s="280"/>
      <c r="F424" s="280"/>
      <c r="G424" s="289"/>
      <c r="H424" s="410"/>
    </row>
    <row r="425" spans="1:22" ht="19.5" hidden="1" customHeight="1">
      <c r="A425" s="253" t="s">
        <v>1185</v>
      </c>
      <c r="B425" s="251"/>
      <c r="C425" s="248"/>
      <c r="D425" s="248"/>
      <c r="E425" s="478"/>
      <c r="F425" s="251"/>
      <c r="G425" s="88"/>
      <c r="H425" s="88"/>
    </row>
    <row r="426" spans="1:22" ht="36.75" hidden="1" customHeight="1">
      <c r="A426" s="253" t="s">
        <v>828</v>
      </c>
      <c r="B426" s="251"/>
      <c r="C426" s="248"/>
      <c r="D426" s="248"/>
      <c r="E426" s="251"/>
      <c r="F426" s="251"/>
      <c r="G426" s="88"/>
      <c r="H426" s="88"/>
    </row>
    <row r="427" spans="1:22" ht="19.5" hidden="1" customHeight="1">
      <c r="A427" s="260" t="s">
        <v>1885</v>
      </c>
      <c r="B427" s="251"/>
      <c r="C427" s="248"/>
      <c r="D427" s="248"/>
      <c r="E427" s="251"/>
      <c r="F427" s="251"/>
      <c r="G427" s="86"/>
      <c r="H427" s="353"/>
    </row>
    <row r="428" spans="1:22" ht="24" hidden="1" customHeight="1">
      <c r="A428" s="253" t="s">
        <v>830</v>
      </c>
      <c r="B428" s="251"/>
      <c r="C428" s="248"/>
      <c r="D428" s="248"/>
      <c r="E428" s="478"/>
      <c r="F428" s="251"/>
      <c r="G428" s="88"/>
      <c r="H428" s="353"/>
    </row>
    <row r="429" spans="1:22" ht="58.5" hidden="1" customHeight="1">
      <c r="A429" s="250" t="s">
        <v>1298</v>
      </c>
      <c r="B429" s="251"/>
      <c r="C429" s="248"/>
      <c r="D429" s="248"/>
      <c r="E429" s="274"/>
      <c r="F429" s="251"/>
      <c r="G429" s="88"/>
      <c r="H429" s="353"/>
    </row>
    <row r="430" spans="1:22" ht="24" hidden="1" customHeight="1">
      <c r="A430" s="253" t="s">
        <v>104</v>
      </c>
      <c r="B430" s="251"/>
      <c r="C430" s="248"/>
      <c r="D430" s="248"/>
      <c r="E430" s="274"/>
      <c r="F430" s="274"/>
      <c r="G430" s="86"/>
      <c r="H430" s="353"/>
    </row>
    <row r="431" spans="1:22" ht="115.5" hidden="1" customHeight="1">
      <c r="A431" s="250" t="s">
        <v>1303</v>
      </c>
      <c r="B431" s="251"/>
      <c r="C431" s="248"/>
      <c r="D431" s="248"/>
      <c r="E431" s="274"/>
      <c r="F431" s="274"/>
      <c r="G431" s="88"/>
      <c r="H431" s="353"/>
    </row>
    <row r="432" spans="1:22" ht="21.75" hidden="1" customHeight="1">
      <c r="A432" s="262" t="s">
        <v>1885</v>
      </c>
      <c r="B432" s="251"/>
      <c r="C432" s="248"/>
      <c r="D432" s="248"/>
      <c r="E432" s="274"/>
      <c r="F432" s="251"/>
      <c r="G432" s="89"/>
      <c r="H432" s="353"/>
    </row>
    <row r="433" spans="1:11" ht="53.25" hidden="1" customHeight="1">
      <c r="A433" s="250" t="s">
        <v>855</v>
      </c>
      <c r="B433" s="251"/>
      <c r="C433" s="248"/>
      <c r="D433" s="248"/>
      <c r="E433" s="274"/>
      <c r="F433" s="274"/>
      <c r="G433" s="88"/>
      <c r="H433" s="353"/>
    </row>
    <row r="434" spans="1:11" ht="21.75" hidden="1" customHeight="1">
      <c r="A434" s="260" t="s">
        <v>1885</v>
      </c>
      <c r="B434" s="251"/>
      <c r="C434" s="248"/>
      <c r="D434" s="248"/>
      <c r="E434" s="274"/>
      <c r="F434" s="251"/>
      <c r="G434" s="89"/>
      <c r="H434" s="353"/>
    </row>
    <row r="435" spans="1:11" ht="26.25" hidden="1" customHeight="1">
      <c r="A435" s="159" t="s">
        <v>1902</v>
      </c>
      <c r="B435" s="330"/>
      <c r="C435" s="331"/>
      <c r="D435" s="489"/>
      <c r="E435" s="489"/>
      <c r="F435" s="489"/>
      <c r="G435" s="352"/>
      <c r="H435" s="352"/>
    </row>
    <row r="436" spans="1:11" ht="23.25" hidden="1" customHeight="1">
      <c r="A436" s="159" t="s">
        <v>1903</v>
      </c>
      <c r="B436" s="330"/>
      <c r="C436" s="331"/>
      <c r="D436" s="331"/>
      <c r="E436" s="489"/>
      <c r="F436" s="489"/>
      <c r="G436" s="352"/>
      <c r="H436" s="352"/>
    </row>
    <row r="437" spans="1:11" ht="29.25" hidden="1" customHeight="1">
      <c r="A437" s="159" t="s">
        <v>1903</v>
      </c>
      <c r="B437" s="330"/>
      <c r="C437" s="331"/>
      <c r="D437" s="331"/>
      <c r="E437" s="331"/>
      <c r="F437" s="489"/>
      <c r="G437" s="352"/>
      <c r="H437" s="352"/>
    </row>
    <row r="438" spans="1:11" ht="29.25" hidden="1" customHeight="1">
      <c r="A438" s="159" t="s">
        <v>1903</v>
      </c>
      <c r="B438" s="330"/>
      <c r="C438" s="331"/>
      <c r="D438" s="331"/>
      <c r="E438" s="331"/>
      <c r="F438" s="331"/>
      <c r="G438" s="353"/>
      <c r="H438" s="353"/>
      <c r="J438" s="353">
        <v>10610.8</v>
      </c>
      <c r="K438" s="353">
        <v>22186</v>
      </c>
    </row>
    <row r="439" spans="1:11" ht="20.25" customHeight="1">
      <c r="B439" s="107"/>
      <c r="C439" s="107"/>
      <c r="D439" s="107"/>
      <c r="E439" s="107"/>
      <c r="F439" s="107"/>
      <c r="G439" s="107"/>
    </row>
    <row r="440" spans="1:11" ht="21" customHeight="1">
      <c r="A440" s="38" t="s">
        <v>1471</v>
      </c>
      <c r="B440" s="107"/>
      <c r="C440" s="107"/>
      <c r="D440" s="107"/>
      <c r="E440" s="107"/>
      <c r="F440" s="107"/>
      <c r="G440" s="107"/>
    </row>
    <row r="441" spans="1:11" ht="38.25" customHeight="1">
      <c r="C441" s="118"/>
      <c r="D441" s="118"/>
      <c r="F441" s="118"/>
      <c r="G441" s="10"/>
    </row>
    <row r="442" spans="1:11" ht="24" customHeight="1">
      <c r="C442" s="118"/>
      <c r="D442" s="118"/>
      <c r="F442" s="118"/>
      <c r="G442" s="10" t="s">
        <v>1907</v>
      </c>
    </row>
    <row r="443" spans="1:11" ht="21" customHeight="1">
      <c r="C443" s="118"/>
      <c r="D443" s="118"/>
      <c r="F443" s="118"/>
      <c r="G443" s="10"/>
    </row>
    <row r="444" spans="1:11" ht="60" customHeight="1">
      <c r="C444" s="118"/>
      <c r="D444" s="118"/>
      <c r="F444" s="118"/>
      <c r="G444" s="10" t="s">
        <v>1908</v>
      </c>
      <c r="H444" s="10" t="s">
        <v>1909</v>
      </c>
    </row>
    <row r="445" spans="1:11" ht="18.75" customHeight="1">
      <c r="C445" s="118"/>
      <c r="D445" s="118"/>
      <c r="F445" s="118"/>
      <c r="G445" s="10"/>
    </row>
    <row r="446" spans="1:11" ht="20.25" customHeight="1">
      <c r="C446" s="118"/>
      <c r="D446" s="118"/>
      <c r="F446" s="118"/>
      <c r="G446" s="10"/>
    </row>
    <row r="447" spans="1:11" ht="39.75" customHeight="1">
      <c r="C447" s="118"/>
      <c r="D447" s="118"/>
      <c r="F447" s="118"/>
      <c r="G447" s="10"/>
    </row>
    <row r="448" spans="1:11" ht="27.75" customHeight="1"/>
    <row r="449" ht="27.75" customHeight="1"/>
    <row r="450" ht="27.75" customHeight="1"/>
    <row r="451" ht="27.75" customHeight="1"/>
    <row r="452" ht="27.75" customHeight="1"/>
    <row r="453" ht="27.75" customHeight="1"/>
    <row r="454" ht="27.75" customHeight="1"/>
    <row r="455" ht="27.75" customHeight="1"/>
    <row r="456" ht="27.75" customHeight="1"/>
    <row r="457" ht="27.75" customHeight="1"/>
    <row r="458" ht="27.75" customHeight="1"/>
    <row r="459" ht="27.75" customHeight="1"/>
    <row r="460" ht="27.75" customHeight="1"/>
    <row r="461" ht="27.75" customHeight="1"/>
    <row r="462" ht="27.75" customHeight="1"/>
    <row r="463" ht="27.75" customHeight="1"/>
    <row r="464" ht="27.75" customHeight="1"/>
    <row r="465" ht="27.75" customHeight="1"/>
    <row r="466" ht="27.75" customHeight="1"/>
    <row r="467" ht="27.75" customHeight="1"/>
    <row r="468" ht="27.75" customHeight="1"/>
    <row r="469" ht="27.75" customHeight="1"/>
    <row r="470" ht="27.75" customHeight="1"/>
    <row r="471" ht="27.75" customHeight="1"/>
    <row r="472" ht="27.75" customHeight="1"/>
    <row r="473" ht="27.75" customHeight="1"/>
    <row r="474" ht="27.75" customHeight="1"/>
    <row r="475" ht="27.75" customHeight="1"/>
    <row r="476" ht="27.75" customHeight="1"/>
    <row r="477" ht="27.75" customHeight="1"/>
    <row r="478" ht="27.75" customHeight="1"/>
    <row r="479" ht="27.75" customHeight="1"/>
    <row r="480" ht="27.75" customHeight="1"/>
    <row r="481" ht="27.75" customHeight="1"/>
    <row r="482" ht="27.75" customHeight="1"/>
    <row r="483" ht="27.75" customHeight="1"/>
    <row r="484" ht="27.75" customHeight="1"/>
    <row r="485" ht="27.75" customHeight="1"/>
    <row r="486" ht="27.75" customHeight="1"/>
    <row r="487" ht="27.75" customHeight="1"/>
    <row r="488" ht="27.75" customHeight="1"/>
    <row r="489" ht="27.75" customHeight="1"/>
    <row r="490" ht="27.75" customHeight="1"/>
    <row r="491" ht="27.75" customHeight="1"/>
    <row r="492" ht="27.75" customHeight="1"/>
    <row r="493" ht="27.75" customHeight="1"/>
    <row r="494" ht="27.75" customHeight="1"/>
    <row r="495" ht="27.75" customHeight="1"/>
    <row r="496" ht="27.75" customHeight="1"/>
    <row r="497" ht="27.75" customHeight="1"/>
    <row r="498" ht="27.75" customHeight="1"/>
    <row r="499" ht="27.75" customHeight="1"/>
    <row r="500" ht="27.75" customHeight="1"/>
    <row r="501" ht="27.75" customHeight="1"/>
    <row r="502" ht="27.75" customHeight="1"/>
    <row r="503" ht="27.75" customHeight="1"/>
    <row r="504" ht="27.75" customHeight="1"/>
    <row r="505" ht="27.75" customHeight="1"/>
    <row r="506" ht="27.75" customHeight="1"/>
    <row r="507" ht="27.75" customHeight="1"/>
    <row r="508" ht="27.75" customHeight="1"/>
    <row r="509" ht="27.75" customHeight="1"/>
    <row r="510" ht="27.75" customHeight="1"/>
    <row r="511" ht="27.75" customHeight="1"/>
    <row r="512" ht="27.75" customHeight="1"/>
    <row r="513" ht="27.75" customHeight="1"/>
    <row r="514" ht="27.75" customHeight="1"/>
    <row r="515" ht="27.75" customHeight="1"/>
    <row r="516" ht="27.75" customHeight="1"/>
    <row r="517" ht="27.75" customHeight="1"/>
    <row r="518" ht="27.75" customHeight="1"/>
    <row r="519" ht="27.75" customHeight="1"/>
    <row r="520" ht="27.75" customHeight="1"/>
    <row r="521" ht="27.75" customHeight="1"/>
    <row r="522" ht="27.75" customHeight="1"/>
    <row r="523" ht="27.75" customHeight="1"/>
    <row r="524" ht="27.75" customHeight="1"/>
    <row r="525" ht="27.75" customHeight="1"/>
    <row r="526" ht="27.75" customHeight="1"/>
    <row r="527" ht="27.75" customHeight="1"/>
    <row r="528" ht="27.75" customHeight="1"/>
    <row r="529" ht="27.75" customHeight="1"/>
    <row r="530" ht="27.75" customHeight="1"/>
    <row r="531" ht="27.75" customHeight="1"/>
    <row r="532" ht="27.75" customHeight="1"/>
    <row r="533" ht="27.75" customHeight="1"/>
    <row r="534" ht="27.75" customHeight="1"/>
    <row r="535" ht="27.75" customHeight="1"/>
    <row r="536" ht="27.75" customHeight="1"/>
    <row r="537" ht="27.75" customHeight="1"/>
    <row r="538" ht="27.75" customHeight="1"/>
    <row r="539" ht="27.75" customHeight="1"/>
    <row r="540" ht="27.75" customHeight="1"/>
    <row r="541" ht="27.75" customHeight="1"/>
    <row r="542" ht="27.75" customHeight="1"/>
    <row r="543" ht="27.75" customHeight="1"/>
    <row r="544" ht="27.75" customHeight="1"/>
    <row r="545" ht="27.75" customHeight="1"/>
    <row r="546" ht="27.75" customHeight="1"/>
    <row r="547" ht="27.75" customHeight="1"/>
    <row r="548" ht="27.75" customHeight="1"/>
    <row r="549" ht="27.75" customHeight="1"/>
    <row r="550" ht="27.75" customHeight="1"/>
    <row r="551" ht="27.75" customHeight="1"/>
    <row r="552" ht="27.75" customHeight="1"/>
    <row r="553" ht="27.75" customHeight="1"/>
    <row r="554" ht="27.75" customHeight="1"/>
    <row r="555" ht="27.75" customHeight="1"/>
    <row r="556" ht="27.75" customHeight="1"/>
    <row r="557" ht="27.75" customHeight="1"/>
    <row r="558" ht="27.75" customHeight="1"/>
    <row r="559" ht="27.75" customHeight="1"/>
    <row r="560" ht="27.75" customHeight="1"/>
    <row r="561" ht="27.75" customHeight="1"/>
    <row r="562" ht="27.75" customHeight="1"/>
    <row r="563" ht="27.75" customHeight="1"/>
    <row r="564" ht="27.75" customHeight="1"/>
    <row r="565" ht="27.75" customHeight="1"/>
    <row r="566" ht="27.75" customHeight="1"/>
    <row r="567" ht="27.75" customHeight="1"/>
    <row r="568" ht="27.75" customHeight="1"/>
    <row r="569" ht="27.75" customHeight="1"/>
    <row r="570" ht="27.75" customHeight="1"/>
    <row r="571" ht="27.75" customHeight="1"/>
    <row r="572" ht="27.75" customHeight="1"/>
    <row r="573" ht="27.75" customHeight="1"/>
    <row r="574" ht="27.75" customHeight="1"/>
    <row r="575" ht="27.75" customHeight="1"/>
    <row r="576" ht="27.75" customHeight="1"/>
    <row r="577" ht="27.75" customHeight="1"/>
    <row r="578" ht="27.75" customHeight="1"/>
    <row r="579" ht="27.75" customHeight="1"/>
    <row r="580" ht="27.75" customHeight="1"/>
    <row r="581" ht="27.75" customHeight="1"/>
    <row r="582" ht="27.75" customHeight="1"/>
    <row r="583" ht="27.75" customHeight="1"/>
    <row r="584" ht="27.75" customHeight="1"/>
    <row r="585" ht="27.75" customHeight="1"/>
    <row r="586" ht="27.75" customHeight="1"/>
    <row r="587" ht="27.75" customHeight="1"/>
    <row r="588" ht="27.75" customHeight="1"/>
    <row r="589" ht="27.75" customHeight="1"/>
    <row r="590" ht="27.75" customHeight="1"/>
    <row r="591" ht="27.75" customHeight="1"/>
    <row r="592" ht="27.75" customHeight="1"/>
    <row r="593" ht="27.75" customHeight="1"/>
    <row r="594" ht="27.75" customHeight="1"/>
    <row r="595" ht="27.75" customHeight="1"/>
    <row r="596" ht="27.75" customHeight="1"/>
    <row r="597" ht="27.75" customHeight="1"/>
    <row r="598" ht="27.75" customHeight="1"/>
    <row r="599" ht="27.75" customHeight="1"/>
    <row r="600" ht="27.75" customHeight="1"/>
    <row r="601" ht="27.75" customHeight="1"/>
    <row r="602" ht="27.75" customHeight="1"/>
    <row r="603" ht="27.75" customHeight="1"/>
    <row r="604" ht="27.75" customHeight="1"/>
    <row r="605" ht="27.75" customHeight="1"/>
    <row r="606" ht="27.75" customHeight="1"/>
    <row r="607" ht="27.75" customHeight="1"/>
    <row r="608" ht="27.75" customHeight="1"/>
    <row r="609" ht="27.75" customHeight="1"/>
    <row r="610" ht="27.75" customHeight="1"/>
    <row r="611" ht="27.75" customHeight="1"/>
    <row r="612" ht="27.75" customHeight="1"/>
    <row r="613" ht="27.75" customHeight="1"/>
    <row r="614" ht="27.75" customHeight="1"/>
    <row r="615" ht="27.75" customHeight="1"/>
    <row r="616" ht="27.75" customHeight="1"/>
    <row r="617" ht="27.75" customHeight="1"/>
    <row r="618" ht="27.75" customHeight="1"/>
    <row r="619" ht="27.75" customHeight="1"/>
    <row r="620" ht="27.75" customHeight="1"/>
    <row r="621" ht="27.75" customHeight="1"/>
  </sheetData>
  <mergeCells count="4">
    <mergeCell ref="E1:F1"/>
    <mergeCell ref="E2:G2"/>
    <mergeCell ref="E4:F4"/>
    <mergeCell ref="A6:H6"/>
  </mergeCells>
  <phoneticPr fontId="4" type="noConversion"/>
  <pageMargins left="0.74803149606299213" right="0.74803149606299213" top="0.98425196850393704" bottom="0.98425196850393704" header="0.51181102362204722" footer="0.51181102362204722"/>
  <pageSetup paperSize="9" scale="59" fitToHeight="0" orientation="portrait" r:id="rId1"/>
  <headerFooter alignWithMargins="0"/>
  <rowBreaks count="1" manualBreakCount="1">
    <brk id="379" max="7" man="1"/>
  </rowBreaks>
</worksheet>
</file>

<file path=xl/worksheets/sheet5.xml><?xml version="1.0" encoding="utf-8"?>
<worksheet xmlns="http://schemas.openxmlformats.org/spreadsheetml/2006/main" xmlns:r="http://schemas.openxmlformats.org/officeDocument/2006/relationships">
  <sheetPr codeName="Лист12" enableFormatConditionsCalculation="0">
    <tabColor rgb="FFFF0000"/>
  </sheetPr>
  <dimension ref="A1:O570"/>
  <sheetViews>
    <sheetView tabSelected="1" view="pageBreakPreview" zoomScale="66" zoomScaleNormal="75" zoomScaleSheetLayoutView="66" workbookViewId="0">
      <pane ySplit="12" topLeftCell="A13" activePane="bottomLeft" state="frozenSplit"/>
      <selection activeCell="G18" sqref="G18"/>
      <selection pane="bottomLeft" activeCell="G207" sqref="G207"/>
    </sheetView>
  </sheetViews>
  <sheetFormatPr defaultRowHeight="18.75"/>
  <cols>
    <col min="1" max="1" width="65" style="118" customWidth="1"/>
    <col min="2" max="2" width="9.140625" style="144"/>
    <col min="3" max="3" width="8.42578125" style="144" customWidth="1"/>
    <col min="4" max="4" width="13.42578125" style="118" customWidth="1"/>
    <col min="5" max="5" width="7.7109375" style="120" customWidth="1"/>
    <col min="6" max="6" width="16.7109375" style="176" customWidth="1"/>
    <col min="7" max="7" width="17.42578125" style="118" customWidth="1"/>
    <col min="8" max="8" width="23" style="117" customWidth="1"/>
    <col min="9" max="16384" width="9.140625" style="118"/>
  </cols>
  <sheetData>
    <row r="1" spans="1:8">
      <c r="A1" s="142"/>
      <c r="B1" s="143"/>
      <c r="C1" s="143"/>
      <c r="D1" s="496" t="s">
        <v>1969</v>
      </c>
      <c r="E1" s="496"/>
    </row>
    <row r="2" spans="1:8" ht="36" customHeight="1">
      <c r="D2" s="505" t="s">
        <v>2037</v>
      </c>
      <c r="E2" s="505"/>
      <c r="F2" s="505"/>
    </row>
    <row r="3" spans="1:8" ht="18" customHeight="1">
      <c r="D3" s="422" t="s">
        <v>1984</v>
      </c>
      <c r="E3" s="20"/>
    </row>
    <row r="4" spans="1:8" ht="18" customHeight="1">
      <c r="D4" s="496"/>
      <c r="E4" s="496"/>
    </row>
    <row r="5" spans="1:8" ht="12.75">
      <c r="E5" s="118"/>
    </row>
    <row r="6" spans="1:8" ht="38.25" customHeight="1">
      <c r="A6" s="507" t="s">
        <v>2020</v>
      </c>
      <c r="B6" s="507"/>
      <c r="C6" s="507"/>
      <c r="D6" s="507"/>
      <c r="E6" s="507"/>
      <c r="F6" s="507"/>
    </row>
    <row r="7" spans="1:8" ht="24" customHeight="1">
      <c r="A7" s="98"/>
      <c r="D7" s="145"/>
      <c r="E7" s="19"/>
      <c r="F7" s="19" t="s">
        <v>1630</v>
      </c>
    </row>
    <row r="8" spans="1:8" hidden="1">
      <c r="A8" s="146" t="s">
        <v>833</v>
      </c>
      <c r="D8" s="145"/>
      <c r="E8" s="19"/>
    </row>
    <row r="9" spans="1:8" hidden="1">
      <c r="A9" s="98"/>
      <c r="D9" s="145"/>
      <c r="E9" s="19"/>
    </row>
    <row r="10" spans="1:8" hidden="1">
      <c r="A10" s="98"/>
      <c r="D10" s="145"/>
      <c r="E10" s="19"/>
    </row>
    <row r="11" spans="1:8" hidden="1">
      <c r="A11" s="99"/>
      <c r="D11" s="145"/>
      <c r="E11" s="19"/>
    </row>
    <row r="12" spans="1:8" ht="75">
      <c r="A12" s="147" t="s">
        <v>835</v>
      </c>
      <c r="B12" s="148" t="s">
        <v>836</v>
      </c>
      <c r="C12" s="148" t="s">
        <v>837</v>
      </c>
      <c r="D12" s="147" t="s">
        <v>838</v>
      </c>
      <c r="E12" s="147" t="s">
        <v>839</v>
      </c>
      <c r="F12" s="243" t="s">
        <v>2000</v>
      </c>
      <c r="G12" s="441" t="s">
        <v>2001</v>
      </c>
    </row>
    <row r="13" spans="1:8">
      <c r="A13" s="147">
        <v>1</v>
      </c>
      <c r="B13" s="148">
        <v>2</v>
      </c>
      <c r="C13" s="148">
        <v>3</v>
      </c>
      <c r="D13" s="147">
        <v>4</v>
      </c>
      <c r="E13" s="147">
        <v>5</v>
      </c>
      <c r="F13" s="243">
        <v>6</v>
      </c>
      <c r="G13" s="441">
        <v>7</v>
      </c>
    </row>
    <row r="14" spans="1:8" s="110" customFormat="1">
      <c r="A14" s="156" t="s">
        <v>840</v>
      </c>
      <c r="B14" s="152"/>
      <c r="C14" s="152"/>
      <c r="D14" s="14"/>
      <c r="E14" s="14"/>
      <c r="F14" s="175">
        <f>F15+F40+F75+F166+F331+F332+F382</f>
        <v>19463</v>
      </c>
      <c r="G14" s="175">
        <f>G15+G40+G75+G166+G331+G332</f>
        <v>16258.8</v>
      </c>
      <c r="H14" s="109"/>
    </row>
    <row r="15" spans="1:8" s="110" customFormat="1" ht="19.5" customHeight="1">
      <c r="A15" s="156" t="s">
        <v>841</v>
      </c>
      <c r="B15" s="152" t="str">
        <f>"01"</f>
        <v>01</v>
      </c>
      <c r="C15" s="152"/>
      <c r="D15" s="14"/>
      <c r="E15" s="14"/>
      <c r="F15" s="175">
        <f>F16+F21+F41</f>
        <v>9581.7999999999993</v>
      </c>
      <c r="G15" s="175">
        <f>G16+G21+G41</f>
        <v>9652.5</v>
      </c>
      <c r="H15" s="109"/>
    </row>
    <row r="16" spans="1:8" ht="61.5" customHeight="1">
      <c r="A16" s="31" t="s">
        <v>919</v>
      </c>
      <c r="B16" s="138" t="str">
        <f t="shared" ref="B16:B18" si="0">"01"</f>
        <v>01</v>
      </c>
      <c r="C16" s="138" t="str">
        <f>"02"</f>
        <v>02</v>
      </c>
      <c r="D16" s="441"/>
      <c r="E16" s="441"/>
      <c r="F16" s="175">
        <v>1081.5</v>
      </c>
      <c r="G16" s="175">
        <f>G17</f>
        <v>1081.5</v>
      </c>
    </row>
    <row r="17" spans="1:8" s="107" customFormat="1" ht="42.75" customHeight="1">
      <c r="A17" s="4" t="s">
        <v>831</v>
      </c>
      <c r="B17" s="138" t="str">
        <f t="shared" si="0"/>
        <v>01</v>
      </c>
      <c r="C17" s="138" t="str">
        <f>"02"</f>
        <v>02</v>
      </c>
      <c r="D17" s="441" t="s">
        <v>1965</v>
      </c>
      <c r="E17" s="441"/>
      <c r="F17" s="86">
        <v>1081.5</v>
      </c>
      <c r="G17" s="86">
        <v>1081.5</v>
      </c>
      <c r="H17" s="106"/>
    </row>
    <row r="18" spans="1:8" s="107" customFormat="1" ht="97.5" customHeight="1">
      <c r="A18" s="4" t="s">
        <v>1867</v>
      </c>
      <c r="B18" s="138" t="str">
        <f t="shared" si="0"/>
        <v>01</v>
      </c>
      <c r="C18" s="138" t="str">
        <f>"02"</f>
        <v>02</v>
      </c>
      <c r="D18" s="441" t="s">
        <v>1965</v>
      </c>
      <c r="E18" s="441" t="str">
        <f>"100"</f>
        <v>100</v>
      </c>
      <c r="F18" s="86">
        <v>1081.5</v>
      </c>
      <c r="G18" s="86">
        <v>1081.5</v>
      </c>
      <c r="H18" s="106" t="s">
        <v>1966</v>
      </c>
    </row>
    <row r="19" spans="1:8" ht="74.25" hidden="1" customHeight="1">
      <c r="A19" s="223" t="s">
        <v>970</v>
      </c>
      <c r="B19" s="138" t="str">
        <f t="shared" ref="B19:B69" si="1">"01"</f>
        <v>01</v>
      </c>
      <c r="C19" s="138" t="str">
        <f>"06"</f>
        <v>06</v>
      </c>
      <c r="D19" s="441"/>
      <c r="E19" s="441"/>
      <c r="F19" s="86">
        <f>F20</f>
        <v>0</v>
      </c>
      <c r="G19" s="86">
        <f>G20</f>
        <v>0</v>
      </c>
    </row>
    <row r="20" spans="1:8" ht="73.5" hidden="1" customHeight="1">
      <c r="A20" s="223" t="s">
        <v>1866</v>
      </c>
      <c r="B20" s="138" t="str">
        <f t="shared" si="1"/>
        <v>01</v>
      </c>
      <c r="C20" s="138" t="str">
        <f>"06"</f>
        <v>06</v>
      </c>
      <c r="D20" s="441" t="s">
        <v>543</v>
      </c>
      <c r="E20" s="441"/>
      <c r="F20" s="86"/>
      <c r="G20" s="86"/>
    </row>
    <row r="21" spans="1:8" ht="163.5" customHeight="1">
      <c r="A21" s="4" t="s">
        <v>2008</v>
      </c>
      <c r="B21" s="138" t="str">
        <f t="shared" si="1"/>
        <v>01</v>
      </c>
      <c r="C21" s="138" t="str">
        <f>"04"</f>
        <v>04</v>
      </c>
      <c r="D21" s="441" t="s">
        <v>1973</v>
      </c>
      <c r="E21" s="441">
        <v>100</v>
      </c>
      <c r="F21" s="155">
        <v>740.5</v>
      </c>
      <c r="G21" s="155">
        <v>740.5</v>
      </c>
    </row>
    <row r="22" spans="1:8" ht="73.5" hidden="1" customHeight="1">
      <c r="A22" s="443"/>
      <c r="B22" s="138"/>
      <c r="C22" s="138"/>
      <c r="D22" s="441" t="s">
        <v>1973</v>
      </c>
      <c r="E22" s="441"/>
      <c r="F22" s="86"/>
      <c r="G22" s="86"/>
    </row>
    <row r="23" spans="1:8" ht="159" customHeight="1">
      <c r="A23" s="96" t="s">
        <v>2009</v>
      </c>
      <c r="B23" s="138" t="str">
        <f t="shared" si="1"/>
        <v>01</v>
      </c>
      <c r="C23" s="138" t="str">
        <f>"06"</f>
        <v>06</v>
      </c>
      <c r="D23" s="441" t="s">
        <v>1971</v>
      </c>
      <c r="E23" s="441"/>
      <c r="F23" s="175">
        <v>20.5</v>
      </c>
      <c r="G23" s="175">
        <v>20.5</v>
      </c>
    </row>
    <row r="24" spans="1:8" ht="20.25" hidden="1" customHeight="1">
      <c r="A24" s="31" t="s">
        <v>971</v>
      </c>
      <c r="B24" s="138" t="str">
        <f t="shared" si="1"/>
        <v>01</v>
      </c>
      <c r="C24" s="138" t="str">
        <f>"05"</f>
        <v>05</v>
      </c>
      <c r="D24" s="441"/>
      <c r="E24" s="441"/>
      <c r="F24" s="86">
        <f>F25</f>
        <v>0</v>
      </c>
      <c r="G24" s="155"/>
    </row>
    <row r="25" spans="1:8" ht="66.75" hidden="1" customHeight="1">
      <c r="A25" s="31" t="s">
        <v>972</v>
      </c>
      <c r="B25" s="138" t="str">
        <f t="shared" si="1"/>
        <v>01</v>
      </c>
      <c r="C25" s="138" t="str">
        <f>"05"</f>
        <v>05</v>
      </c>
      <c r="D25" s="441" t="s">
        <v>973</v>
      </c>
      <c r="E25" s="441"/>
      <c r="F25" s="86">
        <f>F26</f>
        <v>0</v>
      </c>
      <c r="G25" s="155"/>
    </row>
    <row r="26" spans="1:8" ht="43.5" hidden="1" customHeight="1">
      <c r="A26" s="223" t="s">
        <v>1870</v>
      </c>
      <c r="B26" s="138" t="str">
        <f t="shared" si="1"/>
        <v>01</v>
      </c>
      <c r="C26" s="138" t="str">
        <f>"05"</f>
        <v>05</v>
      </c>
      <c r="D26" s="441" t="s">
        <v>973</v>
      </c>
      <c r="E26" s="441" t="str">
        <f>"200"</f>
        <v>200</v>
      </c>
      <c r="F26" s="86">
        <f>ведомственная!G26</f>
        <v>0</v>
      </c>
      <c r="G26" s="155"/>
    </row>
    <row r="27" spans="1:8" ht="57.75" hidden="1" customHeight="1">
      <c r="A27" s="31" t="s">
        <v>176</v>
      </c>
      <c r="B27" s="138" t="str">
        <f t="shared" si="1"/>
        <v>01</v>
      </c>
      <c r="C27" s="138" t="str">
        <f>"06"</f>
        <v>06</v>
      </c>
      <c r="D27" s="441"/>
      <c r="E27" s="441"/>
      <c r="F27" s="86">
        <f>F28</f>
        <v>0</v>
      </c>
      <c r="G27" s="86">
        <f>G28</f>
        <v>0</v>
      </c>
    </row>
    <row r="28" spans="1:8" ht="25.5" hidden="1" customHeight="1">
      <c r="A28" s="31" t="s">
        <v>920</v>
      </c>
      <c r="B28" s="138" t="str">
        <f t="shared" si="1"/>
        <v>01</v>
      </c>
      <c r="C28" s="138" t="str">
        <f>"06"</f>
        <v>06</v>
      </c>
      <c r="D28" s="441" t="s">
        <v>543</v>
      </c>
      <c r="E28" s="441"/>
      <c r="F28" s="86">
        <f>F29+F30</f>
        <v>0</v>
      </c>
      <c r="G28" s="86">
        <f>G29+G30</f>
        <v>0</v>
      </c>
    </row>
    <row r="29" spans="1:8" ht="96" hidden="1" customHeight="1">
      <c r="A29" s="223" t="s">
        <v>1867</v>
      </c>
      <c r="B29" s="138" t="str">
        <f t="shared" si="1"/>
        <v>01</v>
      </c>
      <c r="C29" s="138" t="str">
        <f>"06"</f>
        <v>06</v>
      </c>
      <c r="D29" s="441" t="s">
        <v>543</v>
      </c>
      <c r="E29" s="441" t="str">
        <f>"100"</f>
        <v>100</v>
      </c>
      <c r="F29" s="86">
        <f>ведомственная!G386+ведомственная!G108</f>
        <v>0</v>
      </c>
      <c r="G29" s="86">
        <f>ведомственная!H386+ведомственная!H108</f>
        <v>0</v>
      </c>
    </row>
    <row r="30" spans="1:8" ht="39.75" hidden="1" customHeight="1">
      <c r="A30" s="223" t="s">
        <v>1870</v>
      </c>
      <c r="B30" s="138" t="str">
        <f t="shared" si="1"/>
        <v>01</v>
      </c>
      <c r="C30" s="138" t="str">
        <f>"06"</f>
        <v>06</v>
      </c>
      <c r="D30" s="441" t="s">
        <v>543</v>
      </c>
      <c r="E30" s="441" t="str">
        <f>"200"</f>
        <v>200</v>
      </c>
      <c r="F30" s="86"/>
      <c r="G30" s="86">
        <f>ведомственная!H109+ведомственная!H387</f>
        <v>0</v>
      </c>
    </row>
    <row r="31" spans="1:8" ht="27.75" hidden="1" customHeight="1">
      <c r="A31" s="31" t="s">
        <v>1507</v>
      </c>
      <c r="B31" s="138" t="str">
        <f t="shared" si="1"/>
        <v>01</v>
      </c>
      <c r="C31" s="138" t="str">
        <f>"07"</f>
        <v>07</v>
      </c>
      <c r="D31" s="441"/>
      <c r="E31" s="441"/>
      <c r="F31" s="86">
        <f>F32+F34</f>
        <v>0</v>
      </c>
      <c r="G31" s="86">
        <f>G32+G34</f>
        <v>0</v>
      </c>
    </row>
    <row r="32" spans="1:8" ht="41.25" hidden="1" customHeight="1">
      <c r="A32" s="233" t="s">
        <v>1567</v>
      </c>
      <c r="B32" s="138" t="str">
        <f t="shared" si="1"/>
        <v>01</v>
      </c>
      <c r="C32" s="138" t="str">
        <f>"07"</f>
        <v>07</v>
      </c>
      <c r="D32" s="1" t="s">
        <v>1568</v>
      </c>
      <c r="E32" s="441" t="str">
        <f>"001"</f>
        <v>001</v>
      </c>
      <c r="F32" s="86">
        <f>F33</f>
        <v>0</v>
      </c>
      <c r="G32" s="155"/>
    </row>
    <row r="33" spans="1:8" ht="36" hidden="1" customHeight="1">
      <c r="A33" s="31" t="s">
        <v>752</v>
      </c>
      <c r="B33" s="138" t="str">
        <f t="shared" si="1"/>
        <v>01</v>
      </c>
      <c r="C33" s="138" t="str">
        <f>"07"</f>
        <v>07</v>
      </c>
      <c r="D33" s="1" t="s">
        <v>1568</v>
      </c>
      <c r="E33" s="441" t="str">
        <f>"001"</f>
        <v>001</v>
      </c>
      <c r="F33" s="86">
        <f>ведомственная!G29</f>
        <v>0</v>
      </c>
      <c r="G33" s="155"/>
    </row>
    <row r="34" spans="1:8" ht="59.25" hidden="1" customHeight="1">
      <c r="A34" s="223" t="s">
        <v>1869</v>
      </c>
      <c r="B34" s="138" t="str">
        <f t="shared" si="1"/>
        <v>01</v>
      </c>
      <c r="C34" s="138" t="str">
        <f>"07"</f>
        <v>07</v>
      </c>
      <c r="D34" s="441" t="s">
        <v>985</v>
      </c>
      <c r="E34" s="441"/>
      <c r="F34" s="86">
        <f>F35</f>
        <v>0</v>
      </c>
      <c r="G34" s="86">
        <f>G35</f>
        <v>0</v>
      </c>
    </row>
    <row r="35" spans="1:8" ht="27.75" hidden="1" customHeight="1">
      <c r="A35" s="226" t="s">
        <v>1868</v>
      </c>
      <c r="B35" s="138" t="str">
        <f t="shared" si="1"/>
        <v>01</v>
      </c>
      <c r="C35" s="138" t="str">
        <f>"07"</f>
        <v>07</v>
      </c>
      <c r="D35" s="441" t="s">
        <v>985</v>
      </c>
      <c r="E35" s="441" t="str">
        <f>"800"</f>
        <v>800</v>
      </c>
      <c r="F35" s="86">
        <f>ведомственная!G31</f>
        <v>0</v>
      </c>
      <c r="G35" s="86">
        <f>ведомственная!H31</f>
        <v>0</v>
      </c>
    </row>
    <row r="36" spans="1:8" ht="17.25" hidden="1" customHeight="1">
      <c r="A36" s="31" t="s">
        <v>1508</v>
      </c>
      <c r="B36" s="138" t="str">
        <f t="shared" si="1"/>
        <v>01</v>
      </c>
      <c r="C36" s="138">
        <v>11</v>
      </c>
      <c r="D36" s="441"/>
      <c r="E36" s="441"/>
      <c r="F36" s="86">
        <f>F37+F39</f>
        <v>0</v>
      </c>
      <c r="G36" s="86">
        <f>G37+G39</f>
        <v>0</v>
      </c>
    </row>
    <row r="37" spans="1:8" s="107" customFormat="1" ht="23.25" hidden="1" customHeight="1">
      <c r="A37" s="2" t="s">
        <v>669</v>
      </c>
      <c r="B37" s="138" t="str">
        <f t="shared" si="1"/>
        <v>01</v>
      </c>
      <c r="C37" s="138">
        <v>11</v>
      </c>
      <c r="D37" s="441" t="s">
        <v>670</v>
      </c>
      <c r="E37" s="1"/>
      <c r="F37" s="86">
        <f>F38</f>
        <v>0</v>
      </c>
      <c r="G37" s="86">
        <f>G38</f>
        <v>0</v>
      </c>
      <c r="H37" s="106"/>
    </row>
    <row r="38" spans="1:8" ht="18.75" hidden="1" customHeight="1">
      <c r="A38" s="226" t="s">
        <v>1868</v>
      </c>
      <c r="B38" s="138" t="str">
        <f t="shared" si="1"/>
        <v>01</v>
      </c>
      <c r="C38" s="138">
        <v>11</v>
      </c>
      <c r="D38" s="441" t="s">
        <v>670</v>
      </c>
      <c r="E38" s="1" t="str">
        <f>"800"</f>
        <v>800</v>
      </c>
      <c r="F38" s="86">
        <f>ведомственная!G34+ведомственная!G127</f>
        <v>0</v>
      </c>
      <c r="G38" s="86">
        <f>ведомственная!H34+ведомственная!H127</f>
        <v>0</v>
      </c>
    </row>
    <row r="39" spans="1:8" ht="18.75" hidden="1" customHeight="1">
      <c r="A39" s="224" t="s">
        <v>1868</v>
      </c>
      <c r="B39" s="138" t="str">
        <f t="shared" si="1"/>
        <v>01</v>
      </c>
      <c r="C39" s="138">
        <v>11</v>
      </c>
      <c r="D39" s="441" t="s">
        <v>670</v>
      </c>
      <c r="E39" s="441" t="str">
        <f>"800"</f>
        <v>800</v>
      </c>
      <c r="F39" s="155">
        <f>ведомственная!G390</f>
        <v>0</v>
      </c>
      <c r="G39" s="171"/>
    </row>
    <row r="40" spans="1:8" ht="73.5" customHeight="1">
      <c r="A40" s="454" t="s">
        <v>2010</v>
      </c>
      <c r="B40" s="138" t="str">
        <f t="shared" si="1"/>
        <v>01</v>
      </c>
      <c r="C40" s="138" t="str">
        <f>"06"</f>
        <v>06</v>
      </c>
      <c r="D40" s="441" t="s">
        <v>1971</v>
      </c>
      <c r="E40" s="441">
        <v>200</v>
      </c>
      <c r="F40" s="155">
        <v>20.5</v>
      </c>
      <c r="G40" s="171">
        <v>20.5</v>
      </c>
    </row>
    <row r="41" spans="1:8" ht="57" customHeight="1">
      <c r="A41" s="31" t="s">
        <v>1510</v>
      </c>
      <c r="B41" s="138" t="str">
        <f t="shared" si="1"/>
        <v>01</v>
      </c>
      <c r="C41" s="138">
        <v>13</v>
      </c>
      <c r="D41" s="441"/>
      <c r="E41" s="1"/>
      <c r="F41" s="175">
        <f>F43+F44+F74</f>
        <v>7759.8</v>
      </c>
      <c r="G41" s="175">
        <f>G43+G44+G74</f>
        <v>7830.5</v>
      </c>
    </row>
    <row r="42" spans="1:8" ht="51" customHeight="1">
      <c r="A42" s="31" t="s">
        <v>920</v>
      </c>
      <c r="B42" s="138" t="str">
        <f t="shared" si="1"/>
        <v>01</v>
      </c>
      <c r="C42" s="138">
        <v>13</v>
      </c>
      <c r="D42" s="441" t="s">
        <v>1973</v>
      </c>
      <c r="E42" s="441"/>
      <c r="F42" s="175">
        <v>6795.2</v>
      </c>
      <c r="G42" s="86">
        <v>6804.8</v>
      </c>
    </row>
    <row r="43" spans="1:8" ht="164.25" customHeight="1">
      <c r="A43" s="453" t="s">
        <v>2016</v>
      </c>
      <c r="B43" s="138" t="str">
        <f t="shared" si="1"/>
        <v>01</v>
      </c>
      <c r="C43" s="138">
        <v>13</v>
      </c>
      <c r="D43" s="441" t="s">
        <v>1973</v>
      </c>
      <c r="E43" s="441" t="str">
        <f>"100"</f>
        <v>100</v>
      </c>
      <c r="F43" s="86">
        <v>4755.8</v>
      </c>
      <c r="G43" s="86">
        <v>4755.8</v>
      </c>
    </row>
    <row r="44" spans="1:8" ht="153" customHeight="1">
      <c r="A44" s="453" t="s">
        <v>2021</v>
      </c>
      <c r="B44" s="138" t="str">
        <f t="shared" si="1"/>
        <v>01</v>
      </c>
      <c r="C44" s="138">
        <v>13</v>
      </c>
      <c r="D44" s="441" t="s">
        <v>1973</v>
      </c>
      <c r="E44" s="441" t="str">
        <f>"200"</f>
        <v>200</v>
      </c>
      <c r="F44" s="86">
        <v>2882</v>
      </c>
      <c r="G44" s="86">
        <v>2951.7</v>
      </c>
      <c r="H44" s="117">
        <v>2543.3000000000002</v>
      </c>
    </row>
    <row r="45" spans="1:8" ht="18.75" hidden="1" customHeight="1">
      <c r="A45" s="31" t="s">
        <v>217</v>
      </c>
      <c r="B45" s="138" t="str">
        <f t="shared" si="1"/>
        <v>01</v>
      </c>
      <c r="C45" s="138">
        <v>13</v>
      </c>
      <c r="D45" s="359" t="s">
        <v>283</v>
      </c>
      <c r="E45" s="441"/>
      <c r="F45" s="86">
        <f>F46+F47</f>
        <v>0</v>
      </c>
      <c r="G45" s="86">
        <f>G46+G47</f>
        <v>0</v>
      </c>
    </row>
    <row r="46" spans="1:8" ht="96.75" hidden="1" customHeight="1">
      <c r="A46" s="223" t="s">
        <v>1867</v>
      </c>
      <c r="B46" s="138" t="str">
        <f t="shared" si="1"/>
        <v>01</v>
      </c>
      <c r="C46" s="138">
        <v>13</v>
      </c>
      <c r="D46" s="359" t="s">
        <v>283</v>
      </c>
      <c r="E46" s="441" t="str">
        <f>"100"</f>
        <v>100</v>
      </c>
      <c r="F46" s="86">
        <f>ведомственная!G40</f>
        <v>0</v>
      </c>
      <c r="G46" s="86">
        <f>ведомственная!H40</f>
        <v>0</v>
      </c>
    </row>
    <row r="47" spans="1:8" ht="35.25" hidden="1" customHeight="1">
      <c r="A47" s="223" t="s">
        <v>1870</v>
      </c>
      <c r="B47" s="138" t="str">
        <f t="shared" si="1"/>
        <v>01</v>
      </c>
      <c r="C47" s="138">
        <v>13</v>
      </c>
      <c r="D47" s="359" t="s">
        <v>283</v>
      </c>
      <c r="E47" s="441" t="str">
        <f>"200"</f>
        <v>200</v>
      </c>
      <c r="F47" s="86">
        <f>ведомственная!G41</f>
        <v>0</v>
      </c>
      <c r="G47" s="86">
        <f>ведомственная!H41</f>
        <v>0</v>
      </c>
    </row>
    <row r="48" spans="1:8" ht="30.75" hidden="1" customHeight="1">
      <c r="A48" s="4" t="s">
        <v>1695</v>
      </c>
      <c r="B48" s="138" t="str">
        <f t="shared" si="1"/>
        <v>01</v>
      </c>
      <c r="C48" s="138">
        <v>13</v>
      </c>
      <c r="D48" s="359" t="s">
        <v>284</v>
      </c>
      <c r="E48" s="441"/>
      <c r="F48" s="86">
        <f>F49+F50</f>
        <v>0</v>
      </c>
      <c r="G48" s="86">
        <f>G49+G50</f>
        <v>0</v>
      </c>
    </row>
    <row r="49" spans="1:7" ht="97.5" hidden="1" customHeight="1">
      <c r="A49" s="223" t="s">
        <v>1867</v>
      </c>
      <c r="B49" s="138" t="str">
        <f t="shared" si="1"/>
        <v>01</v>
      </c>
      <c r="C49" s="138">
        <v>13</v>
      </c>
      <c r="D49" s="359" t="s">
        <v>284</v>
      </c>
      <c r="E49" s="441" t="str">
        <f>"100"</f>
        <v>100</v>
      </c>
      <c r="F49" s="86">
        <f>ведомственная!G43</f>
        <v>0</v>
      </c>
      <c r="G49" s="86">
        <f>ведомственная!H43</f>
        <v>0</v>
      </c>
    </row>
    <row r="50" spans="1:7" ht="35.25" hidden="1" customHeight="1">
      <c r="A50" s="223" t="s">
        <v>1870</v>
      </c>
      <c r="B50" s="138" t="str">
        <f t="shared" si="1"/>
        <v>01</v>
      </c>
      <c r="C50" s="138">
        <v>13</v>
      </c>
      <c r="D50" s="359" t="s">
        <v>284</v>
      </c>
      <c r="E50" s="441" t="str">
        <f>"200"</f>
        <v>200</v>
      </c>
      <c r="F50" s="86">
        <f>ведомственная!G44</f>
        <v>0</v>
      </c>
      <c r="G50" s="86">
        <f>ведомственная!H44</f>
        <v>0</v>
      </c>
    </row>
    <row r="51" spans="1:7" ht="42.75" hidden="1" customHeight="1">
      <c r="A51" s="223" t="s">
        <v>1890</v>
      </c>
      <c r="B51" s="138" t="str">
        <f t="shared" si="1"/>
        <v>01</v>
      </c>
      <c r="C51" s="138">
        <v>13</v>
      </c>
      <c r="D51" s="1" t="s">
        <v>753</v>
      </c>
      <c r="E51" s="1"/>
      <c r="F51" s="86">
        <f>F52+F53</f>
        <v>0</v>
      </c>
      <c r="G51" s="86">
        <f>G52+G53</f>
        <v>0</v>
      </c>
    </row>
    <row r="52" spans="1:7" ht="100.5" hidden="1" customHeight="1">
      <c r="A52" s="223" t="s">
        <v>1867</v>
      </c>
      <c r="B52" s="138" t="str">
        <f t="shared" si="1"/>
        <v>01</v>
      </c>
      <c r="C52" s="138">
        <v>13</v>
      </c>
      <c r="D52" s="1" t="s">
        <v>753</v>
      </c>
      <c r="E52" s="1" t="str">
        <f>"100"</f>
        <v>100</v>
      </c>
      <c r="F52" s="86">
        <f>ведомственная!G46</f>
        <v>0</v>
      </c>
      <c r="G52" s="86">
        <f>ведомственная!H46</f>
        <v>0</v>
      </c>
    </row>
    <row r="53" spans="1:7" ht="45" hidden="1" customHeight="1">
      <c r="A53" s="223" t="s">
        <v>1870</v>
      </c>
      <c r="B53" s="138" t="str">
        <f t="shared" si="1"/>
        <v>01</v>
      </c>
      <c r="C53" s="138">
        <v>13</v>
      </c>
      <c r="D53" s="1" t="s">
        <v>753</v>
      </c>
      <c r="E53" s="1" t="str">
        <f>"200"</f>
        <v>200</v>
      </c>
      <c r="F53" s="86">
        <f>ведомственная!G47</f>
        <v>0</v>
      </c>
      <c r="G53" s="86">
        <f>ведомственная!H47</f>
        <v>0</v>
      </c>
    </row>
    <row r="54" spans="1:7" ht="30" hidden="1" customHeight="1">
      <c r="A54" s="5" t="s">
        <v>540</v>
      </c>
      <c r="B54" s="138" t="str">
        <f t="shared" si="1"/>
        <v>01</v>
      </c>
      <c r="C54" s="138">
        <v>13</v>
      </c>
      <c r="D54" s="15" t="s">
        <v>1306</v>
      </c>
      <c r="E54" s="15"/>
      <c r="F54" s="86">
        <f>F55</f>
        <v>0</v>
      </c>
      <c r="G54" s="155"/>
    </row>
    <row r="55" spans="1:7" ht="36" hidden="1" customHeight="1">
      <c r="A55" s="224" t="s">
        <v>1885</v>
      </c>
      <c r="B55" s="138" t="str">
        <f t="shared" si="1"/>
        <v>01</v>
      </c>
      <c r="C55" s="138">
        <v>13</v>
      </c>
      <c r="D55" s="15" t="s">
        <v>1306</v>
      </c>
      <c r="E55" s="15" t="s">
        <v>1887</v>
      </c>
      <c r="F55" s="86">
        <f>ведомственная!G392</f>
        <v>0</v>
      </c>
      <c r="G55" s="155"/>
    </row>
    <row r="56" spans="1:7" ht="53.25" hidden="1" customHeight="1">
      <c r="A56" s="169" t="s">
        <v>549</v>
      </c>
      <c r="B56" s="138" t="str">
        <f t="shared" si="1"/>
        <v>01</v>
      </c>
      <c r="C56" s="138">
        <v>13</v>
      </c>
      <c r="D56" s="15" t="s">
        <v>1306</v>
      </c>
      <c r="E56" s="15"/>
      <c r="F56" s="86">
        <f>ведомственная!G393</f>
        <v>0</v>
      </c>
      <c r="G56" s="155"/>
    </row>
    <row r="57" spans="1:7" ht="36" hidden="1" customHeight="1">
      <c r="A57" s="5" t="s">
        <v>1427</v>
      </c>
      <c r="B57" s="138" t="str">
        <f t="shared" si="1"/>
        <v>01</v>
      </c>
      <c r="C57" s="138">
        <v>13</v>
      </c>
      <c r="D57" s="15" t="s">
        <v>1306</v>
      </c>
      <c r="E57" s="15" t="s">
        <v>296</v>
      </c>
      <c r="F57" s="86">
        <f>ведомственная!G394</f>
        <v>0</v>
      </c>
      <c r="G57" s="155"/>
    </row>
    <row r="58" spans="1:7" ht="44.25" hidden="1" customHeight="1">
      <c r="A58" s="5" t="s">
        <v>601</v>
      </c>
      <c r="B58" s="138" t="str">
        <f t="shared" si="1"/>
        <v>01</v>
      </c>
      <c r="C58" s="138">
        <v>13</v>
      </c>
      <c r="D58" s="441" t="s">
        <v>755</v>
      </c>
      <c r="E58" s="441"/>
      <c r="F58" s="86">
        <f>F59</f>
        <v>0</v>
      </c>
      <c r="G58" s="155"/>
    </row>
    <row r="59" spans="1:7" ht="47.25" hidden="1" customHeight="1">
      <c r="A59" s="223" t="s">
        <v>1870</v>
      </c>
      <c r="B59" s="138" t="str">
        <f t="shared" si="1"/>
        <v>01</v>
      </c>
      <c r="C59" s="138">
        <v>13</v>
      </c>
      <c r="D59" s="441" t="s">
        <v>755</v>
      </c>
      <c r="E59" s="441" t="str">
        <f>"200"</f>
        <v>200</v>
      </c>
      <c r="F59" s="86">
        <f>ведомственная!G122</f>
        <v>0</v>
      </c>
      <c r="G59" s="155"/>
    </row>
    <row r="60" spans="1:7" ht="51.75" hidden="1" customHeight="1">
      <c r="A60" s="216" t="s">
        <v>1058</v>
      </c>
      <c r="B60" s="202" t="str">
        <f t="shared" si="1"/>
        <v>01</v>
      </c>
      <c r="C60" s="202">
        <v>13</v>
      </c>
      <c r="D60" s="205" t="s">
        <v>542</v>
      </c>
      <c r="E60" s="205"/>
      <c r="F60" s="207">
        <f>F61</f>
        <v>0</v>
      </c>
      <c r="G60" s="207">
        <f>G61</f>
        <v>0</v>
      </c>
    </row>
    <row r="61" spans="1:7" ht="37.5" hidden="1" customHeight="1">
      <c r="A61" s="223" t="s">
        <v>1870</v>
      </c>
      <c r="B61" s="202" t="str">
        <f t="shared" si="1"/>
        <v>01</v>
      </c>
      <c r="C61" s="202">
        <v>13</v>
      </c>
      <c r="D61" s="205" t="s">
        <v>542</v>
      </c>
      <c r="E61" s="441" t="str">
        <f>"200"</f>
        <v>200</v>
      </c>
      <c r="F61" s="207">
        <f>ведомственная!G49</f>
        <v>0</v>
      </c>
      <c r="G61" s="207">
        <f>ведомственная!H49</f>
        <v>0</v>
      </c>
    </row>
    <row r="62" spans="1:7" ht="50.25" hidden="1" customHeight="1">
      <c r="A62" s="369" t="s">
        <v>1844</v>
      </c>
      <c r="B62" s="370" t="str">
        <f t="shared" si="1"/>
        <v>01</v>
      </c>
      <c r="C62" s="370">
        <v>13</v>
      </c>
      <c r="D62" s="371" t="s">
        <v>1912</v>
      </c>
      <c r="E62" s="205"/>
      <c r="F62" s="207">
        <f>F63</f>
        <v>0</v>
      </c>
      <c r="G62" s="207">
        <f>G63</f>
        <v>0</v>
      </c>
    </row>
    <row r="63" spans="1:7" ht="35.25" hidden="1" customHeight="1">
      <c r="A63" s="372" t="s">
        <v>1870</v>
      </c>
      <c r="B63" s="370" t="str">
        <f t="shared" si="1"/>
        <v>01</v>
      </c>
      <c r="C63" s="370">
        <v>13</v>
      </c>
      <c r="D63" s="371" t="s">
        <v>1912</v>
      </c>
      <c r="E63" s="441" t="str">
        <f>"200"</f>
        <v>200</v>
      </c>
      <c r="F63" s="207">
        <f>ведомственная!G51</f>
        <v>0</v>
      </c>
      <c r="G63" s="207">
        <f>ведомственная!H51</f>
        <v>0</v>
      </c>
    </row>
    <row r="64" spans="1:7" ht="54.75" hidden="1" customHeight="1">
      <c r="A64" s="128" t="s">
        <v>709</v>
      </c>
      <c r="B64" s="138" t="str">
        <f t="shared" si="1"/>
        <v>01</v>
      </c>
      <c r="C64" s="138">
        <v>13</v>
      </c>
      <c r="D64" s="441" t="s">
        <v>710</v>
      </c>
      <c r="E64" s="15"/>
      <c r="F64" s="177">
        <f>F65</f>
        <v>0</v>
      </c>
      <c r="G64" s="177">
        <f>G65</f>
        <v>0</v>
      </c>
    </row>
    <row r="65" spans="1:8" ht="37.5" hidden="1" customHeight="1">
      <c r="A65" s="223" t="s">
        <v>1870</v>
      </c>
      <c r="B65" s="138" t="str">
        <f t="shared" si="1"/>
        <v>01</v>
      </c>
      <c r="C65" s="138">
        <v>13</v>
      </c>
      <c r="D65" s="441" t="s">
        <v>710</v>
      </c>
      <c r="E65" s="441" t="str">
        <f>"200"</f>
        <v>200</v>
      </c>
      <c r="F65" s="177">
        <f>ведомственная!G396</f>
        <v>0</v>
      </c>
      <c r="G65" s="177">
        <f>ведомственная!H396</f>
        <v>0</v>
      </c>
    </row>
    <row r="66" spans="1:8" ht="56.25" hidden="1" customHeight="1">
      <c r="A66" s="373" t="s">
        <v>1854</v>
      </c>
      <c r="B66" s="370" t="str">
        <f t="shared" si="1"/>
        <v>01</v>
      </c>
      <c r="C66" s="370">
        <v>13</v>
      </c>
      <c r="D66" s="374" t="s">
        <v>1913</v>
      </c>
      <c r="E66" s="15"/>
      <c r="F66" s="177">
        <f>F67</f>
        <v>0</v>
      </c>
      <c r="G66" s="177">
        <f>G67</f>
        <v>0</v>
      </c>
    </row>
    <row r="67" spans="1:8" ht="37.5" hidden="1" customHeight="1">
      <c r="A67" s="372" t="s">
        <v>1870</v>
      </c>
      <c r="B67" s="370" t="str">
        <f t="shared" si="1"/>
        <v>01</v>
      </c>
      <c r="C67" s="370">
        <v>13</v>
      </c>
      <c r="D67" s="374" t="s">
        <v>1913</v>
      </c>
      <c r="E67" s="441" t="str">
        <f>"200"</f>
        <v>200</v>
      </c>
      <c r="F67" s="177">
        <f>ведомственная!G53</f>
        <v>0</v>
      </c>
      <c r="G67" s="177">
        <f>ведомственная!H53</f>
        <v>0</v>
      </c>
    </row>
    <row r="68" spans="1:8" ht="74.25" hidden="1" customHeight="1">
      <c r="A68" s="200" t="s">
        <v>1853</v>
      </c>
      <c r="B68" s="138" t="str">
        <f t="shared" si="1"/>
        <v>01</v>
      </c>
      <c r="C68" s="138">
        <v>13</v>
      </c>
      <c r="D68" s="205" t="s">
        <v>1895</v>
      </c>
      <c r="E68" s="205"/>
      <c r="F68" s="207">
        <f>F69</f>
        <v>0</v>
      </c>
      <c r="G68" s="207">
        <f>G69</f>
        <v>0</v>
      </c>
    </row>
    <row r="69" spans="1:8" ht="37.5" hidden="1" customHeight="1">
      <c r="A69" s="223" t="s">
        <v>1870</v>
      </c>
      <c r="B69" s="138" t="str">
        <f t="shared" si="1"/>
        <v>01</v>
      </c>
      <c r="C69" s="138">
        <v>13</v>
      </c>
      <c r="D69" s="205" t="s">
        <v>1895</v>
      </c>
      <c r="E69" s="441" t="str">
        <f>"200"</f>
        <v>200</v>
      </c>
      <c r="F69" s="207">
        <f>ведомственная!G55</f>
        <v>0</v>
      </c>
      <c r="G69" s="207">
        <f>ведомственная!H55</f>
        <v>0</v>
      </c>
    </row>
    <row r="70" spans="1:8" s="110" customFormat="1" ht="20.25" hidden="1" customHeight="1">
      <c r="A70" s="156" t="s">
        <v>806</v>
      </c>
      <c r="B70" s="152" t="str">
        <f>"02"</f>
        <v>02</v>
      </c>
      <c r="C70" s="152"/>
      <c r="D70" s="14"/>
      <c r="E70" s="14"/>
      <c r="F70" s="175">
        <f t="shared" ref="F70:G72" si="2">F71</f>
        <v>0</v>
      </c>
      <c r="G70" s="175">
        <f t="shared" si="2"/>
        <v>0</v>
      </c>
      <c r="H70" s="109"/>
    </row>
    <row r="71" spans="1:8" ht="21" hidden="1" customHeight="1">
      <c r="A71" s="31" t="s">
        <v>1758</v>
      </c>
      <c r="B71" s="138" t="str">
        <f>"02"</f>
        <v>02</v>
      </c>
      <c r="C71" s="138" t="str">
        <f>"03"</f>
        <v>03</v>
      </c>
      <c r="D71" s="441"/>
      <c r="E71" s="441"/>
      <c r="F71" s="86">
        <f t="shared" si="2"/>
        <v>0</v>
      </c>
      <c r="G71" s="86">
        <f t="shared" si="2"/>
        <v>0</v>
      </c>
    </row>
    <row r="72" spans="1:8" ht="50.25" hidden="1" customHeight="1">
      <c r="A72" s="31" t="s">
        <v>414</v>
      </c>
      <c r="B72" s="138" t="str">
        <f>"02"</f>
        <v>02</v>
      </c>
      <c r="C72" s="138" t="str">
        <f>"03"</f>
        <v>03</v>
      </c>
      <c r="D72" s="359" t="s">
        <v>415</v>
      </c>
      <c r="E72" s="441"/>
      <c r="F72" s="86">
        <f t="shared" si="2"/>
        <v>0</v>
      </c>
      <c r="G72" s="86">
        <f t="shared" si="2"/>
        <v>0</v>
      </c>
    </row>
    <row r="73" spans="1:8" ht="20.25" hidden="1" customHeight="1">
      <c r="A73" s="224" t="s">
        <v>1885</v>
      </c>
      <c r="B73" s="138" t="str">
        <f>"02"</f>
        <v>02</v>
      </c>
      <c r="C73" s="138" t="str">
        <f>"03"</f>
        <v>03</v>
      </c>
      <c r="D73" s="359" t="s">
        <v>415</v>
      </c>
      <c r="E73" s="441" t="str">
        <f>"500"</f>
        <v>500</v>
      </c>
      <c r="F73" s="86">
        <f>ведомственная!G400</f>
        <v>0</v>
      </c>
      <c r="G73" s="86">
        <f>ведомственная!H400</f>
        <v>0</v>
      </c>
    </row>
    <row r="74" spans="1:8" ht="134.25" customHeight="1">
      <c r="A74" s="453" t="s">
        <v>2011</v>
      </c>
      <c r="B74" s="138" t="str">
        <f t="shared" ref="B74" si="3">"01"</f>
        <v>01</v>
      </c>
      <c r="C74" s="138">
        <v>13</v>
      </c>
      <c r="D74" s="441" t="s">
        <v>1973</v>
      </c>
      <c r="E74" s="441">
        <v>800</v>
      </c>
      <c r="F74" s="86">
        <v>122</v>
      </c>
      <c r="G74" s="86">
        <v>123</v>
      </c>
    </row>
    <row r="75" spans="1:8" s="110" customFormat="1" ht="102" customHeight="1">
      <c r="A75" s="53" t="s">
        <v>2012</v>
      </c>
      <c r="B75" s="138" t="str">
        <f>"03"</f>
        <v>03</v>
      </c>
      <c r="C75" s="138">
        <v>14</v>
      </c>
      <c r="D75" s="458" t="s">
        <v>1974</v>
      </c>
      <c r="E75" s="14">
        <v>200</v>
      </c>
      <c r="F75" s="175">
        <v>155</v>
      </c>
      <c r="G75" s="175">
        <v>155</v>
      </c>
      <c r="H75" s="109"/>
    </row>
    <row r="76" spans="1:8" ht="57.75" hidden="1" customHeight="1">
      <c r="A76" s="31" t="s">
        <v>417</v>
      </c>
      <c r="B76" s="138" t="str">
        <f t="shared" ref="B76:B85" si="4">"03"</f>
        <v>03</v>
      </c>
      <c r="C76" s="138" t="str">
        <f t="shared" ref="C76:C85" si="5">"09"</f>
        <v>09</v>
      </c>
      <c r="D76" s="441"/>
      <c r="E76" s="441"/>
      <c r="F76" s="86"/>
      <c r="G76" s="86"/>
    </row>
    <row r="77" spans="1:8" ht="59.25" hidden="1" customHeight="1">
      <c r="A77" s="31" t="s">
        <v>1512</v>
      </c>
      <c r="B77" s="138" t="str">
        <f t="shared" si="4"/>
        <v>03</v>
      </c>
      <c r="C77" s="138" t="str">
        <f t="shared" si="5"/>
        <v>09</v>
      </c>
      <c r="D77" s="441" t="s">
        <v>1530</v>
      </c>
      <c r="E77" s="441"/>
      <c r="F77" s="86">
        <f>F78</f>
        <v>0</v>
      </c>
      <c r="G77" s="155"/>
    </row>
    <row r="78" spans="1:8" ht="48.75" hidden="1" customHeight="1">
      <c r="A78" s="225" t="s">
        <v>1870</v>
      </c>
      <c r="B78" s="138" t="str">
        <f t="shared" si="4"/>
        <v>03</v>
      </c>
      <c r="C78" s="138" t="str">
        <f t="shared" si="5"/>
        <v>09</v>
      </c>
      <c r="D78" s="441" t="s">
        <v>1530</v>
      </c>
      <c r="E78" s="441" t="str">
        <f>"200"</f>
        <v>200</v>
      </c>
      <c r="F78" s="86">
        <f>ведомственная!G60</f>
        <v>0</v>
      </c>
      <c r="G78" s="155"/>
    </row>
    <row r="79" spans="1:8" ht="39" hidden="1" customHeight="1">
      <c r="A79" s="31" t="s">
        <v>1872</v>
      </c>
      <c r="B79" s="138" t="str">
        <f t="shared" si="4"/>
        <v>03</v>
      </c>
      <c r="C79" s="138" t="str">
        <f t="shared" si="5"/>
        <v>09</v>
      </c>
      <c r="D79" s="1" t="s">
        <v>754</v>
      </c>
      <c r="E79" s="441"/>
      <c r="F79" s="86"/>
      <c r="G79" s="86"/>
    </row>
    <row r="80" spans="1:8" ht="94.5" hidden="1" customHeight="1">
      <c r="A80" s="223" t="s">
        <v>1867</v>
      </c>
      <c r="B80" s="138" t="str">
        <f t="shared" si="4"/>
        <v>03</v>
      </c>
      <c r="C80" s="138" t="str">
        <f t="shared" si="5"/>
        <v>09</v>
      </c>
      <c r="D80" s="1" t="s">
        <v>1530</v>
      </c>
      <c r="E80" s="441">
        <v>200</v>
      </c>
      <c r="F80" s="86"/>
      <c r="G80" s="86"/>
    </row>
    <row r="81" spans="1:8" ht="161.25" customHeight="1">
      <c r="A81" s="53" t="s">
        <v>2017</v>
      </c>
      <c r="B81" s="138" t="str">
        <f>"03"</f>
        <v>03</v>
      </c>
      <c r="C81" s="138">
        <v>14</v>
      </c>
      <c r="D81" s="458" t="s">
        <v>1974</v>
      </c>
      <c r="E81" s="441" t="str">
        <f>"200"</f>
        <v>200</v>
      </c>
      <c r="F81" s="86">
        <v>155</v>
      </c>
      <c r="G81" s="86">
        <v>155</v>
      </c>
    </row>
    <row r="82" spans="1:8" ht="55.5" hidden="1" customHeight="1">
      <c r="A82" s="5" t="s">
        <v>600</v>
      </c>
      <c r="B82" s="138" t="str">
        <f t="shared" si="4"/>
        <v>03</v>
      </c>
      <c r="C82" s="138" t="str">
        <f t="shared" si="5"/>
        <v>09</v>
      </c>
      <c r="D82" s="1" t="s">
        <v>755</v>
      </c>
      <c r="E82" s="441"/>
      <c r="F82" s="86">
        <f>F83</f>
        <v>0</v>
      </c>
      <c r="G82" s="155"/>
    </row>
    <row r="83" spans="1:8" ht="39.75" hidden="1" customHeight="1">
      <c r="A83" s="223" t="s">
        <v>1870</v>
      </c>
      <c r="B83" s="138" t="str">
        <f t="shared" si="4"/>
        <v>03</v>
      </c>
      <c r="C83" s="138" t="str">
        <f t="shared" si="5"/>
        <v>09</v>
      </c>
      <c r="D83" s="1" t="s">
        <v>755</v>
      </c>
      <c r="E83" s="441">
        <v>200</v>
      </c>
      <c r="F83" s="86">
        <f>ведомственная!G65</f>
        <v>0</v>
      </c>
      <c r="G83" s="155"/>
    </row>
    <row r="84" spans="1:8" ht="61.5" hidden="1" customHeight="1">
      <c r="A84" s="200" t="s">
        <v>1849</v>
      </c>
      <c r="B84" s="138" t="str">
        <f t="shared" si="4"/>
        <v>03</v>
      </c>
      <c r="C84" s="138" t="str">
        <f t="shared" si="5"/>
        <v>09</v>
      </c>
      <c r="D84" s="205" t="s">
        <v>1043</v>
      </c>
      <c r="E84" s="201"/>
      <c r="F84" s="203">
        <f>F85</f>
        <v>0</v>
      </c>
      <c r="G84" s="203">
        <f>G85</f>
        <v>0</v>
      </c>
    </row>
    <row r="85" spans="1:8" ht="39.75" hidden="1" customHeight="1">
      <c r="A85" s="206" t="s">
        <v>1870</v>
      </c>
      <c r="B85" s="138" t="str">
        <f t="shared" si="4"/>
        <v>03</v>
      </c>
      <c r="C85" s="138" t="str">
        <f t="shared" si="5"/>
        <v>09</v>
      </c>
      <c r="D85" s="205" t="s">
        <v>1043</v>
      </c>
      <c r="E85" s="201">
        <v>200</v>
      </c>
      <c r="F85" s="203">
        <f>ведомственная!G67</f>
        <v>0</v>
      </c>
      <c r="G85" s="203">
        <f>ведомственная!H67</f>
        <v>0</v>
      </c>
    </row>
    <row r="86" spans="1:8" s="110" customFormat="1" ht="24" hidden="1" customHeight="1">
      <c r="A86" s="156" t="s">
        <v>1531</v>
      </c>
      <c r="B86" s="152" t="str">
        <f>"04"</f>
        <v>04</v>
      </c>
      <c r="C86" s="152"/>
      <c r="D86" s="14"/>
      <c r="E86" s="14"/>
      <c r="F86" s="175">
        <f>F87+F167+F172</f>
        <v>9119.2000000000007</v>
      </c>
      <c r="G86" s="175">
        <f>G87+G167+G172</f>
        <v>6290.8</v>
      </c>
      <c r="H86" s="109"/>
    </row>
    <row r="87" spans="1:8" ht="24" hidden="1" customHeight="1">
      <c r="A87" s="31" t="s">
        <v>1532</v>
      </c>
      <c r="B87" s="138" t="str">
        <f t="shared" ref="B87:B174" si="6">"04"</f>
        <v>04</v>
      </c>
      <c r="C87" s="138" t="str">
        <f>"05"</f>
        <v>05</v>
      </c>
      <c r="D87" s="441"/>
      <c r="E87" s="441"/>
      <c r="F87" s="86">
        <f>F88+F91+F129+F133+F95+F149+F107+F109+F137+F141+F145+F147+F157+F161+F159+F151+F163+F165+F103+F155+F153+F93+F97+F99+F101+F105+F111+F113+F117+F119+F123+F135+F115+F121+F139+F125+F127+F131+F143</f>
        <v>8899.2000000000007</v>
      </c>
      <c r="G87" s="86">
        <f>G88+G91+G129+G133+G95+G149+G107+G109+G137+G141+G145+G147+G157+G161+G159+G151+G163+G165+G103+G155+G153+G93+G97+G99+G101+G105+G111+G113+G117+G119+G123+G135+G115+G121+G139+G125+G127+G131+G143</f>
        <v>6090.8</v>
      </c>
    </row>
    <row r="88" spans="1:8" ht="24.75" hidden="1" customHeight="1">
      <c r="A88" s="31" t="s">
        <v>920</v>
      </c>
      <c r="B88" s="138" t="str">
        <f t="shared" si="6"/>
        <v>04</v>
      </c>
      <c r="C88" s="138" t="str">
        <f t="shared" ref="C88:C164" si="7">"05"</f>
        <v>05</v>
      </c>
      <c r="D88" s="359" t="s">
        <v>533</v>
      </c>
      <c r="E88" s="441"/>
      <c r="F88" s="86">
        <f>F89+F90</f>
        <v>0</v>
      </c>
      <c r="G88" s="86">
        <f>G89+G90</f>
        <v>0</v>
      </c>
    </row>
    <row r="89" spans="1:8" ht="100.5" hidden="1" customHeight="1">
      <c r="A89" s="223" t="s">
        <v>1867</v>
      </c>
      <c r="B89" s="138" t="str">
        <f t="shared" si="6"/>
        <v>04</v>
      </c>
      <c r="C89" s="138" t="str">
        <f t="shared" si="7"/>
        <v>05</v>
      </c>
      <c r="D89" s="359" t="s">
        <v>533</v>
      </c>
      <c r="E89" s="441" t="str">
        <f>"100"</f>
        <v>100</v>
      </c>
      <c r="F89" s="86">
        <f>ведомственная!G131</f>
        <v>0</v>
      </c>
      <c r="G89" s="86">
        <f>ведомственная!H131</f>
        <v>0</v>
      </c>
    </row>
    <row r="90" spans="1:8" ht="42" hidden="1" customHeight="1">
      <c r="A90" s="223" t="s">
        <v>1870</v>
      </c>
      <c r="B90" s="138" t="str">
        <f t="shared" si="6"/>
        <v>04</v>
      </c>
      <c r="C90" s="138" t="str">
        <f t="shared" si="7"/>
        <v>05</v>
      </c>
      <c r="D90" s="359" t="s">
        <v>533</v>
      </c>
      <c r="E90" s="441" t="str">
        <f>"200"</f>
        <v>200</v>
      </c>
      <c r="F90" s="86">
        <f>ведомственная!G132</f>
        <v>0</v>
      </c>
      <c r="G90" s="86">
        <f>ведомственная!H132</f>
        <v>0</v>
      </c>
    </row>
    <row r="91" spans="1:8" ht="99.75" hidden="1" customHeight="1">
      <c r="A91" s="31" t="s">
        <v>959</v>
      </c>
      <c r="B91" s="138" t="str">
        <f t="shared" si="6"/>
        <v>04</v>
      </c>
      <c r="C91" s="138" t="str">
        <f t="shared" si="7"/>
        <v>05</v>
      </c>
      <c r="D91" s="441" t="s">
        <v>322</v>
      </c>
      <c r="E91" s="441"/>
      <c r="F91" s="86">
        <f>F92</f>
        <v>0</v>
      </c>
      <c r="G91" s="155"/>
    </row>
    <row r="92" spans="1:8" ht="23.25" hidden="1" customHeight="1">
      <c r="A92" s="224" t="s">
        <v>1868</v>
      </c>
      <c r="B92" s="138" t="str">
        <f t="shared" si="6"/>
        <v>04</v>
      </c>
      <c r="C92" s="138" t="str">
        <f t="shared" si="7"/>
        <v>05</v>
      </c>
      <c r="D92" s="441" t="s">
        <v>322</v>
      </c>
      <c r="E92" s="441" t="str">
        <f>"800"</f>
        <v>800</v>
      </c>
      <c r="F92" s="86">
        <f>ведомственная!G134</f>
        <v>0</v>
      </c>
      <c r="G92" s="155"/>
    </row>
    <row r="93" spans="1:8" ht="42" hidden="1" customHeight="1">
      <c r="A93" s="31" t="s">
        <v>491</v>
      </c>
      <c r="B93" s="138" t="str">
        <f>"04"</f>
        <v>04</v>
      </c>
      <c r="C93" s="138" t="str">
        <f>"05"</f>
        <v>05</v>
      </c>
      <c r="D93" s="441" t="s">
        <v>323</v>
      </c>
      <c r="E93" s="441"/>
      <c r="F93" s="86">
        <f>F94</f>
        <v>0</v>
      </c>
      <c r="G93" s="86">
        <f>G94</f>
        <v>0</v>
      </c>
    </row>
    <row r="94" spans="1:8" ht="23.25" hidden="1" customHeight="1">
      <c r="A94" s="224" t="s">
        <v>1868</v>
      </c>
      <c r="B94" s="138" t="str">
        <f>"04"</f>
        <v>04</v>
      </c>
      <c r="C94" s="138" t="str">
        <f>"05"</f>
        <v>05</v>
      </c>
      <c r="D94" s="441" t="s">
        <v>323</v>
      </c>
      <c r="E94" s="441" t="str">
        <f>"800"</f>
        <v>800</v>
      </c>
      <c r="F94" s="86">
        <f>ведомственная!G136</f>
        <v>0</v>
      </c>
      <c r="G94" s="86">
        <f>ведомственная!H136</f>
        <v>0</v>
      </c>
    </row>
    <row r="95" spans="1:8" ht="20.25" hidden="1" customHeight="1">
      <c r="A95" s="9"/>
      <c r="B95" s="138"/>
      <c r="C95" s="138"/>
      <c r="D95" s="441"/>
      <c r="E95" s="441"/>
      <c r="F95" s="86"/>
      <c r="G95" s="155"/>
    </row>
    <row r="96" spans="1:8" ht="25.5" hidden="1" customHeight="1">
      <c r="A96" s="31"/>
      <c r="B96" s="138"/>
      <c r="C96" s="138"/>
      <c r="D96" s="441"/>
      <c r="E96" s="441"/>
      <c r="F96" s="86"/>
      <c r="G96" s="155"/>
    </row>
    <row r="97" spans="1:7" ht="82.5" hidden="1" customHeight="1">
      <c r="A97" s="31" t="s">
        <v>1116</v>
      </c>
      <c r="B97" s="138" t="str">
        <f t="shared" ref="B97:B102" si="8">"04"</f>
        <v>04</v>
      </c>
      <c r="C97" s="138" t="str">
        <f t="shared" ref="C97:C102" si="9">"05"</f>
        <v>05</v>
      </c>
      <c r="D97" s="441" t="s">
        <v>327</v>
      </c>
      <c r="E97" s="441"/>
      <c r="F97" s="86">
        <f>F98</f>
        <v>0</v>
      </c>
      <c r="G97" s="86">
        <f>G98</f>
        <v>0</v>
      </c>
    </row>
    <row r="98" spans="1:7" ht="25.5" hidden="1" customHeight="1">
      <c r="A98" s="224" t="s">
        <v>1868</v>
      </c>
      <c r="B98" s="138" t="str">
        <f t="shared" si="8"/>
        <v>04</v>
      </c>
      <c r="C98" s="138" t="str">
        <f t="shared" si="9"/>
        <v>05</v>
      </c>
      <c r="D98" s="441" t="s">
        <v>327</v>
      </c>
      <c r="E98" s="441" t="str">
        <f>"800"</f>
        <v>800</v>
      </c>
      <c r="F98" s="86">
        <f>ведомственная!G140</f>
        <v>0</v>
      </c>
      <c r="G98" s="86">
        <f>ведомственная!H140</f>
        <v>0</v>
      </c>
    </row>
    <row r="99" spans="1:7" ht="97.5" hidden="1" customHeight="1">
      <c r="A99" s="31" t="s">
        <v>492</v>
      </c>
      <c r="B99" s="138" t="str">
        <f t="shared" si="8"/>
        <v>04</v>
      </c>
      <c r="C99" s="138" t="str">
        <f t="shared" si="9"/>
        <v>05</v>
      </c>
      <c r="D99" s="441" t="s">
        <v>325</v>
      </c>
      <c r="E99" s="441"/>
      <c r="F99" s="86">
        <f>F100</f>
        <v>0</v>
      </c>
      <c r="G99" s="86">
        <f>G100</f>
        <v>0</v>
      </c>
    </row>
    <row r="100" spans="1:7" ht="25.5" hidden="1" customHeight="1">
      <c r="A100" s="224" t="s">
        <v>1868</v>
      </c>
      <c r="B100" s="138" t="str">
        <f t="shared" si="8"/>
        <v>04</v>
      </c>
      <c r="C100" s="138" t="str">
        <f t="shared" si="9"/>
        <v>05</v>
      </c>
      <c r="D100" s="441" t="s">
        <v>325</v>
      </c>
      <c r="E100" s="441" t="str">
        <f>"800"</f>
        <v>800</v>
      </c>
      <c r="F100" s="86">
        <f>ведомственная!G142</f>
        <v>0</v>
      </c>
      <c r="G100" s="86">
        <f>ведомственная!H142</f>
        <v>0</v>
      </c>
    </row>
    <row r="101" spans="1:7" ht="79.5" hidden="1" customHeight="1">
      <c r="A101" s="31" t="s">
        <v>493</v>
      </c>
      <c r="B101" s="138" t="str">
        <f t="shared" si="8"/>
        <v>04</v>
      </c>
      <c r="C101" s="138" t="str">
        <f t="shared" si="9"/>
        <v>05</v>
      </c>
      <c r="D101" s="441" t="s">
        <v>328</v>
      </c>
      <c r="E101" s="441"/>
      <c r="F101" s="86">
        <f>F102</f>
        <v>0</v>
      </c>
      <c r="G101" s="86">
        <f>G102</f>
        <v>0</v>
      </c>
    </row>
    <row r="102" spans="1:7" ht="25.5" hidden="1" customHeight="1">
      <c r="A102" s="224" t="s">
        <v>1868</v>
      </c>
      <c r="B102" s="138" t="str">
        <f t="shared" si="8"/>
        <v>04</v>
      </c>
      <c r="C102" s="138" t="str">
        <f t="shared" si="9"/>
        <v>05</v>
      </c>
      <c r="D102" s="441" t="s">
        <v>328</v>
      </c>
      <c r="E102" s="441" t="str">
        <f>"800"</f>
        <v>800</v>
      </c>
      <c r="F102" s="86">
        <f>ведомственная!G144</f>
        <v>0</v>
      </c>
      <c r="G102" s="86">
        <f>ведомственная!H144</f>
        <v>0</v>
      </c>
    </row>
    <row r="103" spans="1:7" ht="59.25" hidden="1" customHeight="1">
      <c r="A103" s="31" t="s">
        <v>1777</v>
      </c>
      <c r="B103" s="138" t="str">
        <f t="shared" si="6"/>
        <v>04</v>
      </c>
      <c r="C103" s="138" t="str">
        <f t="shared" si="7"/>
        <v>05</v>
      </c>
      <c r="D103" s="441" t="s">
        <v>1776</v>
      </c>
      <c r="E103" s="441"/>
      <c r="F103" s="86">
        <f>ведомственная!G145</f>
        <v>0</v>
      </c>
      <c r="G103" s="86">
        <f>ведомственная!H145</f>
        <v>0</v>
      </c>
    </row>
    <row r="104" spans="1:7" ht="25.5" hidden="1" customHeight="1">
      <c r="A104" s="224" t="s">
        <v>1868</v>
      </c>
      <c r="B104" s="138" t="str">
        <f t="shared" si="6"/>
        <v>04</v>
      </c>
      <c r="C104" s="138" t="str">
        <f t="shared" si="7"/>
        <v>05</v>
      </c>
      <c r="D104" s="441" t="s">
        <v>1776</v>
      </c>
      <c r="E104" s="441" t="str">
        <f>"800"</f>
        <v>800</v>
      </c>
      <c r="F104" s="86">
        <f>ведомственная!G146</f>
        <v>0</v>
      </c>
      <c r="G104" s="86">
        <f>ведомственная!H146</f>
        <v>0</v>
      </c>
    </row>
    <row r="105" spans="1:7" ht="25.5" hidden="1" customHeight="1">
      <c r="A105" s="31" t="s">
        <v>1311</v>
      </c>
      <c r="B105" s="138" t="str">
        <f>"04"</f>
        <v>04</v>
      </c>
      <c r="C105" s="138" t="str">
        <f>"05"</f>
        <v>05</v>
      </c>
      <c r="D105" s="441" t="s">
        <v>331</v>
      </c>
      <c r="E105" s="441"/>
      <c r="F105" s="86">
        <f>F106</f>
        <v>0</v>
      </c>
      <c r="G105" s="86">
        <f>G106</f>
        <v>0</v>
      </c>
    </row>
    <row r="106" spans="1:7" ht="25.5" hidden="1" customHeight="1">
      <c r="A106" s="224" t="s">
        <v>1868</v>
      </c>
      <c r="B106" s="138" t="str">
        <f>"04"</f>
        <v>04</v>
      </c>
      <c r="C106" s="138" t="str">
        <f>"05"</f>
        <v>05</v>
      </c>
      <c r="D106" s="441" t="s">
        <v>331</v>
      </c>
      <c r="E106" s="441" t="str">
        <f>"800"</f>
        <v>800</v>
      </c>
      <c r="F106" s="86">
        <f>ведомственная!G148</f>
        <v>0</v>
      </c>
      <c r="G106" s="86">
        <f>ведомственная!H148</f>
        <v>0</v>
      </c>
    </row>
    <row r="107" spans="1:7" ht="33" hidden="1" customHeight="1">
      <c r="A107" s="31" t="s">
        <v>1768</v>
      </c>
      <c r="B107" s="138" t="str">
        <f t="shared" si="6"/>
        <v>04</v>
      </c>
      <c r="C107" s="138" t="str">
        <f t="shared" si="7"/>
        <v>05</v>
      </c>
      <c r="D107" s="441" t="s">
        <v>1767</v>
      </c>
      <c r="E107" s="441"/>
      <c r="F107" s="86">
        <f>F108</f>
        <v>0</v>
      </c>
      <c r="G107" s="86">
        <f>G108</f>
        <v>0</v>
      </c>
    </row>
    <row r="108" spans="1:7" ht="21" hidden="1" customHeight="1">
      <c r="A108" s="224" t="s">
        <v>1868</v>
      </c>
      <c r="B108" s="138" t="str">
        <f t="shared" si="6"/>
        <v>04</v>
      </c>
      <c r="C108" s="138" t="str">
        <f t="shared" si="7"/>
        <v>05</v>
      </c>
      <c r="D108" s="441" t="s">
        <v>1767</v>
      </c>
      <c r="E108" s="441" t="str">
        <f>"800"</f>
        <v>800</v>
      </c>
      <c r="F108" s="86">
        <f>ведомственная!G150</f>
        <v>0</v>
      </c>
      <c r="G108" s="86">
        <f>ведомственная!H150</f>
        <v>0</v>
      </c>
    </row>
    <row r="109" spans="1:7" ht="210" hidden="1" customHeight="1">
      <c r="A109" s="31" t="s">
        <v>179</v>
      </c>
      <c r="B109" s="138" t="str">
        <f t="shared" si="6"/>
        <v>04</v>
      </c>
      <c r="C109" s="138" t="str">
        <f t="shared" si="7"/>
        <v>05</v>
      </c>
      <c r="D109" s="441" t="s">
        <v>797</v>
      </c>
      <c r="E109" s="441"/>
      <c r="F109" s="86">
        <f>F110</f>
        <v>0</v>
      </c>
      <c r="G109" s="155"/>
    </row>
    <row r="110" spans="1:7" ht="21" hidden="1" customHeight="1">
      <c r="A110" s="31" t="s">
        <v>1142</v>
      </c>
      <c r="B110" s="138" t="str">
        <f t="shared" si="6"/>
        <v>04</v>
      </c>
      <c r="C110" s="138" t="str">
        <f t="shared" si="7"/>
        <v>05</v>
      </c>
      <c r="D110" s="441" t="s">
        <v>180</v>
      </c>
      <c r="E110" s="441" t="str">
        <f>"006"</f>
        <v>006</v>
      </c>
      <c r="F110" s="86">
        <f>ведомственная!G152</f>
        <v>0</v>
      </c>
      <c r="G110" s="155"/>
    </row>
    <row r="111" spans="1:7" ht="36" hidden="1" customHeight="1">
      <c r="A111" s="31" t="s">
        <v>1319</v>
      </c>
      <c r="B111" s="138" t="str">
        <f t="shared" ref="B111:B128" si="10">"04"</f>
        <v>04</v>
      </c>
      <c r="C111" s="138" t="str">
        <f t="shared" ref="C111:C124" si="11">"05"</f>
        <v>05</v>
      </c>
      <c r="D111" s="441" t="s">
        <v>332</v>
      </c>
      <c r="E111" s="441"/>
      <c r="F111" s="86">
        <f>F112</f>
        <v>0</v>
      </c>
      <c r="G111" s="86">
        <f>G112</f>
        <v>0</v>
      </c>
    </row>
    <row r="112" spans="1:7" ht="21" hidden="1" customHeight="1">
      <c r="A112" s="224" t="s">
        <v>1868</v>
      </c>
      <c r="B112" s="138" t="str">
        <f t="shared" si="10"/>
        <v>04</v>
      </c>
      <c r="C112" s="138" t="str">
        <f t="shared" si="11"/>
        <v>05</v>
      </c>
      <c r="D112" s="441" t="s">
        <v>332</v>
      </c>
      <c r="E112" s="441" t="str">
        <f>"800"</f>
        <v>800</v>
      </c>
      <c r="F112" s="86">
        <f>ведомственная!G154</f>
        <v>0</v>
      </c>
      <c r="G112" s="86">
        <f>ведомственная!H154</f>
        <v>0</v>
      </c>
    </row>
    <row r="113" spans="1:8" ht="44.25" hidden="1" customHeight="1">
      <c r="A113" s="31" t="s">
        <v>1320</v>
      </c>
      <c r="B113" s="138" t="str">
        <f t="shared" si="10"/>
        <v>04</v>
      </c>
      <c r="C113" s="138" t="str">
        <f t="shared" si="11"/>
        <v>05</v>
      </c>
      <c r="D113" s="441" t="s">
        <v>330</v>
      </c>
      <c r="E113" s="441"/>
      <c r="F113" s="86">
        <f>F114</f>
        <v>0</v>
      </c>
      <c r="G113" s="86">
        <f>G114</f>
        <v>0</v>
      </c>
    </row>
    <row r="114" spans="1:8" ht="21" hidden="1" customHeight="1">
      <c r="A114" s="224" t="s">
        <v>1868</v>
      </c>
      <c r="B114" s="138" t="str">
        <f t="shared" si="10"/>
        <v>04</v>
      </c>
      <c r="C114" s="138" t="str">
        <f t="shared" si="11"/>
        <v>05</v>
      </c>
      <c r="D114" s="441" t="s">
        <v>330</v>
      </c>
      <c r="E114" s="441" t="str">
        <f>"800"</f>
        <v>800</v>
      </c>
      <c r="F114" s="86">
        <f>ведомственная!G156</f>
        <v>0</v>
      </c>
      <c r="G114" s="86">
        <f>ведомственная!H156</f>
        <v>0</v>
      </c>
    </row>
    <row r="115" spans="1:8" ht="76.5" hidden="1" customHeight="1">
      <c r="A115" s="31" t="s">
        <v>1267</v>
      </c>
      <c r="B115" s="138" t="str">
        <f t="shared" si="10"/>
        <v>04</v>
      </c>
      <c r="C115" s="138" t="str">
        <f t="shared" si="11"/>
        <v>05</v>
      </c>
      <c r="D115" s="441" t="s">
        <v>1769</v>
      </c>
      <c r="E115" s="441"/>
      <c r="F115" s="86">
        <f>F116</f>
        <v>0</v>
      </c>
      <c r="G115" s="86">
        <f>G116</f>
        <v>0</v>
      </c>
    </row>
    <row r="116" spans="1:8" ht="21" hidden="1" customHeight="1">
      <c r="A116" s="224" t="s">
        <v>1868</v>
      </c>
      <c r="B116" s="138" t="str">
        <f t="shared" si="10"/>
        <v>04</v>
      </c>
      <c r="C116" s="138" t="str">
        <f t="shared" si="11"/>
        <v>05</v>
      </c>
      <c r="D116" s="441" t="s">
        <v>1769</v>
      </c>
      <c r="E116" s="441" t="str">
        <f>"800"</f>
        <v>800</v>
      </c>
      <c r="F116" s="86">
        <f>ведомственная!G158</f>
        <v>0</v>
      </c>
      <c r="G116" s="86">
        <f>ведомственная!H158</f>
        <v>0</v>
      </c>
    </row>
    <row r="117" spans="1:8" ht="93" hidden="1" customHeight="1">
      <c r="A117" s="31" t="s">
        <v>1321</v>
      </c>
      <c r="B117" s="138" t="str">
        <f t="shared" si="10"/>
        <v>04</v>
      </c>
      <c r="C117" s="138" t="str">
        <f t="shared" si="11"/>
        <v>05</v>
      </c>
      <c r="D117" s="441" t="s">
        <v>324</v>
      </c>
      <c r="E117" s="441"/>
      <c r="F117" s="86">
        <f>F118</f>
        <v>0</v>
      </c>
      <c r="G117" s="86">
        <f>G118</f>
        <v>0</v>
      </c>
    </row>
    <row r="118" spans="1:8" ht="21" hidden="1" customHeight="1">
      <c r="A118" s="224" t="s">
        <v>1868</v>
      </c>
      <c r="B118" s="138" t="str">
        <f t="shared" si="10"/>
        <v>04</v>
      </c>
      <c r="C118" s="138" t="str">
        <f t="shared" si="11"/>
        <v>05</v>
      </c>
      <c r="D118" s="441" t="s">
        <v>324</v>
      </c>
      <c r="E118" s="441" t="str">
        <f>"800"</f>
        <v>800</v>
      </c>
      <c r="F118" s="86">
        <f>ведомственная!G160</f>
        <v>0</v>
      </c>
      <c r="G118" s="86">
        <f>ведомственная!H160</f>
        <v>0</v>
      </c>
    </row>
    <row r="119" spans="1:8" ht="74.25" hidden="1" customHeight="1">
      <c r="A119" s="31" t="s">
        <v>1322</v>
      </c>
      <c r="B119" s="138" t="str">
        <f t="shared" si="10"/>
        <v>04</v>
      </c>
      <c r="C119" s="138" t="str">
        <f t="shared" si="11"/>
        <v>05</v>
      </c>
      <c r="D119" s="441" t="s">
        <v>329</v>
      </c>
      <c r="E119" s="441"/>
      <c r="F119" s="86">
        <f>F120</f>
        <v>0</v>
      </c>
      <c r="G119" s="86">
        <f>G120</f>
        <v>0</v>
      </c>
    </row>
    <row r="120" spans="1:8" ht="21" hidden="1" customHeight="1">
      <c r="A120" s="224" t="s">
        <v>1868</v>
      </c>
      <c r="B120" s="138" t="str">
        <f t="shared" si="10"/>
        <v>04</v>
      </c>
      <c r="C120" s="138" t="str">
        <f t="shared" si="11"/>
        <v>05</v>
      </c>
      <c r="D120" s="441" t="s">
        <v>329</v>
      </c>
      <c r="E120" s="441" t="str">
        <f>"800"</f>
        <v>800</v>
      </c>
      <c r="F120" s="86">
        <f>ведомственная!G162</f>
        <v>0</v>
      </c>
      <c r="G120" s="86">
        <f>ведомственная!H162</f>
        <v>0</v>
      </c>
    </row>
    <row r="121" spans="1:8" ht="42" hidden="1" customHeight="1">
      <c r="A121" s="31" t="s">
        <v>1770</v>
      </c>
      <c r="B121" s="138" t="str">
        <f t="shared" si="10"/>
        <v>04</v>
      </c>
      <c r="C121" s="138" t="str">
        <f t="shared" si="11"/>
        <v>05</v>
      </c>
      <c r="D121" s="441" t="s">
        <v>1771</v>
      </c>
      <c r="E121" s="441"/>
      <c r="F121" s="86">
        <f>F122</f>
        <v>0</v>
      </c>
      <c r="G121" s="86">
        <f>G122</f>
        <v>0</v>
      </c>
    </row>
    <row r="122" spans="1:8" ht="21" hidden="1" customHeight="1">
      <c r="A122" s="224" t="s">
        <v>1868</v>
      </c>
      <c r="B122" s="138" t="str">
        <f t="shared" si="10"/>
        <v>04</v>
      </c>
      <c r="C122" s="138" t="str">
        <f t="shared" si="11"/>
        <v>05</v>
      </c>
      <c r="D122" s="197" t="s">
        <v>1771</v>
      </c>
      <c r="E122" s="441" t="str">
        <f>"800"</f>
        <v>800</v>
      </c>
      <c r="F122" s="86">
        <f>ведомственная!G164</f>
        <v>0</v>
      </c>
      <c r="G122" s="86">
        <f>ведомственная!H164</f>
        <v>0</v>
      </c>
    </row>
    <row r="123" spans="1:8" ht="56.25" hidden="1" customHeight="1">
      <c r="A123" s="31" t="s">
        <v>214</v>
      </c>
      <c r="B123" s="138" t="str">
        <f t="shared" si="10"/>
        <v>04</v>
      </c>
      <c r="C123" s="138" t="str">
        <f t="shared" si="11"/>
        <v>05</v>
      </c>
      <c r="D123" s="441" t="s">
        <v>326</v>
      </c>
      <c r="E123" s="441"/>
      <c r="F123" s="86">
        <f>F124</f>
        <v>0</v>
      </c>
      <c r="G123" s="86">
        <f>G124</f>
        <v>0</v>
      </c>
    </row>
    <row r="124" spans="1:8" ht="21" hidden="1" customHeight="1">
      <c r="A124" s="224" t="s">
        <v>1868</v>
      </c>
      <c r="B124" s="138" t="str">
        <f t="shared" si="10"/>
        <v>04</v>
      </c>
      <c r="C124" s="138" t="str">
        <f t="shared" si="11"/>
        <v>05</v>
      </c>
      <c r="D124" s="55" t="s">
        <v>326</v>
      </c>
      <c r="E124" s="441" t="str">
        <f>"800"</f>
        <v>800</v>
      </c>
      <c r="F124" s="86">
        <f>ведомственная!G166</f>
        <v>0</v>
      </c>
      <c r="G124" s="86">
        <f>ведомственная!H166</f>
        <v>0</v>
      </c>
    </row>
    <row r="125" spans="1:8" ht="62.25" hidden="1" customHeight="1">
      <c r="A125" s="31" t="s">
        <v>1254</v>
      </c>
      <c r="B125" s="138" t="str">
        <f t="shared" si="10"/>
        <v>04</v>
      </c>
      <c r="C125" s="138" t="str">
        <f>"05"</f>
        <v>05</v>
      </c>
      <c r="D125" s="441" t="s">
        <v>1255</v>
      </c>
      <c r="E125" s="441"/>
      <c r="F125" s="86">
        <f>F126</f>
        <v>0</v>
      </c>
      <c r="G125" s="86">
        <f>G126</f>
        <v>0</v>
      </c>
      <c r="H125" s="178"/>
    </row>
    <row r="126" spans="1:8" ht="24.75" hidden="1" customHeight="1">
      <c r="A126" s="224" t="s">
        <v>1868</v>
      </c>
      <c r="B126" s="138" t="str">
        <f t="shared" si="10"/>
        <v>04</v>
      </c>
      <c r="C126" s="138" t="str">
        <f>"05"</f>
        <v>05</v>
      </c>
      <c r="D126" s="441" t="s">
        <v>1255</v>
      </c>
      <c r="E126" s="441" t="str">
        <f>"800"</f>
        <v>800</v>
      </c>
      <c r="F126" s="86">
        <f>ведомственная!G168</f>
        <v>0</v>
      </c>
      <c r="G126" s="86">
        <f>ведомственная!H168</f>
        <v>0</v>
      </c>
      <c r="H126" s="178"/>
    </row>
    <row r="127" spans="1:8" ht="92.25" hidden="1" customHeight="1">
      <c r="A127" s="31" t="s">
        <v>1256</v>
      </c>
      <c r="B127" s="138" t="str">
        <f t="shared" si="10"/>
        <v>04</v>
      </c>
      <c r="C127" s="138" t="str">
        <f>"05"</f>
        <v>05</v>
      </c>
      <c r="D127" s="441" t="s">
        <v>1257</v>
      </c>
      <c r="E127" s="441"/>
      <c r="F127" s="86">
        <f>F128</f>
        <v>0</v>
      </c>
      <c r="G127" s="86">
        <f>G128</f>
        <v>0</v>
      </c>
      <c r="H127" s="178"/>
    </row>
    <row r="128" spans="1:8" ht="24.75" hidden="1" customHeight="1">
      <c r="A128" s="224" t="s">
        <v>1868</v>
      </c>
      <c r="B128" s="138" t="str">
        <f t="shared" si="10"/>
        <v>04</v>
      </c>
      <c r="C128" s="138" t="str">
        <f>"05"</f>
        <v>05</v>
      </c>
      <c r="D128" s="441" t="s">
        <v>1257</v>
      </c>
      <c r="E128" s="441" t="str">
        <f>"800"</f>
        <v>800</v>
      </c>
      <c r="F128" s="86">
        <f>ведомственная!G170</f>
        <v>0</v>
      </c>
      <c r="G128" s="86">
        <f>ведомственная!H170</f>
        <v>0</v>
      </c>
      <c r="H128" s="178"/>
    </row>
    <row r="129" spans="1:8" ht="102" hidden="1" customHeight="1">
      <c r="A129" s="31" t="s">
        <v>796</v>
      </c>
      <c r="B129" s="138" t="str">
        <f t="shared" si="6"/>
        <v>04</v>
      </c>
      <c r="C129" s="138" t="str">
        <f t="shared" si="7"/>
        <v>05</v>
      </c>
      <c r="D129" s="441" t="s">
        <v>795</v>
      </c>
      <c r="E129" s="441"/>
      <c r="F129" s="86">
        <f>F130</f>
        <v>0</v>
      </c>
      <c r="G129" s="86">
        <f>G130</f>
        <v>0</v>
      </c>
      <c r="H129" s="178"/>
    </row>
    <row r="130" spans="1:8" ht="21" hidden="1" customHeight="1">
      <c r="A130" s="224" t="s">
        <v>1868</v>
      </c>
      <c r="B130" s="154" t="str">
        <f t="shared" si="6"/>
        <v>04</v>
      </c>
      <c r="C130" s="154" t="str">
        <f t="shared" si="7"/>
        <v>05</v>
      </c>
      <c r="D130" s="129" t="s">
        <v>795</v>
      </c>
      <c r="E130" s="441" t="str">
        <f>"800"</f>
        <v>800</v>
      </c>
      <c r="F130" s="86">
        <f>ведомственная!G172</f>
        <v>0</v>
      </c>
      <c r="G130" s="86">
        <f>ведомственная!H172</f>
        <v>0</v>
      </c>
    </row>
    <row r="131" spans="1:8" ht="53.25" hidden="1" customHeight="1">
      <c r="A131" s="31" t="s">
        <v>1254</v>
      </c>
      <c r="B131" s="138" t="str">
        <f>"04"</f>
        <v>04</v>
      </c>
      <c r="C131" s="138" t="str">
        <f>"05"</f>
        <v>05</v>
      </c>
      <c r="D131" s="441" t="s">
        <v>544</v>
      </c>
      <c r="E131" s="441"/>
      <c r="F131" s="86">
        <f>F132</f>
        <v>0</v>
      </c>
      <c r="G131" s="86">
        <f>G132</f>
        <v>0</v>
      </c>
    </row>
    <row r="132" spans="1:8" ht="21" hidden="1" customHeight="1">
      <c r="A132" s="224" t="s">
        <v>1868</v>
      </c>
      <c r="B132" s="138" t="str">
        <f>"04"</f>
        <v>04</v>
      </c>
      <c r="C132" s="138" t="str">
        <f>"05"</f>
        <v>05</v>
      </c>
      <c r="D132" s="441" t="s">
        <v>544</v>
      </c>
      <c r="E132" s="441" t="str">
        <f>"800"</f>
        <v>800</v>
      </c>
      <c r="F132" s="86">
        <f>ведомственная!G173</f>
        <v>0</v>
      </c>
      <c r="G132" s="86">
        <f>ведомственная!H173</f>
        <v>0</v>
      </c>
    </row>
    <row r="133" spans="1:8" ht="76.5" hidden="1" customHeight="1">
      <c r="A133" s="31"/>
      <c r="B133" s="138" t="str">
        <f>"05"</f>
        <v>05</v>
      </c>
      <c r="C133" s="138"/>
      <c r="D133" s="441"/>
      <c r="E133" s="441"/>
      <c r="F133" s="175"/>
      <c r="G133" s="175"/>
    </row>
    <row r="134" spans="1:8" ht="21" hidden="1" customHeight="1">
      <c r="A134" s="224" t="s">
        <v>1939</v>
      </c>
      <c r="B134" s="138" t="str">
        <f>"05"</f>
        <v>05</v>
      </c>
      <c r="C134" s="138" t="str">
        <f>"02"</f>
        <v>02</v>
      </c>
      <c r="D134" s="441"/>
      <c r="E134" s="441"/>
      <c r="F134" s="86"/>
      <c r="G134" s="86">
        <f>ведомственная!H176</f>
        <v>0</v>
      </c>
    </row>
    <row r="135" spans="1:8" ht="80.25" hidden="1" customHeight="1">
      <c r="A135" s="31" t="s">
        <v>1936</v>
      </c>
      <c r="B135" s="138" t="str">
        <f>"05"</f>
        <v>05</v>
      </c>
      <c r="C135" s="138" t="str">
        <f>"02"</f>
        <v>02</v>
      </c>
      <c r="D135" s="441" t="s">
        <v>1938</v>
      </c>
      <c r="E135" s="441">
        <v>200</v>
      </c>
      <c r="F135" s="86"/>
      <c r="G135" s="86">
        <f>G136</f>
        <v>0</v>
      </c>
    </row>
    <row r="136" spans="1:8" ht="21" hidden="1" customHeight="1">
      <c r="A136" s="224" t="s">
        <v>1868</v>
      </c>
      <c r="B136" s="138" t="str">
        <f>"04"</f>
        <v>04</v>
      </c>
      <c r="C136" s="138" t="str">
        <f>"05"</f>
        <v>05</v>
      </c>
      <c r="D136" s="441" t="s">
        <v>1110</v>
      </c>
      <c r="E136" s="441" t="str">
        <f>"800"</f>
        <v>800</v>
      </c>
      <c r="F136" s="86">
        <f>ведомственная!G178</f>
        <v>0</v>
      </c>
      <c r="G136" s="86">
        <f>ведомственная!H178</f>
        <v>0</v>
      </c>
    </row>
    <row r="137" spans="1:8" ht="96" hidden="1" customHeight="1">
      <c r="A137" s="31" t="s">
        <v>492</v>
      </c>
      <c r="B137" s="138" t="str">
        <f t="shared" si="6"/>
        <v>04</v>
      </c>
      <c r="C137" s="138" t="str">
        <f t="shared" si="7"/>
        <v>05</v>
      </c>
      <c r="D137" s="441" t="s">
        <v>1112</v>
      </c>
      <c r="E137" s="441"/>
      <c r="F137" s="86">
        <f>F138</f>
        <v>0</v>
      </c>
      <c r="G137" s="86">
        <f>G138</f>
        <v>0</v>
      </c>
    </row>
    <row r="138" spans="1:8" ht="21" hidden="1" customHeight="1">
      <c r="A138" s="224" t="s">
        <v>1868</v>
      </c>
      <c r="B138" s="138" t="str">
        <f t="shared" si="6"/>
        <v>04</v>
      </c>
      <c r="C138" s="138" t="str">
        <f t="shared" si="7"/>
        <v>05</v>
      </c>
      <c r="D138" s="441" t="s">
        <v>1112</v>
      </c>
      <c r="E138" s="441" t="str">
        <f>"800"</f>
        <v>800</v>
      </c>
      <c r="F138" s="86">
        <f>ведомственная!G180</f>
        <v>0</v>
      </c>
      <c r="G138" s="86">
        <f>ведомственная!H180</f>
        <v>0</v>
      </c>
    </row>
    <row r="139" spans="1:8" ht="63" hidden="1" customHeight="1">
      <c r="A139" s="31" t="s">
        <v>214</v>
      </c>
      <c r="B139" s="138" t="str">
        <f>"04"</f>
        <v>04</v>
      </c>
      <c r="C139" s="138" t="str">
        <f>"05"</f>
        <v>05</v>
      </c>
      <c r="D139" s="441" t="s">
        <v>1113</v>
      </c>
      <c r="E139" s="441"/>
      <c r="F139" s="155">
        <f>F140</f>
        <v>0</v>
      </c>
      <c r="G139" s="155">
        <f>G140</f>
        <v>0</v>
      </c>
    </row>
    <row r="140" spans="1:8" ht="21.75" hidden="1" customHeight="1">
      <c r="A140" s="224" t="s">
        <v>1868</v>
      </c>
      <c r="B140" s="138" t="str">
        <f>"04"</f>
        <v>04</v>
      </c>
      <c r="C140" s="138" t="str">
        <f>"05"</f>
        <v>05</v>
      </c>
      <c r="D140" s="441" t="s">
        <v>1113</v>
      </c>
      <c r="E140" s="441" t="str">
        <f>"800"</f>
        <v>800</v>
      </c>
      <c r="F140" s="155">
        <f>ведомственная!G182</f>
        <v>0</v>
      </c>
      <c r="G140" s="155">
        <f>ведомственная!H182</f>
        <v>0</v>
      </c>
    </row>
    <row r="141" spans="1:8" ht="45.75" hidden="1" customHeight="1">
      <c r="A141" s="6" t="s">
        <v>1774</v>
      </c>
      <c r="B141" s="138" t="str">
        <f t="shared" si="6"/>
        <v>04</v>
      </c>
      <c r="C141" s="138" t="str">
        <f t="shared" si="7"/>
        <v>05</v>
      </c>
      <c r="D141" s="7" t="s">
        <v>887</v>
      </c>
      <c r="E141" s="441"/>
      <c r="F141" s="86">
        <f>F142</f>
        <v>0</v>
      </c>
      <c r="G141" s="86">
        <f>G142</f>
        <v>0</v>
      </c>
    </row>
    <row r="142" spans="1:8" ht="21" hidden="1" customHeight="1">
      <c r="A142" s="224" t="s">
        <v>1868</v>
      </c>
      <c r="B142" s="138" t="str">
        <f t="shared" si="6"/>
        <v>04</v>
      </c>
      <c r="C142" s="138" t="str">
        <f t="shared" si="7"/>
        <v>05</v>
      </c>
      <c r="D142" s="7" t="s">
        <v>887</v>
      </c>
      <c r="E142" s="441" t="str">
        <f>"800"</f>
        <v>800</v>
      </c>
      <c r="F142" s="86">
        <f>ведомственная!G184</f>
        <v>0</v>
      </c>
      <c r="G142" s="86">
        <f>ведомственная!H184</f>
        <v>0</v>
      </c>
    </row>
    <row r="143" spans="1:8" ht="43.5" hidden="1" customHeight="1">
      <c r="A143" s="31" t="s">
        <v>1320</v>
      </c>
      <c r="B143" s="138" t="str">
        <f>"04"</f>
        <v>04</v>
      </c>
      <c r="C143" s="138" t="str">
        <f>"05"</f>
        <v>05</v>
      </c>
      <c r="D143" s="7" t="s">
        <v>545</v>
      </c>
      <c r="E143" s="441"/>
      <c r="F143" s="86">
        <f>F144</f>
        <v>0</v>
      </c>
      <c r="G143" s="86">
        <f>G144</f>
        <v>0</v>
      </c>
    </row>
    <row r="144" spans="1:8" ht="21" hidden="1" customHeight="1">
      <c r="A144" s="224" t="s">
        <v>1868</v>
      </c>
      <c r="B144" s="138" t="str">
        <f>"04"</f>
        <v>04</v>
      </c>
      <c r="C144" s="138" t="str">
        <f>"05"</f>
        <v>05</v>
      </c>
      <c r="D144" s="7" t="s">
        <v>545</v>
      </c>
      <c r="E144" s="441" t="str">
        <f>"800"</f>
        <v>800</v>
      </c>
      <c r="F144" s="86">
        <f>ведомственная!G186</f>
        <v>0</v>
      </c>
      <c r="G144" s="86">
        <f>ведомственная!H186</f>
        <v>0</v>
      </c>
    </row>
    <row r="145" spans="1:7" ht="37.5" hidden="1" customHeight="1">
      <c r="A145" s="5" t="s">
        <v>1114</v>
      </c>
      <c r="B145" s="138" t="str">
        <f t="shared" si="6"/>
        <v>04</v>
      </c>
      <c r="C145" s="138" t="str">
        <f t="shared" si="7"/>
        <v>05</v>
      </c>
      <c r="D145" s="7" t="s">
        <v>53</v>
      </c>
      <c r="E145" s="441"/>
      <c r="F145" s="86">
        <f>F146</f>
        <v>0</v>
      </c>
      <c r="G145" s="86">
        <f>G146</f>
        <v>0</v>
      </c>
    </row>
    <row r="146" spans="1:7" ht="21" hidden="1" customHeight="1">
      <c r="A146" s="224" t="s">
        <v>1868</v>
      </c>
      <c r="B146" s="138" t="str">
        <f t="shared" si="6"/>
        <v>04</v>
      </c>
      <c r="C146" s="138" t="str">
        <f t="shared" si="7"/>
        <v>05</v>
      </c>
      <c r="D146" s="7" t="s">
        <v>53</v>
      </c>
      <c r="E146" s="441" t="str">
        <f>"800"</f>
        <v>800</v>
      </c>
      <c r="F146" s="86">
        <f>ведомственная!G188</f>
        <v>0</v>
      </c>
      <c r="G146" s="86">
        <f>ведомственная!H188</f>
        <v>0</v>
      </c>
    </row>
    <row r="147" spans="1:7" ht="37.5" hidden="1" customHeight="1">
      <c r="A147" s="6" t="s">
        <v>794</v>
      </c>
      <c r="B147" s="138" t="str">
        <f t="shared" si="6"/>
        <v>04</v>
      </c>
      <c r="C147" s="138" t="str">
        <f t="shared" si="7"/>
        <v>05</v>
      </c>
      <c r="D147" s="7" t="s">
        <v>54</v>
      </c>
      <c r="E147" s="441"/>
      <c r="F147" s="86">
        <f>F148</f>
        <v>0</v>
      </c>
      <c r="G147" s="86">
        <f>G148</f>
        <v>0</v>
      </c>
    </row>
    <row r="148" spans="1:7" ht="21" hidden="1" customHeight="1">
      <c r="A148" s="224" t="s">
        <v>1868</v>
      </c>
      <c r="B148" s="138" t="str">
        <f t="shared" si="6"/>
        <v>04</v>
      </c>
      <c r="C148" s="138" t="str">
        <f t="shared" si="7"/>
        <v>05</v>
      </c>
      <c r="D148" s="7" t="s">
        <v>54</v>
      </c>
      <c r="E148" s="441" t="str">
        <f>"800"</f>
        <v>800</v>
      </c>
      <c r="F148" s="86">
        <f>ведомственная!G190</f>
        <v>0</v>
      </c>
      <c r="G148" s="86">
        <f>ведомственная!H190</f>
        <v>0</v>
      </c>
    </row>
    <row r="149" spans="1:7" ht="36.75" hidden="1" customHeight="1">
      <c r="A149" s="31" t="s">
        <v>1773</v>
      </c>
      <c r="B149" s="138" t="str">
        <f t="shared" si="6"/>
        <v>04</v>
      </c>
      <c r="C149" s="138" t="str">
        <f t="shared" si="7"/>
        <v>05</v>
      </c>
      <c r="D149" s="7" t="s">
        <v>1772</v>
      </c>
      <c r="E149" s="441"/>
      <c r="F149" s="86">
        <f>F150</f>
        <v>0</v>
      </c>
      <c r="G149" s="86">
        <f>G150</f>
        <v>0</v>
      </c>
    </row>
    <row r="150" spans="1:7" ht="21" hidden="1" customHeight="1">
      <c r="A150" s="224" t="s">
        <v>1868</v>
      </c>
      <c r="B150" s="138" t="str">
        <f t="shared" si="6"/>
        <v>04</v>
      </c>
      <c r="C150" s="138" t="str">
        <f t="shared" si="7"/>
        <v>05</v>
      </c>
      <c r="D150" s="7" t="s">
        <v>1772</v>
      </c>
      <c r="E150" s="441" t="str">
        <f>"800"</f>
        <v>800</v>
      </c>
      <c r="F150" s="86">
        <f>ведомственная!G191</f>
        <v>0</v>
      </c>
      <c r="G150" s="86">
        <f>ведомственная!H191</f>
        <v>0</v>
      </c>
    </row>
    <row r="151" spans="1:7" ht="75" hidden="1" customHeight="1">
      <c r="A151" s="31" t="s">
        <v>493</v>
      </c>
      <c r="B151" s="138" t="str">
        <f t="shared" si="6"/>
        <v>04</v>
      </c>
      <c r="C151" s="138" t="str">
        <f t="shared" si="7"/>
        <v>05</v>
      </c>
      <c r="D151" s="7" t="s">
        <v>1117</v>
      </c>
      <c r="E151" s="441"/>
      <c r="F151" s="86">
        <f>F152</f>
        <v>0</v>
      </c>
      <c r="G151" s="86">
        <f>G152</f>
        <v>0</v>
      </c>
    </row>
    <row r="152" spans="1:7" ht="21" hidden="1" customHeight="1">
      <c r="A152" s="224" t="s">
        <v>1868</v>
      </c>
      <c r="B152" s="138" t="str">
        <f t="shared" si="6"/>
        <v>04</v>
      </c>
      <c r="C152" s="138" t="str">
        <f t="shared" si="7"/>
        <v>05</v>
      </c>
      <c r="D152" s="7" t="s">
        <v>1117</v>
      </c>
      <c r="E152" s="441" t="str">
        <f>"800"</f>
        <v>800</v>
      </c>
      <c r="F152" s="86">
        <f>ведомственная!G194</f>
        <v>0</v>
      </c>
      <c r="G152" s="86">
        <f>ведомственная!H194</f>
        <v>0</v>
      </c>
    </row>
    <row r="153" spans="1:7" ht="80.25" hidden="1" customHeight="1">
      <c r="A153" s="31" t="s">
        <v>1322</v>
      </c>
      <c r="B153" s="138" t="str">
        <f t="shared" si="6"/>
        <v>04</v>
      </c>
      <c r="C153" s="138" t="str">
        <f t="shared" si="7"/>
        <v>05</v>
      </c>
      <c r="D153" s="7" t="s">
        <v>1305</v>
      </c>
      <c r="E153" s="441"/>
      <c r="F153" s="86">
        <f>ведомственная!G195</f>
        <v>0</v>
      </c>
      <c r="G153" s="86">
        <f>ведомственная!H195</f>
        <v>0</v>
      </c>
    </row>
    <row r="154" spans="1:7" ht="24.75" hidden="1" customHeight="1">
      <c r="A154" s="224" t="s">
        <v>1868</v>
      </c>
      <c r="B154" s="138" t="str">
        <f t="shared" si="6"/>
        <v>04</v>
      </c>
      <c r="C154" s="138" t="str">
        <f t="shared" si="7"/>
        <v>05</v>
      </c>
      <c r="D154" s="7" t="s">
        <v>1305</v>
      </c>
      <c r="E154" s="441" t="str">
        <f>"800"</f>
        <v>800</v>
      </c>
      <c r="F154" s="86">
        <f>ведомственная!G196</f>
        <v>0</v>
      </c>
      <c r="G154" s="86">
        <f>ведомственная!H196</f>
        <v>0</v>
      </c>
    </row>
    <row r="155" spans="1:7" ht="24.75" hidden="1" customHeight="1">
      <c r="A155" s="31" t="s">
        <v>1311</v>
      </c>
      <c r="B155" s="138" t="str">
        <f t="shared" si="6"/>
        <v>04</v>
      </c>
      <c r="C155" s="138" t="str">
        <f t="shared" si="7"/>
        <v>05</v>
      </c>
      <c r="D155" s="7" t="s">
        <v>56</v>
      </c>
      <c r="E155" s="441"/>
      <c r="F155" s="86">
        <f>ведомственная!G197</f>
        <v>0</v>
      </c>
      <c r="G155" s="86">
        <f>ведомственная!H197</f>
        <v>0</v>
      </c>
    </row>
    <row r="156" spans="1:7" ht="24.75" hidden="1" customHeight="1">
      <c r="A156" s="224" t="s">
        <v>1868</v>
      </c>
      <c r="B156" s="138" t="str">
        <f t="shared" si="6"/>
        <v>04</v>
      </c>
      <c r="C156" s="138" t="str">
        <f t="shared" si="7"/>
        <v>05</v>
      </c>
      <c r="D156" s="7" t="s">
        <v>56</v>
      </c>
      <c r="E156" s="441" t="str">
        <f>"800"</f>
        <v>800</v>
      </c>
      <c r="F156" s="86">
        <f>ведомственная!G198</f>
        <v>0</v>
      </c>
      <c r="G156" s="86">
        <f>ведомственная!H198</f>
        <v>0</v>
      </c>
    </row>
    <row r="157" spans="1:7" ht="39.75" hidden="1" customHeight="1">
      <c r="A157" s="31" t="s">
        <v>1770</v>
      </c>
      <c r="B157" s="138" t="str">
        <f t="shared" si="6"/>
        <v>04</v>
      </c>
      <c r="C157" s="138" t="str">
        <f t="shared" si="7"/>
        <v>05</v>
      </c>
      <c r="D157" s="7" t="s">
        <v>1115</v>
      </c>
      <c r="E157" s="441"/>
      <c r="F157" s="86">
        <f>F158</f>
        <v>0</v>
      </c>
      <c r="G157" s="86">
        <f>G158</f>
        <v>0</v>
      </c>
    </row>
    <row r="158" spans="1:7" ht="24.75" hidden="1" customHeight="1">
      <c r="A158" s="224" t="s">
        <v>1868</v>
      </c>
      <c r="B158" s="138" t="str">
        <f t="shared" si="6"/>
        <v>04</v>
      </c>
      <c r="C158" s="138" t="str">
        <f t="shared" si="7"/>
        <v>05</v>
      </c>
      <c r="D158" s="7" t="s">
        <v>1115</v>
      </c>
      <c r="E158" s="441" t="str">
        <f>"800"</f>
        <v>800</v>
      </c>
      <c r="F158" s="86">
        <f>ведомственная!G200</f>
        <v>0</v>
      </c>
      <c r="G158" s="86">
        <f>ведомственная!H200</f>
        <v>0</v>
      </c>
    </row>
    <row r="159" spans="1:7" ht="55.5" hidden="1" customHeight="1">
      <c r="A159" s="31" t="s">
        <v>1777</v>
      </c>
      <c r="B159" s="138" t="str">
        <f t="shared" si="6"/>
        <v>04</v>
      </c>
      <c r="C159" s="138" t="str">
        <f t="shared" si="7"/>
        <v>05</v>
      </c>
      <c r="D159" s="7" t="s">
        <v>57</v>
      </c>
      <c r="E159" s="441"/>
      <c r="F159" s="86">
        <f>F160</f>
        <v>0</v>
      </c>
      <c r="G159" s="86">
        <f>G160</f>
        <v>0</v>
      </c>
    </row>
    <row r="160" spans="1:7" ht="21" hidden="1" customHeight="1">
      <c r="A160" s="224" t="s">
        <v>1868</v>
      </c>
      <c r="B160" s="138" t="str">
        <f t="shared" si="6"/>
        <v>04</v>
      </c>
      <c r="C160" s="138" t="str">
        <f t="shared" si="7"/>
        <v>05</v>
      </c>
      <c r="D160" s="7" t="s">
        <v>57</v>
      </c>
      <c r="E160" s="441" t="str">
        <f>"800"</f>
        <v>800</v>
      </c>
      <c r="F160" s="86">
        <f>ведомственная!G202</f>
        <v>0</v>
      </c>
      <c r="G160" s="86">
        <f>ведомственная!H202</f>
        <v>0</v>
      </c>
    </row>
    <row r="161" spans="1:7" ht="21" hidden="1" customHeight="1">
      <c r="A161" s="5" t="s">
        <v>55</v>
      </c>
      <c r="B161" s="138" t="str">
        <f t="shared" si="6"/>
        <v>04</v>
      </c>
      <c r="C161" s="138" t="str">
        <f t="shared" si="7"/>
        <v>05</v>
      </c>
      <c r="D161" s="7" t="s">
        <v>1775</v>
      </c>
      <c r="E161" s="441"/>
      <c r="F161" s="86">
        <f>F162</f>
        <v>0</v>
      </c>
      <c r="G161" s="86">
        <f>G162</f>
        <v>0</v>
      </c>
    </row>
    <row r="162" spans="1:7" ht="21" hidden="1" customHeight="1">
      <c r="A162" s="224" t="s">
        <v>1868</v>
      </c>
      <c r="B162" s="138" t="str">
        <f t="shared" si="6"/>
        <v>04</v>
      </c>
      <c r="C162" s="138" t="str">
        <f t="shared" si="7"/>
        <v>05</v>
      </c>
      <c r="D162" s="7" t="s">
        <v>1775</v>
      </c>
      <c r="E162" s="441" t="str">
        <f>"800"</f>
        <v>800</v>
      </c>
      <c r="F162" s="86">
        <f>ведомственная!G204</f>
        <v>0</v>
      </c>
      <c r="G162" s="86">
        <f>ведомственная!H204</f>
        <v>0</v>
      </c>
    </row>
    <row r="163" spans="1:7" ht="100.5" hidden="1" customHeight="1">
      <c r="A163" s="31" t="s">
        <v>1256</v>
      </c>
      <c r="B163" s="138" t="str">
        <f t="shared" si="6"/>
        <v>04</v>
      </c>
      <c r="C163" s="138" t="str">
        <f t="shared" si="7"/>
        <v>05</v>
      </c>
      <c r="D163" s="7" t="s">
        <v>546</v>
      </c>
      <c r="E163" s="441"/>
      <c r="F163" s="86">
        <f>F164</f>
        <v>0</v>
      </c>
      <c r="G163" s="86">
        <f>G164</f>
        <v>0</v>
      </c>
    </row>
    <row r="164" spans="1:7" ht="21" hidden="1" customHeight="1">
      <c r="A164" s="224" t="s">
        <v>1868</v>
      </c>
      <c r="B164" s="138" t="str">
        <f t="shared" si="6"/>
        <v>04</v>
      </c>
      <c r="C164" s="138" t="str">
        <f t="shared" si="7"/>
        <v>05</v>
      </c>
      <c r="D164" s="7" t="s">
        <v>546</v>
      </c>
      <c r="E164" s="441" t="str">
        <f>"800"</f>
        <v>800</v>
      </c>
      <c r="F164" s="86">
        <f>ведомственная!G206</f>
        <v>0</v>
      </c>
      <c r="G164" s="86">
        <f>ведомственная!H206</f>
        <v>0</v>
      </c>
    </row>
    <row r="165" spans="1:7" ht="33.75" customHeight="1">
      <c r="A165" s="5" t="s">
        <v>1951</v>
      </c>
      <c r="B165" s="138" t="str">
        <f>"05"</f>
        <v>05</v>
      </c>
      <c r="C165" s="138" t="str">
        <f>"03"</f>
        <v>03</v>
      </c>
      <c r="D165" s="7"/>
      <c r="E165" s="441"/>
      <c r="F165" s="175">
        <f>F166</f>
        <v>8899.2000000000007</v>
      </c>
      <c r="G165" s="175">
        <f>G166</f>
        <v>6090.8</v>
      </c>
    </row>
    <row r="166" spans="1:7" ht="43.5" customHeight="1">
      <c r="A166" s="223" t="s">
        <v>1951</v>
      </c>
      <c r="B166" s="153" t="str">
        <f>"05"</f>
        <v>05</v>
      </c>
      <c r="C166" s="153" t="str">
        <f>"03"</f>
        <v>03</v>
      </c>
      <c r="D166" s="441"/>
      <c r="E166" s="441"/>
      <c r="F166" s="175">
        <f>F207+F215+F216+F219</f>
        <v>8899.2000000000007</v>
      </c>
      <c r="G166" s="175">
        <f>G207+G215+G216+G219</f>
        <v>6090.8</v>
      </c>
    </row>
    <row r="167" spans="1:7" ht="21" hidden="1" customHeight="1">
      <c r="A167" s="31" t="s">
        <v>1941</v>
      </c>
      <c r="B167" s="153" t="str">
        <f>"05"</f>
        <v>05</v>
      </c>
      <c r="C167" s="153" t="str">
        <f>"03"</f>
        <v>03</v>
      </c>
      <c r="D167" s="7" t="s">
        <v>1940</v>
      </c>
      <c r="E167" s="441">
        <v>200</v>
      </c>
      <c r="F167" s="86">
        <v>220</v>
      </c>
      <c r="G167" s="86">
        <v>200</v>
      </c>
    </row>
    <row r="168" spans="1:7" ht="60" hidden="1" customHeight="1">
      <c r="A168" s="31" t="s">
        <v>1861</v>
      </c>
      <c r="B168" s="153" t="str">
        <f t="shared" si="6"/>
        <v>04</v>
      </c>
      <c r="C168" s="153" t="str">
        <f>"09"</f>
        <v>09</v>
      </c>
      <c r="D168" s="441" t="s">
        <v>1706</v>
      </c>
      <c r="E168" s="441"/>
      <c r="F168" s="86">
        <f>F169+F170+F171</f>
        <v>0</v>
      </c>
      <c r="G168" s="86">
        <f>G169+G170+G171</f>
        <v>0</v>
      </c>
    </row>
    <row r="169" spans="1:7" ht="18.75" hidden="1" customHeight="1">
      <c r="A169" s="31" t="s">
        <v>1063</v>
      </c>
      <c r="B169" s="153" t="str">
        <f t="shared" si="6"/>
        <v>04</v>
      </c>
      <c r="C169" s="153" t="str">
        <f>"09"</f>
        <v>09</v>
      </c>
      <c r="D169" s="441" t="s">
        <v>1706</v>
      </c>
      <c r="E169" s="55" t="str">
        <f>"003"</f>
        <v>003</v>
      </c>
      <c r="F169" s="86">
        <f>ведомственная!G407</f>
        <v>0</v>
      </c>
      <c r="G169" s="155"/>
    </row>
    <row r="170" spans="1:7" ht="20.25" hidden="1" customHeight="1">
      <c r="A170" s="224" t="s">
        <v>1885</v>
      </c>
      <c r="B170" s="153" t="str">
        <f t="shared" si="6"/>
        <v>04</v>
      </c>
      <c r="C170" s="153" t="str">
        <f>"09"</f>
        <v>09</v>
      </c>
      <c r="D170" s="441" t="s">
        <v>1706</v>
      </c>
      <c r="E170" s="234" t="s">
        <v>1887</v>
      </c>
      <c r="F170" s="86">
        <f>ведомственная!G408</f>
        <v>0</v>
      </c>
      <c r="G170" s="86">
        <f>ведомственная!H408</f>
        <v>0</v>
      </c>
    </row>
    <row r="171" spans="1:7" ht="39.75" hidden="1" customHeight="1">
      <c r="A171" s="31" t="s">
        <v>1106</v>
      </c>
      <c r="B171" s="138" t="str">
        <f t="shared" si="6"/>
        <v>04</v>
      </c>
      <c r="C171" s="138" t="str">
        <f>"09"</f>
        <v>09</v>
      </c>
      <c r="D171" s="441" t="s">
        <v>1706</v>
      </c>
      <c r="E171" s="55" t="str">
        <f>"020"</f>
        <v>020</v>
      </c>
      <c r="F171" s="86">
        <f>ведомственная!G409</f>
        <v>0</v>
      </c>
      <c r="G171" s="155"/>
    </row>
    <row r="172" spans="1:7" ht="32.25" hidden="1" customHeight="1">
      <c r="A172" s="400" t="s">
        <v>293</v>
      </c>
      <c r="B172" s="370" t="str">
        <f t="shared" si="6"/>
        <v>04</v>
      </c>
      <c r="C172" s="370" t="str">
        <f>"12"</f>
        <v>12</v>
      </c>
      <c r="D172" s="401"/>
      <c r="E172" s="414"/>
      <c r="F172" s="86">
        <f>F173+F175</f>
        <v>0</v>
      </c>
      <c r="G172" s="86">
        <f>G173+G175</f>
        <v>0</v>
      </c>
    </row>
    <row r="173" spans="1:7" ht="39.75" hidden="1" customHeight="1">
      <c r="A173" s="415" t="s">
        <v>1845</v>
      </c>
      <c r="B173" s="370" t="str">
        <f t="shared" si="6"/>
        <v>04</v>
      </c>
      <c r="C173" s="370" t="str">
        <f>"12"</f>
        <v>12</v>
      </c>
      <c r="D173" s="401" t="s">
        <v>1914</v>
      </c>
      <c r="E173" s="401"/>
      <c r="F173" s="86">
        <f>F174</f>
        <v>0</v>
      </c>
      <c r="G173" s="86">
        <f>G174</f>
        <v>0</v>
      </c>
    </row>
    <row r="174" spans="1:7" ht="39.75" hidden="1" customHeight="1">
      <c r="A174" s="372" t="s">
        <v>1870</v>
      </c>
      <c r="B174" s="370" t="str">
        <f t="shared" si="6"/>
        <v>04</v>
      </c>
      <c r="C174" s="370" t="str">
        <f>"12"</f>
        <v>12</v>
      </c>
      <c r="D174" s="401" t="s">
        <v>1914</v>
      </c>
      <c r="E174" s="405" t="s">
        <v>1873</v>
      </c>
      <c r="F174" s="86">
        <f>ведомственная!G320+ведомственная!G74</f>
        <v>0</v>
      </c>
      <c r="G174" s="86">
        <f>ведомственная!H320+ведомственная!H74</f>
        <v>0</v>
      </c>
    </row>
    <row r="175" spans="1:7" ht="57" hidden="1" customHeight="1">
      <c r="A175" s="235" t="s">
        <v>1840</v>
      </c>
      <c r="B175" s="138" t="str">
        <f>"04"</f>
        <v>04</v>
      </c>
      <c r="C175" s="138" t="str">
        <f>"12"</f>
        <v>12</v>
      </c>
      <c r="D175" s="441" t="s">
        <v>297</v>
      </c>
      <c r="E175" s="441"/>
      <c r="F175" s="86">
        <f>F176</f>
        <v>0</v>
      </c>
      <c r="G175" s="86">
        <f>G176</f>
        <v>0</v>
      </c>
    </row>
    <row r="176" spans="1:7" ht="39.75" hidden="1" customHeight="1">
      <c r="A176" s="5" t="s">
        <v>1870</v>
      </c>
      <c r="B176" s="138" t="str">
        <f>"04"</f>
        <v>04</v>
      </c>
      <c r="C176" s="138" t="str">
        <f>"12"</f>
        <v>12</v>
      </c>
      <c r="D176" s="441" t="s">
        <v>297</v>
      </c>
      <c r="E176" s="441">
        <v>200</v>
      </c>
      <c r="F176" s="86">
        <f>ведомственная!G76</f>
        <v>0</v>
      </c>
      <c r="G176" s="86">
        <f>ведомственная!H76</f>
        <v>0</v>
      </c>
    </row>
    <row r="177" spans="1:13" s="110" customFormat="1" ht="21" hidden="1" customHeight="1">
      <c r="A177" s="156" t="s">
        <v>1765</v>
      </c>
      <c r="B177" s="236" t="s">
        <v>1761</v>
      </c>
      <c r="C177" s="236" t="s">
        <v>921</v>
      </c>
      <c r="D177" s="14"/>
      <c r="E177" s="14"/>
      <c r="F177" s="126">
        <f>F178</f>
        <v>0</v>
      </c>
      <c r="G177" s="459"/>
      <c r="H177" s="109"/>
    </row>
    <row r="178" spans="1:13" ht="79.5" hidden="1" customHeight="1">
      <c r="A178" s="5" t="s">
        <v>1760</v>
      </c>
      <c r="B178" s="54" t="s">
        <v>1761</v>
      </c>
      <c r="C178" s="54" t="s">
        <v>921</v>
      </c>
      <c r="D178" s="441" t="s">
        <v>1762</v>
      </c>
      <c r="E178" s="54"/>
      <c r="F178" s="89">
        <f>F179</f>
        <v>0</v>
      </c>
      <c r="G178" s="155"/>
    </row>
    <row r="179" spans="1:13" ht="57" hidden="1" customHeight="1">
      <c r="A179" s="38" t="s">
        <v>1764</v>
      </c>
      <c r="B179" s="54" t="s">
        <v>1761</v>
      </c>
      <c r="C179" s="54" t="s">
        <v>921</v>
      </c>
      <c r="D179" s="441" t="s">
        <v>1762</v>
      </c>
      <c r="E179" s="54" t="s">
        <v>1763</v>
      </c>
      <c r="F179" s="89">
        <f>ведомственная!G412</f>
        <v>0</v>
      </c>
      <c r="G179" s="155"/>
    </row>
    <row r="180" spans="1:13" s="110" customFormat="1" ht="21.75" hidden="1" customHeight="1">
      <c r="A180" s="156" t="s">
        <v>782</v>
      </c>
      <c r="B180" s="152" t="str">
        <f t="shared" ref="B180:B206" si="12">"07"</f>
        <v>07</v>
      </c>
      <c r="C180" s="152"/>
      <c r="D180" s="14"/>
      <c r="E180" s="14"/>
      <c r="F180" s="175">
        <f>F181+F207+F265+F281</f>
        <v>5578.6</v>
      </c>
      <c r="G180" s="175">
        <f>G181+G207+G265+G281</f>
        <v>5830.8</v>
      </c>
      <c r="H180" s="109"/>
    </row>
    <row r="181" spans="1:13" s="110" customFormat="1" ht="27.75" hidden="1" customHeight="1">
      <c r="A181" s="226" t="s">
        <v>1877</v>
      </c>
      <c r="B181" s="138" t="str">
        <f>"05"</f>
        <v>05</v>
      </c>
      <c r="C181" s="138" t="str">
        <f t="shared" ref="C181:C190" si="13">"01"</f>
        <v>01</v>
      </c>
      <c r="D181" s="14"/>
      <c r="E181" s="14"/>
      <c r="F181" s="86">
        <f>F182+F191+F194+F189+F205+F186+F201+F203+F199+F197</f>
        <v>0</v>
      </c>
      <c r="G181" s="86">
        <f>G182+G191+G194+G189+G205+G186+G201+G203+G199+G197</f>
        <v>0</v>
      </c>
      <c r="H181" s="109"/>
    </row>
    <row r="182" spans="1:13" ht="26.25" hidden="1" customHeight="1">
      <c r="A182" s="226" t="s">
        <v>1953</v>
      </c>
      <c r="B182" s="138" t="str">
        <f>"05"</f>
        <v>05</v>
      </c>
      <c r="C182" s="138" t="str">
        <f>"03"</f>
        <v>03</v>
      </c>
      <c r="D182" s="441" t="s">
        <v>1952</v>
      </c>
      <c r="E182" s="441">
        <v>200</v>
      </c>
      <c r="F182" s="86">
        <f>F183+F184+F185</f>
        <v>0</v>
      </c>
      <c r="G182" s="86">
        <f>G183+G184+G185</f>
        <v>0</v>
      </c>
    </row>
    <row r="183" spans="1:13" ht="21" hidden="1" customHeight="1">
      <c r="A183" s="31" t="s">
        <v>785</v>
      </c>
      <c r="B183" s="138" t="str">
        <f t="shared" si="12"/>
        <v>07</v>
      </c>
      <c r="C183" s="138" t="str">
        <f t="shared" si="13"/>
        <v>01</v>
      </c>
      <c r="D183" s="441" t="s">
        <v>784</v>
      </c>
      <c r="E183" s="441" t="str">
        <f>"005"</f>
        <v>005</v>
      </c>
      <c r="F183" s="86">
        <f>ведомственная!G213</f>
        <v>0</v>
      </c>
      <c r="G183" s="155"/>
    </row>
    <row r="184" spans="1:13" ht="42.75" hidden="1" customHeight="1">
      <c r="A184" s="226" t="s">
        <v>1953</v>
      </c>
      <c r="B184" s="138" t="str">
        <f>"05"</f>
        <v>05</v>
      </c>
      <c r="C184" s="138" t="str">
        <f>"03"</f>
        <v>03</v>
      </c>
      <c r="D184" s="441" t="s">
        <v>1952</v>
      </c>
      <c r="E184" s="441">
        <v>200</v>
      </c>
      <c r="F184" s="86"/>
      <c r="G184" s="86"/>
    </row>
    <row r="185" spans="1:13" ht="48" hidden="1" customHeight="1">
      <c r="A185" s="31" t="s">
        <v>456</v>
      </c>
      <c r="B185" s="138" t="str">
        <f t="shared" si="12"/>
        <v>07</v>
      </c>
      <c r="C185" s="138" t="str">
        <f t="shared" si="13"/>
        <v>01</v>
      </c>
      <c r="D185" s="441" t="s">
        <v>99</v>
      </c>
      <c r="E185" s="441">
        <v>822</v>
      </c>
      <c r="F185" s="86">
        <f>ведомственная!G215</f>
        <v>0</v>
      </c>
      <c r="G185" s="155"/>
    </row>
    <row r="186" spans="1:13" s="214" customFormat="1" ht="81" hidden="1" customHeight="1">
      <c r="A186" s="31" t="s">
        <v>1836</v>
      </c>
      <c r="B186" s="138" t="str">
        <f t="shared" si="12"/>
        <v>07</v>
      </c>
      <c r="C186" s="138" t="str">
        <f>"01"</f>
        <v>01</v>
      </c>
      <c r="D186" s="359" t="s">
        <v>1837</v>
      </c>
      <c r="E186" s="441"/>
      <c r="F186" s="86">
        <f>F187+F188</f>
        <v>0</v>
      </c>
      <c r="G186" s="86">
        <f>G187+G188</f>
        <v>0</v>
      </c>
      <c r="H186" s="215"/>
    </row>
    <row r="187" spans="1:13" s="214" customFormat="1" ht="58.5" hidden="1" customHeight="1">
      <c r="A187" s="31" t="s">
        <v>1876</v>
      </c>
      <c r="B187" s="138" t="str">
        <f t="shared" si="12"/>
        <v>07</v>
      </c>
      <c r="C187" s="138" t="str">
        <f>"01"</f>
        <v>01</v>
      </c>
      <c r="D187" s="359" t="s">
        <v>1837</v>
      </c>
      <c r="E187" s="441">
        <v>600</v>
      </c>
      <c r="F187" s="86">
        <f>ведомственная!G217</f>
        <v>0</v>
      </c>
      <c r="G187" s="86">
        <f>ведомственная!H217</f>
        <v>0</v>
      </c>
      <c r="H187" s="215"/>
    </row>
    <row r="188" spans="1:13" s="214" customFormat="1" ht="39" hidden="1" customHeight="1">
      <c r="A188" s="31" t="s">
        <v>456</v>
      </c>
      <c r="B188" s="138" t="str">
        <f t="shared" si="12"/>
        <v>07</v>
      </c>
      <c r="C188" s="138" t="str">
        <f>"01"</f>
        <v>01</v>
      </c>
      <c r="D188" s="441" t="s">
        <v>1837</v>
      </c>
      <c r="E188" s="441">
        <v>822</v>
      </c>
      <c r="F188" s="86">
        <f>ведомственная!G218</f>
        <v>0</v>
      </c>
      <c r="G188" s="460"/>
      <c r="H188" s="215"/>
    </row>
    <row r="189" spans="1:13" ht="59.25" hidden="1" customHeight="1">
      <c r="A189" s="5" t="s">
        <v>467</v>
      </c>
      <c r="B189" s="138" t="str">
        <f t="shared" si="12"/>
        <v>07</v>
      </c>
      <c r="C189" s="138" t="str">
        <f t="shared" si="13"/>
        <v>01</v>
      </c>
      <c r="D189" s="441" t="s">
        <v>468</v>
      </c>
      <c r="E189" s="54"/>
      <c r="F189" s="86">
        <f>F190</f>
        <v>0</v>
      </c>
      <c r="G189" s="155"/>
      <c r="M189" s="10" t="s">
        <v>1858</v>
      </c>
    </row>
    <row r="190" spans="1:13" ht="38.25" hidden="1" customHeight="1">
      <c r="A190" s="31" t="s">
        <v>1509</v>
      </c>
      <c r="B190" s="138" t="str">
        <f t="shared" si="12"/>
        <v>07</v>
      </c>
      <c r="C190" s="138" t="str">
        <f t="shared" si="13"/>
        <v>01</v>
      </c>
      <c r="D190" s="441" t="s">
        <v>468</v>
      </c>
      <c r="E190" s="54" t="s">
        <v>541</v>
      </c>
      <c r="F190" s="86">
        <f>ведомственная!G220</f>
        <v>0</v>
      </c>
      <c r="G190" s="155"/>
    </row>
    <row r="191" spans="1:13" s="179" customFormat="1" ht="76.5" hidden="1" customHeight="1">
      <c r="A191" s="393" t="s">
        <v>32</v>
      </c>
      <c r="B191" s="394" t="str">
        <f t="shared" si="12"/>
        <v>07</v>
      </c>
      <c r="C191" s="394" t="str">
        <f t="shared" ref="C191:C200" si="14">"01"</f>
        <v>01</v>
      </c>
      <c r="D191" s="395" t="s">
        <v>1917</v>
      </c>
      <c r="E191" s="441"/>
      <c r="F191" s="86">
        <f>F192+F193</f>
        <v>0</v>
      </c>
      <c r="G191" s="86">
        <f>G192+G193</f>
        <v>0</v>
      </c>
      <c r="H191" s="178"/>
    </row>
    <row r="192" spans="1:13" s="179" customFormat="1" ht="78.75" hidden="1" customHeight="1">
      <c r="A192" s="396" t="s">
        <v>455</v>
      </c>
      <c r="B192" s="394" t="str">
        <f t="shared" si="12"/>
        <v>07</v>
      </c>
      <c r="C192" s="394" t="str">
        <f t="shared" si="14"/>
        <v>01</v>
      </c>
      <c r="D192" s="395" t="s">
        <v>1575</v>
      </c>
      <c r="E192" s="441">
        <v>821</v>
      </c>
      <c r="F192" s="457">
        <f>ведомственная!G222</f>
        <v>0</v>
      </c>
      <c r="G192" s="86"/>
      <c r="H192" s="178"/>
    </row>
    <row r="193" spans="1:8" s="179" customFormat="1" ht="42.75" hidden="1" customHeight="1">
      <c r="A193" s="397" t="s">
        <v>1875</v>
      </c>
      <c r="B193" s="394" t="str">
        <f t="shared" si="12"/>
        <v>07</v>
      </c>
      <c r="C193" s="394" t="str">
        <f t="shared" si="14"/>
        <v>01</v>
      </c>
      <c r="D193" s="395" t="s">
        <v>1917</v>
      </c>
      <c r="E193" s="441">
        <v>600</v>
      </c>
      <c r="F193" s="457">
        <f>ведомственная!G223</f>
        <v>0</v>
      </c>
      <c r="G193" s="457">
        <f>ведомственная!H223</f>
        <v>0</v>
      </c>
      <c r="H193" s="178"/>
    </row>
    <row r="194" spans="1:8" s="179" customFormat="1" ht="57" hidden="1" customHeight="1">
      <c r="A194" s="398" t="s">
        <v>1856</v>
      </c>
      <c r="B194" s="394" t="str">
        <f t="shared" si="12"/>
        <v>07</v>
      </c>
      <c r="C194" s="394" t="str">
        <f t="shared" si="14"/>
        <v>01</v>
      </c>
      <c r="D194" s="395" t="s">
        <v>1922</v>
      </c>
      <c r="E194" s="441"/>
      <c r="F194" s="86">
        <f>F195+F196</f>
        <v>0</v>
      </c>
      <c r="G194" s="86">
        <f>G195+G196</f>
        <v>0</v>
      </c>
      <c r="H194" s="178"/>
    </row>
    <row r="195" spans="1:8" s="179" customFormat="1" ht="79.5" hidden="1" customHeight="1">
      <c r="A195" s="396" t="s">
        <v>455</v>
      </c>
      <c r="B195" s="394" t="str">
        <f t="shared" si="12"/>
        <v>07</v>
      </c>
      <c r="C195" s="394" t="str">
        <f t="shared" si="14"/>
        <v>01</v>
      </c>
      <c r="D195" s="395" t="s">
        <v>1576</v>
      </c>
      <c r="E195" s="441">
        <v>821</v>
      </c>
      <c r="F195" s="86">
        <f>ведомственная!G225</f>
        <v>0</v>
      </c>
      <c r="G195" s="86"/>
      <c r="H195" s="178"/>
    </row>
    <row r="196" spans="1:8" s="179" customFormat="1" ht="49.5" hidden="1" customHeight="1">
      <c r="A196" s="397" t="s">
        <v>1875</v>
      </c>
      <c r="B196" s="394" t="str">
        <f t="shared" si="12"/>
        <v>07</v>
      </c>
      <c r="C196" s="394" t="str">
        <f t="shared" si="14"/>
        <v>01</v>
      </c>
      <c r="D196" s="395" t="s">
        <v>1922</v>
      </c>
      <c r="E196" s="441">
        <v>600</v>
      </c>
      <c r="F196" s="86">
        <f>ведомственная!G226</f>
        <v>0</v>
      </c>
      <c r="G196" s="86">
        <f>ведомственная!H226</f>
        <v>0</v>
      </c>
      <c r="H196" s="178"/>
    </row>
    <row r="197" spans="1:8" s="179" customFormat="1" ht="96.75" hidden="1" customHeight="1">
      <c r="A197" s="399" t="s">
        <v>1839</v>
      </c>
      <c r="B197" s="394" t="str">
        <f t="shared" si="12"/>
        <v>07</v>
      </c>
      <c r="C197" s="394" t="str">
        <f t="shared" si="14"/>
        <v>01</v>
      </c>
      <c r="D197" s="395" t="s">
        <v>1919</v>
      </c>
      <c r="E197" s="201"/>
      <c r="F197" s="203">
        <f>F198</f>
        <v>0</v>
      </c>
      <c r="G197" s="203">
        <f>G198</f>
        <v>0</v>
      </c>
      <c r="H197" s="178"/>
    </row>
    <row r="198" spans="1:8" s="179" customFormat="1" ht="45" hidden="1" customHeight="1">
      <c r="A198" s="397" t="s">
        <v>1875</v>
      </c>
      <c r="B198" s="394" t="str">
        <f t="shared" si="12"/>
        <v>07</v>
      </c>
      <c r="C198" s="394" t="str">
        <f t="shared" si="14"/>
        <v>01</v>
      </c>
      <c r="D198" s="395" t="s">
        <v>1919</v>
      </c>
      <c r="E198" s="441">
        <v>600</v>
      </c>
      <c r="F198" s="203">
        <f>ведомственная!G228</f>
        <v>0</v>
      </c>
      <c r="G198" s="203">
        <f>ведомственная!H228</f>
        <v>0</v>
      </c>
      <c r="H198" s="178"/>
    </row>
    <row r="199" spans="1:8" s="179" customFormat="1" ht="77.25" hidden="1" customHeight="1">
      <c r="A199" s="217" t="s">
        <v>1838</v>
      </c>
      <c r="B199" s="138" t="str">
        <f t="shared" si="12"/>
        <v>07</v>
      </c>
      <c r="C199" s="138" t="str">
        <f t="shared" si="14"/>
        <v>01</v>
      </c>
      <c r="D199" s="201" t="s">
        <v>1857</v>
      </c>
      <c r="E199" s="201"/>
      <c r="F199" s="203">
        <f>F200</f>
        <v>0</v>
      </c>
      <c r="G199" s="86"/>
      <c r="H199" s="178"/>
    </row>
    <row r="200" spans="1:8" s="179" customFormat="1" ht="40.5" hidden="1" customHeight="1">
      <c r="A200" s="223" t="s">
        <v>1875</v>
      </c>
      <c r="B200" s="138" t="str">
        <f t="shared" si="12"/>
        <v>07</v>
      </c>
      <c r="C200" s="138" t="str">
        <f t="shared" si="14"/>
        <v>01</v>
      </c>
      <c r="D200" s="201" t="s">
        <v>1857</v>
      </c>
      <c r="E200" s="441">
        <v>600</v>
      </c>
      <c r="F200" s="203">
        <f>ведомственная!G230</f>
        <v>0</v>
      </c>
      <c r="G200" s="86"/>
      <c r="H200" s="178"/>
    </row>
    <row r="201" spans="1:8" s="179" customFormat="1" ht="64.5" hidden="1" customHeight="1">
      <c r="A201" s="31" t="s">
        <v>1855</v>
      </c>
      <c r="B201" s="138" t="str">
        <f>"07"</f>
        <v>07</v>
      </c>
      <c r="C201" s="138" t="str">
        <f t="shared" ref="C201:C206" si="15">"01"</f>
        <v>01</v>
      </c>
      <c r="D201" s="441" t="s">
        <v>1475</v>
      </c>
      <c r="E201" s="441"/>
      <c r="F201" s="88">
        <f>F202</f>
        <v>0</v>
      </c>
      <c r="G201" s="86"/>
      <c r="H201" s="178"/>
    </row>
    <row r="202" spans="1:8" s="179" customFormat="1" ht="40.5" hidden="1" customHeight="1">
      <c r="A202" s="223" t="s">
        <v>1875</v>
      </c>
      <c r="B202" s="138" t="str">
        <f>"07"</f>
        <v>07</v>
      </c>
      <c r="C202" s="138" t="str">
        <f t="shared" si="15"/>
        <v>01</v>
      </c>
      <c r="D202" s="441" t="s">
        <v>1475</v>
      </c>
      <c r="E202" s="441">
        <v>600</v>
      </c>
      <c r="F202" s="88">
        <f>ведомственная!G232</f>
        <v>0</v>
      </c>
      <c r="G202" s="86"/>
      <c r="H202" s="178"/>
    </row>
    <row r="203" spans="1:8" s="179" customFormat="1" ht="75" hidden="1" customHeight="1">
      <c r="A203" s="400" t="s">
        <v>1807</v>
      </c>
      <c r="B203" s="370" t="str">
        <f>"07"</f>
        <v>07</v>
      </c>
      <c r="C203" s="370" t="str">
        <f t="shared" si="15"/>
        <v>01</v>
      </c>
      <c r="D203" s="371" t="s">
        <v>1895</v>
      </c>
      <c r="E203" s="401"/>
      <c r="F203" s="88">
        <f>F204</f>
        <v>0</v>
      </c>
      <c r="G203" s="88">
        <f>G204</f>
        <v>0</v>
      </c>
      <c r="H203" s="178"/>
    </row>
    <row r="204" spans="1:8" s="179" customFormat="1" ht="38.25" hidden="1" customHeight="1">
      <c r="A204" s="372" t="s">
        <v>1875</v>
      </c>
      <c r="B204" s="370" t="str">
        <f>"07"</f>
        <v>07</v>
      </c>
      <c r="C204" s="370" t="str">
        <f t="shared" si="15"/>
        <v>01</v>
      </c>
      <c r="D204" s="371" t="s">
        <v>1895</v>
      </c>
      <c r="E204" s="401">
        <v>600</v>
      </c>
      <c r="F204" s="88">
        <f>ведомственная!G234</f>
        <v>0</v>
      </c>
      <c r="G204" s="88">
        <f>ведомственная!H234</f>
        <v>0</v>
      </c>
      <c r="H204" s="178"/>
    </row>
    <row r="205" spans="1:8" s="179" customFormat="1" ht="40.5" hidden="1" customHeight="1">
      <c r="A205" s="31" t="s">
        <v>1766</v>
      </c>
      <c r="B205" s="138" t="str">
        <f t="shared" si="12"/>
        <v>07</v>
      </c>
      <c r="C205" s="138" t="str">
        <f t="shared" si="15"/>
        <v>01</v>
      </c>
      <c r="D205" s="441" t="s">
        <v>1438</v>
      </c>
      <c r="E205" s="441"/>
      <c r="F205" s="86">
        <f>ведомственная!G235</f>
        <v>0</v>
      </c>
      <c r="G205" s="86"/>
      <c r="H205" s="178"/>
    </row>
    <row r="206" spans="1:8" s="179" customFormat="1" ht="40.5" hidden="1" customHeight="1">
      <c r="A206" s="223" t="s">
        <v>1875</v>
      </c>
      <c r="B206" s="138" t="str">
        <f t="shared" si="12"/>
        <v>07</v>
      </c>
      <c r="C206" s="138" t="str">
        <f t="shared" si="15"/>
        <v>01</v>
      </c>
      <c r="D206" s="441" t="s">
        <v>1438</v>
      </c>
      <c r="E206" s="441">
        <v>600</v>
      </c>
      <c r="F206" s="86">
        <f>ведомственная!G236</f>
        <v>0</v>
      </c>
      <c r="G206" s="86"/>
      <c r="H206" s="178"/>
    </row>
    <row r="207" spans="1:8" ht="122.25" customHeight="1">
      <c r="A207" s="453" t="s">
        <v>2013</v>
      </c>
      <c r="B207" s="138" t="str">
        <f>"05"</f>
        <v>05</v>
      </c>
      <c r="C207" s="138" t="str">
        <f>"03"</f>
        <v>03</v>
      </c>
      <c r="D207" s="441" t="s">
        <v>1975</v>
      </c>
      <c r="E207" s="441">
        <v>200</v>
      </c>
      <c r="F207" s="86">
        <v>5578.6</v>
      </c>
      <c r="G207" s="86">
        <v>5830.8</v>
      </c>
    </row>
    <row r="208" spans="1:8" ht="42" hidden="1" customHeight="1">
      <c r="A208" s="227" t="s">
        <v>1878</v>
      </c>
      <c r="B208" s="138" t="str">
        <f t="shared" ref="B208:B236" si="16">"07"</f>
        <v>07</v>
      </c>
      <c r="C208" s="138" t="str">
        <f t="shared" ref="C208:C264" si="17">"02"</f>
        <v>02</v>
      </c>
      <c r="D208" s="441" t="s">
        <v>784</v>
      </c>
      <c r="E208" s="441"/>
      <c r="F208" s="86">
        <f>F209+F210+F211</f>
        <v>0</v>
      </c>
      <c r="G208" s="86">
        <f>G209+G210+G211</f>
        <v>0</v>
      </c>
    </row>
    <row r="209" spans="1:7" ht="21" hidden="1" customHeight="1">
      <c r="A209" s="31" t="s">
        <v>785</v>
      </c>
      <c r="B209" s="138" t="str">
        <f t="shared" si="16"/>
        <v>07</v>
      </c>
      <c r="C209" s="138" t="str">
        <f t="shared" si="17"/>
        <v>02</v>
      </c>
      <c r="D209" s="441" t="s">
        <v>784</v>
      </c>
      <c r="E209" s="441" t="str">
        <f>"005"</f>
        <v>005</v>
      </c>
      <c r="F209" s="86">
        <f>ведомственная!G239</f>
        <v>0</v>
      </c>
      <c r="G209" s="155"/>
    </row>
    <row r="210" spans="1:7" ht="39.75" hidden="1" customHeight="1">
      <c r="A210" s="223" t="s">
        <v>1875</v>
      </c>
      <c r="B210" s="138" t="str">
        <f t="shared" si="16"/>
        <v>07</v>
      </c>
      <c r="C210" s="138" t="str">
        <f t="shared" si="17"/>
        <v>02</v>
      </c>
      <c r="D210" s="441" t="s">
        <v>784</v>
      </c>
      <c r="E210" s="441">
        <v>600</v>
      </c>
      <c r="F210" s="86">
        <f>ведомственная!G240</f>
        <v>0</v>
      </c>
      <c r="G210" s="86">
        <f>ведомственная!H240</f>
        <v>0</v>
      </c>
    </row>
    <row r="211" spans="1:7" ht="48" hidden="1" customHeight="1">
      <c r="A211" s="31" t="s">
        <v>456</v>
      </c>
      <c r="B211" s="138" t="str">
        <f t="shared" si="16"/>
        <v>07</v>
      </c>
      <c r="C211" s="138" t="str">
        <f t="shared" si="17"/>
        <v>02</v>
      </c>
      <c r="D211" s="441" t="s">
        <v>784</v>
      </c>
      <c r="E211" s="441">
        <v>822</v>
      </c>
      <c r="F211" s="86">
        <f>ведомственная!G241</f>
        <v>0</v>
      </c>
      <c r="G211" s="155"/>
    </row>
    <row r="212" spans="1:7" ht="94.5" hidden="1" customHeight="1">
      <c r="A212" s="31" t="s">
        <v>376</v>
      </c>
      <c r="B212" s="138" t="str">
        <f t="shared" si="16"/>
        <v>07</v>
      </c>
      <c r="C212" s="138" t="str">
        <f t="shared" si="17"/>
        <v>02</v>
      </c>
      <c r="D212" s="359" t="s">
        <v>740</v>
      </c>
      <c r="E212" s="441"/>
      <c r="F212" s="86">
        <f>F213+F214</f>
        <v>0</v>
      </c>
      <c r="G212" s="86">
        <f>G213+G214</f>
        <v>0</v>
      </c>
    </row>
    <row r="213" spans="1:7" ht="77.25" hidden="1" customHeight="1">
      <c r="A213" s="31" t="s">
        <v>455</v>
      </c>
      <c r="B213" s="138" t="str">
        <f t="shared" si="16"/>
        <v>07</v>
      </c>
      <c r="C213" s="138" t="str">
        <f t="shared" si="17"/>
        <v>02</v>
      </c>
      <c r="D213" s="359" t="s">
        <v>740</v>
      </c>
      <c r="E213" s="441">
        <v>821</v>
      </c>
      <c r="F213" s="86">
        <f>ведомственная!G243</f>
        <v>0</v>
      </c>
      <c r="G213" s="155"/>
    </row>
    <row r="214" spans="1:7" ht="11.25" customHeight="1">
      <c r="A214" s="223" t="s">
        <v>1875</v>
      </c>
      <c r="B214" s="138" t="str">
        <f t="shared" si="16"/>
        <v>07</v>
      </c>
      <c r="C214" s="138" t="str">
        <f t="shared" si="17"/>
        <v>02</v>
      </c>
      <c r="D214" s="359" t="s">
        <v>740</v>
      </c>
      <c r="E214" s="441">
        <v>600</v>
      </c>
      <c r="F214" s="86">
        <f>ведомственная!G244</f>
        <v>0</v>
      </c>
      <c r="G214" s="86">
        <f>ведомственная!H244</f>
        <v>0</v>
      </c>
    </row>
    <row r="215" spans="1:7" ht="79.5" customHeight="1">
      <c r="A215" s="453" t="s">
        <v>2018</v>
      </c>
      <c r="B215" s="138" t="str">
        <f>"05"</f>
        <v>05</v>
      </c>
      <c r="C215" s="138" t="str">
        <f>"03"</f>
        <v>03</v>
      </c>
      <c r="D215" s="441" t="s">
        <v>1976</v>
      </c>
      <c r="E215" s="441">
        <v>200</v>
      </c>
      <c r="F215" s="86">
        <v>250</v>
      </c>
      <c r="G215" s="86">
        <v>260</v>
      </c>
    </row>
    <row r="216" spans="1:7" ht="102.75" customHeight="1">
      <c r="A216" s="455" t="s">
        <v>2019</v>
      </c>
      <c r="B216" s="138" t="str">
        <f>"05"</f>
        <v>05</v>
      </c>
      <c r="C216" s="138" t="str">
        <f>"03"</f>
        <v>03</v>
      </c>
      <c r="D216" s="441" t="s">
        <v>2003</v>
      </c>
      <c r="E216" s="441">
        <v>200</v>
      </c>
      <c r="F216" s="86">
        <v>3039.9</v>
      </c>
      <c r="G216" s="86"/>
    </row>
    <row r="217" spans="1:7" ht="75.75" hidden="1" customHeight="1">
      <c r="A217" s="442" t="s">
        <v>1981</v>
      </c>
      <c r="B217" s="138" t="str">
        <f>"05"</f>
        <v>05</v>
      </c>
      <c r="C217" s="138" t="str">
        <f>"03"</f>
        <v>03</v>
      </c>
      <c r="D217" s="441" t="s">
        <v>1982</v>
      </c>
      <c r="E217" s="441">
        <v>200</v>
      </c>
      <c r="F217" s="86"/>
      <c r="G217" s="86"/>
    </row>
    <row r="218" spans="1:7" ht="72" hidden="1" customHeight="1">
      <c r="A218" s="442" t="s">
        <v>1981</v>
      </c>
      <c r="B218" s="138" t="str">
        <f>"05"</f>
        <v>05</v>
      </c>
      <c r="C218" s="138" t="str">
        <f>"03"</f>
        <v>03</v>
      </c>
      <c r="D218" s="441" t="s">
        <v>1983</v>
      </c>
      <c r="E218" s="441">
        <v>200</v>
      </c>
      <c r="F218" s="86"/>
      <c r="G218" s="86"/>
    </row>
    <row r="219" spans="1:7" ht="102.75" customHeight="1">
      <c r="A219" s="455" t="s">
        <v>2014</v>
      </c>
      <c r="B219" s="138" t="str">
        <f>"05"</f>
        <v>05</v>
      </c>
      <c r="C219" s="138" t="str">
        <f>"03"</f>
        <v>03</v>
      </c>
      <c r="D219" s="441" t="s">
        <v>2003</v>
      </c>
      <c r="E219" s="441">
        <v>200</v>
      </c>
      <c r="F219" s="86">
        <v>30.7</v>
      </c>
      <c r="G219" s="86"/>
    </row>
    <row r="220" spans="1:7" ht="39.75" customHeight="1">
      <c r="A220" s="225" t="s">
        <v>101</v>
      </c>
      <c r="B220" s="138" t="str">
        <f>"08"</f>
        <v>08</v>
      </c>
      <c r="C220" s="138" t="str">
        <f>"01"</f>
        <v>01</v>
      </c>
      <c r="D220" s="441" t="s">
        <v>1977</v>
      </c>
      <c r="E220" s="441">
        <v>540</v>
      </c>
      <c r="F220" s="175"/>
      <c r="G220" s="175"/>
    </row>
    <row r="221" spans="1:7" ht="45.75" hidden="1" customHeight="1">
      <c r="A221" s="223" t="s">
        <v>1875</v>
      </c>
      <c r="B221" s="138" t="str">
        <f t="shared" si="16"/>
        <v>07</v>
      </c>
      <c r="C221" s="138" t="str">
        <f t="shared" si="17"/>
        <v>02</v>
      </c>
      <c r="D221" s="441" t="s">
        <v>786</v>
      </c>
      <c r="E221" s="441">
        <v>600</v>
      </c>
      <c r="F221" s="86">
        <f>ведомственная!G246+ведомственная!G324</f>
        <v>0</v>
      </c>
      <c r="G221" s="86">
        <f>ведомственная!H246+ведомственная!H324</f>
        <v>0</v>
      </c>
    </row>
    <row r="222" spans="1:7" ht="42" hidden="1" customHeight="1">
      <c r="A222" s="31" t="s">
        <v>456</v>
      </c>
      <c r="B222" s="138" t="str">
        <f t="shared" si="16"/>
        <v>07</v>
      </c>
      <c r="C222" s="138" t="str">
        <f t="shared" si="17"/>
        <v>02</v>
      </c>
      <c r="D222" s="441" t="s">
        <v>786</v>
      </c>
      <c r="E222" s="441">
        <v>822</v>
      </c>
      <c r="F222" s="86">
        <f>ведомственная!G325+ведомственная!G247</f>
        <v>0</v>
      </c>
      <c r="G222" s="155"/>
    </row>
    <row r="223" spans="1:7" ht="49.5" hidden="1" customHeight="1">
      <c r="A223" s="160" t="s">
        <v>550</v>
      </c>
      <c r="B223" s="138" t="str">
        <f t="shared" si="16"/>
        <v>07</v>
      </c>
      <c r="C223" s="138" t="str">
        <f t="shared" si="17"/>
        <v>02</v>
      </c>
      <c r="D223" s="441" t="s">
        <v>552</v>
      </c>
      <c r="E223" s="441"/>
      <c r="F223" s="86">
        <f>ведомственная!G248</f>
        <v>0</v>
      </c>
      <c r="G223" s="155"/>
    </row>
    <row r="224" spans="1:7" ht="42" hidden="1" customHeight="1">
      <c r="A224" s="31" t="s">
        <v>456</v>
      </c>
      <c r="B224" s="138" t="str">
        <f t="shared" si="16"/>
        <v>07</v>
      </c>
      <c r="C224" s="138" t="str">
        <f t="shared" si="17"/>
        <v>02</v>
      </c>
      <c r="D224" s="441" t="s">
        <v>552</v>
      </c>
      <c r="E224" s="441">
        <v>822</v>
      </c>
      <c r="F224" s="86">
        <f>ведомственная!G249</f>
        <v>0</v>
      </c>
      <c r="G224" s="155"/>
    </row>
    <row r="225" spans="1:8" ht="25.5" hidden="1" customHeight="1">
      <c r="A225" s="163" t="s">
        <v>551</v>
      </c>
      <c r="B225" s="138" t="str">
        <f t="shared" si="16"/>
        <v>07</v>
      </c>
      <c r="C225" s="138" t="str">
        <f t="shared" si="17"/>
        <v>02</v>
      </c>
      <c r="D225" s="441" t="s">
        <v>553</v>
      </c>
      <c r="E225" s="441"/>
      <c r="F225" s="86">
        <f>ведомственная!G250</f>
        <v>0</v>
      </c>
      <c r="G225" s="155"/>
    </row>
    <row r="226" spans="1:8" ht="42" hidden="1" customHeight="1">
      <c r="A226" s="31" t="s">
        <v>456</v>
      </c>
      <c r="B226" s="138" t="str">
        <f t="shared" si="16"/>
        <v>07</v>
      </c>
      <c r="C226" s="138" t="str">
        <f t="shared" si="17"/>
        <v>02</v>
      </c>
      <c r="D226" s="441" t="s">
        <v>553</v>
      </c>
      <c r="E226" s="441">
        <v>822</v>
      </c>
      <c r="F226" s="86">
        <f>ведомственная!G251</f>
        <v>0</v>
      </c>
      <c r="G226" s="155"/>
    </row>
    <row r="227" spans="1:8" ht="39" hidden="1" customHeight="1">
      <c r="A227" s="31" t="s">
        <v>787</v>
      </c>
      <c r="B227" s="138" t="str">
        <f t="shared" si="16"/>
        <v>07</v>
      </c>
      <c r="C227" s="138" t="str">
        <f t="shared" si="17"/>
        <v>02</v>
      </c>
      <c r="D227" s="441" t="s">
        <v>788</v>
      </c>
      <c r="E227" s="441"/>
      <c r="F227" s="86">
        <f>F228+F229</f>
        <v>0</v>
      </c>
      <c r="G227" s="155"/>
    </row>
    <row r="228" spans="1:8" ht="75.75" hidden="1" customHeight="1">
      <c r="A228" s="31" t="s">
        <v>455</v>
      </c>
      <c r="B228" s="138" t="str">
        <f t="shared" si="16"/>
        <v>07</v>
      </c>
      <c r="C228" s="138" t="str">
        <f t="shared" si="17"/>
        <v>02</v>
      </c>
      <c r="D228" s="441" t="s">
        <v>788</v>
      </c>
      <c r="E228" s="441">
        <v>821</v>
      </c>
      <c r="F228" s="86">
        <f>ведомственная!G253</f>
        <v>0</v>
      </c>
      <c r="G228" s="155"/>
    </row>
    <row r="229" spans="1:8" ht="44.25" hidden="1" customHeight="1">
      <c r="A229" s="223" t="s">
        <v>1875</v>
      </c>
      <c r="B229" s="138" t="str">
        <f t="shared" si="16"/>
        <v>07</v>
      </c>
      <c r="C229" s="138" t="str">
        <f t="shared" si="17"/>
        <v>02</v>
      </c>
      <c r="D229" s="441" t="s">
        <v>788</v>
      </c>
      <c r="E229" s="441">
        <v>600</v>
      </c>
      <c r="F229" s="155">
        <f>ведомственная!G254</f>
        <v>0</v>
      </c>
      <c r="G229" s="155"/>
    </row>
    <row r="230" spans="1:8" ht="57" hidden="1" customHeight="1">
      <c r="A230" s="31" t="s">
        <v>1860</v>
      </c>
      <c r="B230" s="138" t="str">
        <f t="shared" si="16"/>
        <v>07</v>
      </c>
      <c r="C230" s="138" t="str">
        <f t="shared" si="17"/>
        <v>02</v>
      </c>
      <c r="D230" s="441" t="s">
        <v>1566</v>
      </c>
      <c r="E230" s="441"/>
      <c r="F230" s="86">
        <f>F231+F232</f>
        <v>0</v>
      </c>
      <c r="G230" s="86">
        <f>G231+G232</f>
        <v>0</v>
      </c>
    </row>
    <row r="231" spans="1:8" ht="75.75" hidden="1" customHeight="1">
      <c r="A231" s="31" t="s">
        <v>455</v>
      </c>
      <c r="B231" s="138" t="str">
        <f t="shared" si="16"/>
        <v>07</v>
      </c>
      <c r="C231" s="138" t="str">
        <f t="shared" si="17"/>
        <v>02</v>
      </c>
      <c r="D231" s="441" t="s">
        <v>1566</v>
      </c>
      <c r="E231" s="441">
        <v>821</v>
      </c>
      <c r="F231" s="86">
        <f>ведомственная!G256</f>
        <v>0</v>
      </c>
      <c r="G231" s="155"/>
    </row>
    <row r="232" spans="1:8" ht="43.5" hidden="1" customHeight="1">
      <c r="A232" s="223" t="s">
        <v>1875</v>
      </c>
      <c r="B232" s="138" t="str">
        <f t="shared" si="16"/>
        <v>07</v>
      </c>
      <c r="C232" s="138" t="str">
        <f t="shared" si="17"/>
        <v>02</v>
      </c>
      <c r="D232" s="441" t="s">
        <v>1566</v>
      </c>
      <c r="E232" s="441">
        <v>600</v>
      </c>
      <c r="F232" s="86">
        <f>ведомственная!G257</f>
        <v>0</v>
      </c>
      <c r="G232" s="86">
        <f>ведомственная!H257</f>
        <v>0</v>
      </c>
    </row>
    <row r="233" spans="1:8" ht="45" hidden="1" customHeight="1">
      <c r="A233" s="31" t="s">
        <v>1863</v>
      </c>
      <c r="B233" s="138" t="str">
        <f t="shared" si="16"/>
        <v>07</v>
      </c>
      <c r="C233" s="138" t="str">
        <f t="shared" si="17"/>
        <v>02</v>
      </c>
      <c r="D233" s="441" t="s">
        <v>1347</v>
      </c>
      <c r="E233" s="441"/>
      <c r="F233" s="86">
        <f>F234</f>
        <v>0</v>
      </c>
      <c r="G233" s="155"/>
    </row>
    <row r="234" spans="1:8" ht="42" hidden="1" customHeight="1">
      <c r="A234" s="223" t="s">
        <v>1875</v>
      </c>
      <c r="B234" s="138" t="str">
        <f t="shared" si="16"/>
        <v>07</v>
      </c>
      <c r="C234" s="138" t="str">
        <f t="shared" si="17"/>
        <v>02</v>
      </c>
      <c r="D234" s="441" t="s">
        <v>1347</v>
      </c>
      <c r="E234" s="441">
        <v>600</v>
      </c>
      <c r="F234" s="86">
        <f>ведомственная!G327</f>
        <v>0</v>
      </c>
      <c r="G234" s="155"/>
    </row>
    <row r="235" spans="1:8" ht="58.5" hidden="1" customHeight="1">
      <c r="A235" s="5" t="s">
        <v>467</v>
      </c>
      <c r="B235" s="138" t="str">
        <f t="shared" si="16"/>
        <v>07</v>
      </c>
      <c r="C235" s="138" t="str">
        <f t="shared" si="17"/>
        <v>02</v>
      </c>
      <c r="D235" s="441" t="s">
        <v>468</v>
      </c>
      <c r="E235" s="54"/>
      <c r="F235" s="86">
        <f>F236</f>
        <v>0</v>
      </c>
      <c r="G235" s="155"/>
    </row>
    <row r="236" spans="1:8" ht="30" hidden="1" customHeight="1">
      <c r="A236" s="31" t="s">
        <v>1509</v>
      </c>
      <c r="B236" s="138" t="str">
        <f t="shared" si="16"/>
        <v>07</v>
      </c>
      <c r="C236" s="138" t="str">
        <f t="shared" si="17"/>
        <v>02</v>
      </c>
      <c r="D236" s="441" t="s">
        <v>468</v>
      </c>
      <c r="E236" s="54" t="s">
        <v>541</v>
      </c>
      <c r="F236" s="86">
        <f>ведомственная!G259+ведомственная!G329</f>
        <v>0</v>
      </c>
      <c r="G236" s="155"/>
    </row>
    <row r="237" spans="1:8" s="181" customFormat="1" ht="64.5" hidden="1" customHeight="1">
      <c r="A237" s="399" t="s">
        <v>1843</v>
      </c>
      <c r="B237" s="394" t="str">
        <f t="shared" ref="B237:B251" si="18">"07"</f>
        <v>07</v>
      </c>
      <c r="C237" s="394" t="str">
        <f t="shared" ref="C237:C250" si="19">"02"</f>
        <v>02</v>
      </c>
      <c r="D237" s="395" t="s">
        <v>1920</v>
      </c>
      <c r="E237" s="441"/>
      <c r="F237" s="155">
        <f>F238+F239</f>
        <v>0</v>
      </c>
      <c r="G237" s="155">
        <f>G238+G239</f>
        <v>0</v>
      </c>
      <c r="H237" s="180"/>
    </row>
    <row r="238" spans="1:8" s="181" customFormat="1" ht="75.75" hidden="1" customHeight="1">
      <c r="A238" s="396" t="s">
        <v>455</v>
      </c>
      <c r="B238" s="394" t="str">
        <f t="shared" si="18"/>
        <v>07</v>
      </c>
      <c r="C238" s="394" t="str">
        <f t="shared" si="19"/>
        <v>02</v>
      </c>
      <c r="D238" s="395" t="s">
        <v>938</v>
      </c>
      <c r="E238" s="441">
        <v>821</v>
      </c>
      <c r="F238" s="155">
        <f>ведомственная!G261</f>
        <v>0</v>
      </c>
      <c r="G238" s="86"/>
      <c r="H238" s="180"/>
    </row>
    <row r="239" spans="1:8" s="181" customFormat="1" ht="49.5" hidden="1" customHeight="1">
      <c r="A239" s="397" t="s">
        <v>1875</v>
      </c>
      <c r="B239" s="394" t="str">
        <f t="shared" si="18"/>
        <v>07</v>
      </c>
      <c r="C239" s="394" t="str">
        <f t="shared" si="19"/>
        <v>02</v>
      </c>
      <c r="D239" s="395" t="s">
        <v>1920</v>
      </c>
      <c r="E239" s="441">
        <v>600</v>
      </c>
      <c r="F239" s="155">
        <f>ведомственная!G262</f>
        <v>0</v>
      </c>
      <c r="G239" s="155">
        <f>ведомственная!H262</f>
        <v>0</v>
      </c>
      <c r="H239" s="180"/>
    </row>
    <row r="240" spans="1:8" s="181" customFormat="1" ht="74.25" hidden="1" customHeight="1">
      <c r="A240" s="393" t="s">
        <v>32</v>
      </c>
      <c r="B240" s="394" t="str">
        <f t="shared" si="18"/>
        <v>07</v>
      </c>
      <c r="C240" s="394" t="str">
        <f t="shared" si="19"/>
        <v>02</v>
      </c>
      <c r="D240" s="395" t="s">
        <v>1917</v>
      </c>
      <c r="E240" s="441"/>
      <c r="F240" s="155">
        <f>F241+F242</f>
        <v>0</v>
      </c>
      <c r="G240" s="155">
        <f>G241+G242</f>
        <v>0</v>
      </c>
      <c r="H240" s="180"/>
    </row>
    <row r="241" spans="1:8" s="181" customFormat="1" ht="79.5" hidden="1" customHeight="1">
      <c r="A241" s="396" t="s">
        <v>455</v>
      </c>
      <c r="B241" s="394" t="str">
        <f t="shared" si="18"/>
        <v>07</v>
      </c>
      <c r="C241" s="394" t="str">
        <f t="shared" si="19"/>
        <v>02</v>
      </c>
      <c r="D241" s="395" t="s">
        <v>1575</v>
      </c>
      <c r="E241" s="441">
        <v>821</v>
      </c>
      <c r="F241" s="155">
        <f>ведомственная!G264</f>
        <v>0</v>
      </c>
      <c r="G241" s="86"/>
      <c r="H241" s="180"/>
    </row>
    <row r="242" spans="1:8" s="181" customFormat="1" ht="48" hidden="1" customHeight="1">
      <c r="A242" s="397" t="s">
        <v>1875</v>
      </c>
      <c r="B242" s="394" t="str">
        <f t="shared" si="18"/>
        <v>07</v>
      </c>
      <c r="C242" s="394" t="str">
        <f t="shared" si="19"/>
        <v>02</v>
      </c>
      <c r="D242" s="395" t="s">
        <v>1917</v>
      </c>
      <c r="E242" s="441">
        <v>600</v>
      </c>
      <c r="F242" s="155">
        <f>ведомственная!G265</f>
        <v>0</v>
      </c>
      <c r="G242" s="155">
        <f>ведомственная!H265</f>
        <v>0</v>
      </c>
      <c r="H242" s="180"/>
    </row>
    <row r="243" spans="1:8" s="181" customFormat="1" ht="57.75" hidden="1" customHeight="1">
      <c r="A243" s="398" t="s">
        <v>1856</v>
      </c>
      <c r="B243" s="394" t="str">
        <f t="shared" si="18"/>
        <v>07</v>
      </c>
      <c r="C243" s="394" t="str">
        <f t="shared" si="19"/>
        <v>02</v>
      </c>
      <c r="D243" s="395" t="s">
        <v>1922</v>
      </c>
      <c r="E243" s="201"/>
      <c r="F243" s="203">
        <f>F244</f>
        <v>0</v>
      </c>
      <c r="G243" s="203">
        <f>G244</f>
        <v>0</v>
      </c>
      <c r="H243" s="180"/>
    </row>
    <row r="244" spans="1:8" s="181" customFormat="1" ht="48" hidden="1" customHeight="1">
      <c r="A244" s="397" t="s">
        <v>1875</v>
      </c>
      <c r="B244" s="394" t="str">
        <f t="shared" si="18"/>
        <v>07</v>
      </c>
      <c r="C244" s="394" t="str">
        <f t="shared" si="19"/>
        <v>02</v>
      </c>
      <c r="D244" s="395" t="s">
        <v>1922</v>
      </c>
      <c r="E244" s="441">
        <v>600</v>
      </c>
      <c r="F244" s="86">
        <f>ведомственная!G267</f>
        <v>0</v>
      </c>
      <c r="G244" s="86">
        <f>ведомственная!H267</f>
        <v>0</v>
      </c>
      <c r="H244" s="180"/>
    </row>
    <row r="245" spans="1:8" s="181" customFormat="1" ht="95.25" hidden="1" customHeight="1">
      <c r="A245" s="399" t="s">
        <v>1839</v>
      </c>
      <c r="B245" s="394" t="str">
        <f t="shared" si="18"/>
        <v>07</v>
      </c>
      <c r="C245" s="394" t="str">
        <f t="shared" si="19"/>
        <v>02</v>
      </c>
      <c r="D245" s="395" t="s">
        <v>1919</v>
      </c>
      <c r="E245" s="201"/>
      <c r="F245" s="203">
        <f>F246</f>
        <v>0</v>
      </c>
      <c r="G245" s="203">
        <f>G246</f>
        <v>0</v>
      </c>
      <c r="H245" s="180"/>
    </row>
    <row r="246" spans="1:8" s="181" customFormat="1" ht="48" hidden="1" customHeight="1">
      <c r="A246" s="397" t="s">
        <v>1875</v>
      </c>
      <c r="B246" s="394" t="str">
        <f t="shared" si="18"/>
        <v>07</v>
      </c>
      <c r="C246" s="394" t="str">
        <f t="shared" si="19"/>
        <v>02</v>
      </c>
      <c r="D246" s="395" t="s">
        <v>1919</v>
      </c>
      <c r="E246" s="441">
        <v>600</v>
      </c>
      <c r="F246" s="86">
        <f>ведомственная!G269</f>
        <v>0</v>
      </c>
      <c r="G246" s="86">
        <f>ведомственная!H269</f>
        <v>0</v>
      </c>
      <c r="H246" s="180"/>
    </row>
    <row r="247" spans="1:8" s="181" customFormat="1" ht="61.5" hidden="1" customHeight="1">
      <c r="A247" s="399" t="s">
        <v>1842</v>
      </c>
      <c r="B247" s="394" t="str">
        <f t="shared" si="18"/>
        <v>07</v>
      </c>
      <c r="C247" s="394" t="str">
        <f t="shared" si="19"/>
        <v>02</v>
      </c>
      <c r="D247" s="395" t="s">
        <v>1921</v>
      </c>
      <c r="E247" s="204"/>
      <c r="F247" s="203">
        <f>F248</f>
        <v>0</v>
      </c>
      <c r="G247" s="203">
        <f>G248</f>
        <v>0</v>
      </c>
      <c r="H247" s="180"/>
    </row>
    <row r="248" spans="1:8" s="181" customFormat="1" ht="48" hidden="1" customHeight="1">
      <c r="A248" s="397" t="s">
        <v>1875</v>
      </c>
      <c r="B248" s="394" t="str">
        <f t="shared" si="18"/>
        <v>07</v>
      </c>
      <c r="C248" s="394" t="str">
        <f t="shared" si="19"/>
        <v>02</v>
      </c>
      <c r="D248" s="395" t="s">
        <v>1921</v>
      </c>
      <c r="E248" s="441">
        <v>600</v>
      </c>
      <c r="F248" s="86">
        <f>ведомственная!G271</f>
        <v>0</v>
      </c>
      <c r="G248" s="86">
        <f>ведомственная!H271</f>
        <v>0</v>
      </c>
      <c r="H248" s="180"/>
    </row>
    <row r="249" spans="1:8" s="181" customFormat="1" ht="69" hidden="1" customHeight="1">
      <c r="A249" s="127" t="s">
        <v>1851</v>
      </c>
      <c r="B249" s="138" t="str">
        <f t="shared" si="18"/>
        <v>07</v>
      </c>
      <c r="C249" s="138" t="str">
        <f t="shared" si="19"/>
        <v>02</v>
      </c>
      <c r="D249" s="441" t="s">
        <v>1253</v>
      </c>
      <c r="E249" s="54"/>
      <c r="F249" s="86">
        <f>F250+F251</f>
        <v>0</v>
      </c>
      <c r="G249" s="86"/>
      <c r="H249" s="180"/>
    </row>
    <row r="250" spans="1:8" s="181" customFormat="1" ht="36.75" hidden="1" customHeight="1">
      <c r="A250" s="5" t="s">
        <v>1870</v>
      </c>
      <c r="B250" s="138" t="str">
        <f t="shared" si="18"/>
        <v>07</v>
      </c>
      <c r="C250" s="138" t="str">
        <f t="shared" si="19"/>
        <v>02</v>
      </c>
      <c r="D250" s="441" t="s">
        <v>1253</v>
      </c>
      <c r="E250" s="54" t="s">
        <v>1873</v>
      </c>
      <c r="F250" s="86">
        <f>ведомственная!G79</f>
        <v>0</v>
      </c>
      <c r="G250" s="86"/>
      <c r="H250" s="180"/>
    </row>
    <row r="251" spans="1:8" s="181" customFormat="1" ht="42.75" hidden="1" customHeight="1">
      <c r="A251" s="223" t="s">
        <v>1875</v>
      </c>
      <c r="B251" s="138" t="str">
        <f t="shared" si="18"/>
        <v>07</v>
      </c>
      <c r="C251" s="54" t="s">
        <v>1639</v>
      </c>
      <c r="D251" s="441" t="s">
        <v>1253</v>
      </c>
      <c r="E251" s="441">
        <v>600</v>
      </c>
      <c r="F251" s="155">
        <f>ведомственная!G273</f>
        <v>0</v>
      </c>
      <c r="G251" s="86"/>
      <c r="H251" s="180"/>
    </row>
    <row r="252" spans="1:8" ht="105" hidden="1" customHeight="1">
      <c r="A252" s="396" t="s">
        <v>1396</v>
      </c>
      <c r="B252" s="394" t="str">
        <f t="shared" ref="B252:B281" si="20">"07"</f>
        <v>07</v>
      </c>
      <c r="C252" s="394" t="str">
        <f t="shared" si="17"/>
        <v>02</v>
      </c>
      <c r="D252" s="395" t="s">
        <v>1922</v>
      </c>
      <c r="E252" s="441"/>
      <c r="F252" s="86">
        <f>ведомственная!G274</f>
        <v>0</v>
      </c>
      <c r="G252" s="86">
        <f>ведомственная!H274</f>
        <v>0</v>
      </c>
    </row>
    <row r="253" spans="1:8" ht="39.75" hidden="1" customHeight="1">
      <c r="A253" s="396" t="s">
        <v>455</v>
      </c>
      <c r="B253" s="394" t="str">
        <f t="shared" si="20"/>
        <v>07</v>
      </c>
      <c r="C253" s="394" t="str">
        <f t="shared" si="17"/>
        <v>02</v>
      </c>
      <c r="D253" s="395" t="s">
        <v>1397</v>
      </c>
      <c r="E253" s="441">
        <v>821</v>
      </c>
      <c r="F253" s="86">
        <f>ведомственная!G275</f>
        <v>0</v>
      </c>
      <c r="G253" s="155"/>
    </row>
    <row r="254" spans="1:8" ht="39.75" hidden="1" customHeight="1">
      <c r="A254" s="397" t="s">
        <v>1875</v>
      </c>
      <c r="B254" s="394" t="str">
        <f t="shared" si="20"/>
        <v>07</v>
      </c>
      <c r="C254" s="394" t="str">
        <f t="shared" si="17"/>
        <v>02</v>
      </c>
      <c r="D254" s="395" t="s">
        <v>1922</v>
      </c>
      <c r="E254" s="441">
        <v>600</v>
      </c>
      <c r="F254" s="86">
        <f>ведомственная!G276</f>
        <v>0</v>
      </c>
      <c r="G254" s="86">
        <f>ведомственная!H276</f>
        <v>0</v>
      </c>
    </row>
    <row r="255" spans="1:8" ht="39.75" hidden="1" customHeight="1">
      <c r="A255" s="31" t="s">
        <v>1474</v>
      </c>
      <c r="B255" s="138" t="str">
        <f t="shared" si="20"/>
        <v>07</v>
      </c>
      <c r="C255" s="138" t="str">
        <f t="shared" si="17"/>
        <v>02</v>
      </c>
      <c r="D255" s="441" t="s">
        <v>1475</v>
      </c>
      <c r="E255" s="441"/>
      <c r="F255" s="88">
        <f>F256</f>
        <v>0</v>
      </c>
      <c r="G255" s="155"/>
    </row>
    <row r="256" spans="1:8" ht="39.75" hidden="1" customHeight="1">
      <c r="A256" s="223" t="s">
        <v>1875</v>
      </c>
      <c r="B256" s="138" t="str">
        <f t="shared" si="20"/>
        <v>07</v>
      </c>
      <c r="C256" s="138" t="str">
        <f t="shared" si="17"/>
        <v>02</v>
      </c>
      <c r="D256" s="441" t="s">
        <v>1475</v>
      </c>
      <c r="E256" s="441">
        <v>600</v>
      </c>
      <c r="F256" s="88">
        <f>ведомственная!G278</f>
        <v>0</v>
      </c>
      <c r="G256" s="155"/>
    </row>
    <row r="257" spans="1:7" ht="79.5" hidden="1" customHeight="1">
      <c r="A257" s="200" t="s">
        <v>1807</v>
      </c>
      <c r="B257" s="202" t="str">
        <f t="shared" si="20"/>
        <v>07</v>
      </c>
      <c r="C257" s="202" t="str">
        <f>"02"</f>
        <v>02</v>
      </c>
      <c r="D257" s="205" t="s">
        <v>1895</v>
      </c>
      <c r="E257" s="201"/>
      <c r="F257" s="88">
        <f>F258</f>
        <v>0</v>
      </c>
      <c r="G257" s="88">
        <f>G258</f>
        <v>0</v>
      </c>
    </row>
    <row r="258" spans="1:7" ht="39.75" hidden="1" customHeight="1">
      <c r="A258" s="223" t="s">
        <v>1875</v>
      </c>
      <c r="B258" s="202" t="str">
        <f t="shared" si="20"/>
        <v>07</v>
      </c>
      <c r="C258" s="202" t="str">
        <f>"02"</f>
        <v>02</v>
      </c>
      <c r="D258" s="205" t="s">
        <v>1895</v>
      </c>
      <c r="E258" s="441">
        <v>600</v>
      </c>
      <c r="F258" s="88">
        <f>ведомственная!G280+ведомственная!G331</f>
        <v>0</v>
      </c>
      <c r="G258" s="88">
        <f>ведомственная!H280+ведомственная!H331</f>
        <v>0</v>
      </c>
    </row>
    <row r="259" spans="1:7" ht="58.5" hidden="1" customHeight="1">
      <c r="A259" s="396" t="s">
        <v>1889</v>
      </c>
      <c r="B259" s="394" t="str">
        <f t="shared" si="20"/>
        <v>07</v>
      </c>
      <c r="C259" s="394" t="str">
        <f t="shared" ref="C259:C260" si="21">"02"</f>
        <v>02</v>
      </c>
      <c r="D259" s="395" t="s">
        <v>1923</v>
      </c>
      <c r="E259" s="441"/>
      <c r="F259" s="86">
        <f>F260</f>
        <v>0</v>
      </c>
      <c r="G259" s="86">
        <f>G260</f>
        <v>0</v>
      </c>
    </row>
    <row r="260" spans="1:7" ht="39.75" hidden="1" customHeight="1">
      <c r="A260" s="397" t="s">
        <v>1875</v>
      </c>
      <c r="B260" s="394" t="str">
        <f t="shared" si="20"/>
        <v>07</v>
      </c>
      <c r="C260" s="394" t="str">
        <f t="shared" si="21"/>
        <v>02</v>
      </c>
      <c r="D260" s="395" t="s">
        <v>1923</v>
      </c>
      <c r="E260" s="441">
        <v>600</v>
      </c>
      <c r="F260" s="86">
        <f>ведомственная!G282</f>
        <v>0</v>
      </c>
      <c r="G260" s="86">
        <f>ведомственная!H282</f>
        <v>0</v>
      </c>
    </row>
    <row r="261" spans="1:7" ht="39.75" hidden="1" customHeight="1">
      <c r="A261" s="402" t="s">
        <v>1841</v>
      </c>
      <c r="B261" s="370" t="str">
        <f t="shared" si="20"/>
        <v>07</v>
      </c>
      <c r="C261" s="370" t="str">
        <f t="shared" ref="C261:C262" si="22">"02"</f>
        <v>02</v>
      </c>
      <c r="D261" s="401" t="s">
        <v>1924</v>
      </c>
      <c r="E261" s="204"/>
      <c r="F261" s="203">
        <f>F262</f>
        <v>0</v>
      </c>
      <c r="G261" s="203">
        <f>G262</f>
        <v>0</v>
      </c>
    </row>
    <row r="262" spans="1:7" ht="37.5" hidden="1" customHeight="1">
      <c r="A262" s="372" t="s">
        <v>1875</v>
      </c>
      <c r="B262" s="370" t="str">
        <f t="shared" si="20"/>
        <v>07</v>
      </c>
      <c r="C262" s="370" t="str">
        <f t="shared" si="22"/>
        <v>02</v>
      </c>
      <c r="D262" s="401" t="s">
        <v>1924</v>
      </c>
      <c r="E262" s="441">
        <v>600</v>
      </c>
      <c r="F262" s="203">
        <f>ведомственная!G333</f>
        <v>0</v>
      </c>
      <c r="G262" s="203">
        <f>ведомственная!H333</f>
        <v>0</v>
      </c>
    </row>
    <row r="263" spans="1:7" ht="39.75" hidden="1" customHeight="1">
      <c r="A263" s="31" t="s">
        <v>1766</v>
      </c>
      <c r="B263" s="138" t="str">
        <f t="shared" si="20"/>
        <v>07</v>
      </c>
      <c r="C263" s="138" t="str">
        <f t="shared" si="17"/>
        <v>02</v>
      </c>
      <c r="D263" s="441" t="s">
        <v>1438</v>
      </c>
      <c r="E263" s="441"/>
      <c r="F263" s="86">
        <f>ведомственная!G283</f>
        <v>0</v>
      </c>
      <c r="G263" s="155"/>
    </row>
    <row r="264" spans="1:7" ht="39.75" hidden="1" customHeight="1">
      <c r="A264" s="223" t="s">
        <v>1875</v>
      </c>
      <c r="B264" s="138" t="str">
        <f t="shared" si="20"/>
        <v>07</v>
      </c>
      <c r="C264" s="138" t="str">
        <f t="shared" si="17"/>
        <v>02</v>
      </c>
      <c r="D264" s="441" t="s">
        <v>1438</v>
      </c>
      <c r="E264" s="441">
        <v>600</v>
      </c>
      <c r="F264" s="86">
        <f>ведомственная!G284</f>
        <v>0</v>
      </c>
      <c r="G264" s="155"/>
    </row>
    <row r="265" spans="1:7" ht="25.5" hidden="1" customHeight="1">
      <c r="A265" s="31" t="s">
        <v>671</v>
      </c>
      <c r="B265" s="138" t="str">
        <f t="shared" si="20"/>
        <v>07</v>
      </c>
      <c r="C265" s="138" t="str">
        <f t="shared" ref="C265:C280" si="23">"07"</f>
        <v>07</v>
      </c>
      <c r="D265" s="441"/>
      <c r="E265" s="441"/>
      <c r="F265" s="86">
        <f>F266+F268+F271+F276+F279+F274</f>
        <v>0</v>
      </c>
      <c r="G265" s="86">
        <f>G266+G268+G271+G276+G279+G274</f>
        <v>0</v>
      </c>
    </row>
    <row r="266" spans="1:7" ht="20.25" hidden="1" customHeight="1">
      <c r="A266" s="2" t="s">
        <v>741</v>
      </c>
      <c r="B266" s="138" t="str">
        <f t="shared" si="20"/>
        <v>07</v>
      </c>
      <c r="C266" s="138" t="str">
        <f t="shared" si="23"/>
        <v>07</v>
      </c>
      <c r="D266" s="1" t="s">
        <v>744</v>
      </c>
      <c r="E266" s="441"/>
      <c r="F266" s="86">
        <f>F267</f>
        <v>0</v>
      </c>
      <c r="G266" s="86">
        <f>G267</f>
        <v>0</v>
      </c>
    </row>
    <row r="267" spans="1:7" ht="40.5" hidden="1" customHeight="1">
      <c r="A267" s="5" t="s">
        <v>1870</v>
      </c>
      <c r="B267" s="138" t="str">
        <f t="shared" si="20"/>
        <v>07</v>
      </c>
      <c r="C267" s="138" t="str">
        <f t="shared" si="23"/>
        <v>07</v>
      </c>
      <c r="D267" s="1" t="s">
        <v>744</v>
      </c>
      <c r="E267" s="441" t="str">
        <f>"200"</f>
        <v>200</v>
      </c>
      <c r="F267" s="86">
        <f>ведомственная!G336</f>
        <v>0</v>
      </c>
      <c r="G267" s="155">
        <f>ведомственная!H336</f>
        <v>0</v>
      </c>
    </row>
    <row r="268" spans="1:7" ht="40.5" hidden="1" customHeight="1">
      <c r="A268" s="224" t="s">
        <v>1867</v>
      </c>
      <c r="B268" s="138" t="str">
        <f>"05"</f>
        <v>05</v>
      </c>
      <c r="C268" s="138" t="str">
        <f>"01"</f>
        <v>01</v>
      </c>
      <c r="D268" s="441" t="s">
        <v>1963</v>
      </c>
      <c r="E268" s="441">
        <v>100</v>
      </c>
      <c r="F268" s="86"/>
      <c r="G268" s="86"/>
    </row>
    <row r="269" spans="1:7" ht="24" hidden="1" customHeight="1">
      <c r="A269" s="224" t="s">
        <v>1874</v>
      </c>
      <c r="B269" s="138" t="str">
        <f t="shared" si="20"/>
        <v>07</v>
      </c>
      <c r="C269" s="138" t="str">
        <f t="shared" si="23"/>
        <v>07</v>
      </c>
      <c r="D269" s="1" t="s">
        <v>743</v>
      </c>
      <c r="E269" s="441">
        <v>300</v>
      </c>
      <c r="F269" s="86">
        <f>ведомственная!G287</f>
        <v>0</v>
      </c>
      <c r="G269" s="86">
        <f>ведомственная!H287</f>
        <v>0</v>
      </c>
    </row>
    <row r="270" spans="1:7" ht="37.5" hidden="1" customHeight="1">
      <c r="A270" s="223" t="s">
        <v>1870</v>
      </c>
      <c r="B270" s="138" t="str">
        <f>"08"</f>
        <v>08</v>
      </c>
      <c r="C270" s="138" t="str">
        <f>"01"</f>
        <v>01</v>
      </c>
      <c r="D270" s="1" t="s">
        <v>1964</v>
      </c>
      <c r="E270" s="441">
        <v>200</v>
      </c>
      <c r="F270" s="86"/>
      <c r="G270" s="86"/>
    </row>
    <row r="271" spans="1:7" ht="57.75" hidden="1" customHeight="1">
      <c r="A271" s="5" t="s">
        <v>1862</v>
      </c>
      <c r="B271" s="138" t="str">
        <f t="shared" si="20"/>
        <v>07</v>
      </c>
      <c r="C271" s="138" t="str">
        <f t="shared" si="23"/>
        <v>07</v>
      </c>
      <c r="D271" s="441" t="s">
        <v>1349</v>
      </c>
      <c r="E271" s="441"/>
      <c r="F271" s="86">
        <f>F272+F273</f>
        <v>0</v>
      </c>
      <c r="G271" s="86">
        <f>G272+G273</f>
        <v>0</v>
      </c>
    </row>
    <row r="272" spans="1:7" ht="31.5" hidden="1" customHeight="1">
      <c r="A272" s="224" t="s">
        <v>1874</v>
      </c>
      <c r="B272" s="138" t="str">
        <f t="shared" si="20"/>
        <v>07</v>
      </c>
      <c r="C272" s="138" t="str">
        <f t="shared" si="23"/>
        <v>07</v>
      </c>
      <c r="D272" s="441" t="s">
        <v>1349</v>
      </c>
      <c r="E272" s="441">
        <v>300</v>
      </c>
      <c r="F272" s="155">
        <f>ведомственная!G290</f>
        <v>0</v>
      </c>
      <c r="G272" s="155">
        <f>ведомственная!H290</f>
        <v>0</v>
      </c>
    </row>
    <row r="273" spans="1:8" ht="45" hidden="1" customHeight="1">
      <c r="A273" s="223" t="s">
        <v>1875</v>
      </c>
      <c r="B273" s="138" t="str">
        <f t="shared" si="20"/>
        <v>07</v>
      </c>
      <c r="C273" s="138" t="str">
        <f t="shared" si="23"/>
        <v>07</v>
      </c>
      <c r="D273" s="441" t="s">
        <v>1349</v>
      </c>
      <c r="E273" s="441">
        <v>600</v>
      </c>
      <c r="F273" s="155">
        <f>ведомственная!G291</f>
        <v>0</v>
      </c>
      <c r="G273" s="155">
        <f>ведомственная!H291</f>
        <v>0</v>
      </c>
    </row>
    <row r="274" spans="1:8" ht="31.5" hidden="1" customHeight="1">
      <c r="A274" s="169" t="s">
        <v>70</v>
      </c>
      <c r="B274" s="138" t="str">
        <f t="shared" si="20"/>
        <v>07</v>
      </c>
      <c r="C274" s="138" t="str">
        <f t="shared" si="23"/>
        <v>07</v>
      </c>
      <c r="D274" s="441" t="s">
        <v>1348</v>
      </c>
      <c r="E274" s="441"/>
      <c r="F274" s="155">
        <f>ведомственная!G337</f>
        <v>0</v>
      </c>
      <c r="G274" s="155">
        <f>ведомственная!H337</f>
        <v>0</v>
      </c>
    </row>
    <row r="275" spans="1:8" ht="39.75" hidden="1" customHeight="1">
      <c r="A275" s="223" t="s">
        <v>1870</v>
      </c>
      <c r="B275" s="138" t="str">
        <f t="shared" si="20"/>
        <v>07</v>
      </c>
      <c r="C275" s="138" t="str">
        <f t="shared" si="23"/>
        <v>07</v>
      </c>
      <c r="D275" s="441" t="s">
        <v>1348</v>
      </c>
      <c r="E275" s="441">
        <v>200</v>
      </c>
      <c r="F275" s="155">
        <f>ведомственная!G338</f>
        <v>0</v>
      </c>
      <c r="G275" s="155">
        <f>ведомственная!H338</f>
        <v>0</v>
      </c>
    </row>
    <row r="276" spans="1:8" s="179" customFormat="1" ht="45" hidden="1" customHeight="1">
      <c r="A276" s="403" t="s">
        <v>34</v>
      </c>
      <c r="B276" s="370" t="str">
        <f t="shared" si="20"/>
        <v>07</v>
      </c>
      <c r="C276" s="370" t="str">
        <f t="shared" si="23"/>
        <v>07</v>
      </c>
      <c r="D276" s="371" t="s">
        <v>321</v>
      </c>
      <c r="E276" s="1"/>
      <c r="F276" s="86">
        <f>F278+F277</f>
        <v>0</v>
      </c>
      <c r="G276" s="86">
        <f>G278+G277</f>
        <v>0</v>
      </c>
      <c r="H276" s="178"/>
    </row>
    <row r="277" spans="1:8" s="179" customFormat="1" ht="48" hidden="1" customHeight="1">
      <c r="A277" s="400" t="s">
        <v>456</v>
      </c>
      <c r="B277" s="370" t="str">
        <f t="shared" si="20"/>
        <v>07</v>
      </c>
      <c r="C277" s="370" t="str">
        <f t="shared" si="23"/>
        <v>07</v>
      </c>
      <c r="D277" s="371" t="s">
        <v>321</v>
      </c>
      <c r="E277" s="201">
        <v>822</v>
      </c>
      <c r="F277" s="203">
        <f>ведомственная!G295</f>
        <v>0</v>
      </c>
      <c r="G277" s="86"/>
      <c r="H277" s="178"/>
    </row>
    <row r="278" spans="1:8" s="179" customFormat="1" ht="37.5" hidden="1" customHeight="1">
      <c r="A278" s="372" t="s">
        <v>1870</v>
      </c>
      <c r="B278" s="370" t="str">
        <f t="shared" si="20"/>
        <v>07</v>
      </c>
      <c r="C278" s="370" t="str">
        <f t="shared" si="23"/>
        <v>07</v>
      </c>
      <c r="D278" s="371" t="s">
        <v>321</v>
      </c>
      <c r="E278" s="441">
        <v>200</v>
      </c>
      <c r="F278" s="86">
        <f>ведомственная!G340</f>
        <v>0</v>
      </c>
      <c r="G278" s="86">
        <f>ведомственная!H340</f>
        <v>0</v>
      </c>
      <c r="H278" s="178"/>
    </row>
    <row r="279" spans="1:8" s="179" customFormat="1" ht="76.5" hidden="1" customHeight="1">
      <c r="A279" s="404" t="s">
        <v>1847</v>
      </c>
      <c r="B279" s="370" t="str">
        <f t="shared" si="20"/>
        <v>07</v>
      </c>
      <c r="C279" s="370" t="str">
        <f t="shared" si="23"/>
        <v>07</v>
      </c>
      <c r="D279" s="371" t="s">
        <v>1925</v>
      </c>
      <c r="E279" s="441"/>
      <c r="F279" s="86">
        <f>F280</f>
        <v>0</v>
      </c>
      <c r="G279" s="86">
        <f>G280</f>
        <v>0</v>
      </c>
      <c r="H279" s="178"/>
    </row>
    <row r="280" spans="1:8" s="179" customFormat="1" ht="45" hidden="1" customHeight="1">
      <c r="A280" s="372" t="s">
        <v>1870</v>
      </c>
      <c r="B280" s="370" t="str">
        <f t="shared" si="20"/>
        <v>07</v>
      </c>
      <c r="C280" s="370" t="str">
        <f t="shared" si="23"/>
        <v>07</v>
      </c>
      <c r="D280" s="371" t="s">
        <v>1925</v>
      </c>
      <c r="E280" s="441">
        <v>200</v>
      </c>
      <c r="F280" s="86">
        <f>ведомственная!G342+ведомственная!G293</f>
        <v>0</v>
      </c>
      <c r="G280" s="86">
        <f>ведомственная!H342+ведомственная!H293</f>
        <v>0</v>
      </c>
      <c r="H280" s="178"/>
    </row>
    <row r="281" spans="1:8" ht="24" hidden="1" customHeight="1">
      <c r="A281" s="31" t="s">
        <v>672</v>
      </c>
      <c r="B281" s="138" t="str">
        <f t="shared" si="20"/>
        <v>07</v>
      </c>
      <c r="C281" s="138" t="str">
        <f>"09"</f>
        <v>09</v>
      </c>
      <c r="D281" s="441"/>
      <c r="E281" s="441"/>
      <c r="F281" s="86">
        <f>F282+F285+F288+F291+F294</f>
        <v>0</v>
      </c>
      <c r="G281" s="86">
        <f>G282+G285+G288+G291+G294</f>
        <v>0</v>
      </c>
    </row>
    <row r="282" spans="1:8" ht="20.25" hidden="1" customHeight="1">
      <c r="A282" s="31" t="s">
        <v>920</v>
      </c>
      <c r="B282" s="138" t="str">
        <f t="shared" ref="B282:B295" si="24">"07"</f>
        <v>07</v>
      </c>
      <c r="C282" s="138" t="str">
        <f t="shared" ref="C282:C295" si="25">"09"</f>
        <v>09</v>
      </c>
      <c r="D282" s="441" t="s">
        <v>543</v>
      </c>
      <c r="E282" s="441"/>
      <c r="F282" s="86">
        <f>F283+F284</f>
        <v>0</v>
      </c>
      <c r="G282" s="86">
        <f>G283+G284</f>
        <v>0</v>
      </c>
    </row>
    <row r="283" spans="1:8" ht="99" hidden="1" customHeight="1">
      <c r="A283" s="223" t="s">
        <v>1867</v>
      </c>
      <c r="B283" s="138" t="str">
        <f t="shared" si="24"/>
        <v>07</v>
      </c>
      <c r="C283" s="138" t="str">
        <f t="shared" si="25"/>
        <v>09</v>
      </c>
      <c r="D283" s="441" t="s">
        <v>543</v>
      </c>
      <c r="E283" s="441" t="str">
        <f>"100"</f>
        <v>100</v>
      </c>
      <c r="F283" s="86">
        <f>ведомственная!G298</f>
        <v>0</v>
      </c>
      <c r="G283" s="86">
        <f>ведомственная!H298</f>
        <v>0</v>
      </c>
    </row>
    <row r="284" spans="1:8" ht="39" hidden="1" customHeight="1">
      <c r="A284" s="223" t="s">
        <v>1870</v>
      </c>
      <c r="B284" s="138" t="str">
        <f t="shared" si="24"/>
        <v>07</v>
      </c>
      <c r="C284" s="138" t="str">
        <f t="shared" si="25"/>
        <v>09</v>
      </c>
      <c r="D284" s="441" t="s">
        <v>543</v>
      </c>
      <c r="E284" s="129">
        <v>200</v>
      </c>
      <c r="F284" s="86">
        <f>ведомственная!G299</f>
        <v>0</v>
      </c>
      <c r="G284" s="86">
        <f>ведомственная!H299</f>
        <v>0</v>
      </c>
    </row>
    <row r="285" spans="1:8" ht="21" hidden="1" customHeight="1">
      <c r="A285" s="157" t="s">
        <v>673</v>
      </c>
      <c r="B285" s="154" t="str">
        <f t="shared" si="24"/>
        <v>07</v>
      </c>
      <c r="C285" s="154" t="str">
        <f t="shared" si="25"/>
        <v>09</v>
      </c>
      <c r="D285" s="129" t="s">
        <v>674</v>
      </c>
      <c r="E285" s="129"/>
      <c r="F285" s="86">
        <f>F286+F287</f>
        <v>0</v>
      </c>
      <c r="G285" s="86">
        <f>G286+G287</f>
        <v>0</v>
      </c>
    </row>
    <row r="286" spans="1:8" ht="40.5" hidden="1" customHeight="1">
      <c r="A286" s="223" t="s">
        <v>1870</v>
      </c>
      <c r="B286" s="138" t="str">
        <f t="shared" si="24"/>
        <v>07</v>
      </c>
      <c r="C286" s="138" t="str">
        <f t="shared" si="25"/>
        <v>09</v>
      </c>
      <c r="D286" s="441" t="s">
        <v>674</v>
      </c>
      <c r="E286" s="441" t="str">
        <f>"200"</f>
        <v>200</v>
      </c>
      <c r="F286" s="86">
        <f>ведомственная!G301</f>
        <v>0</v>
      </c>
      <c r="G286" s="86">
        <f>ведомственная!H301</f>
        <v>0</v>
      </c>
    </row>
    <row r="287" spans="1:8" ht="40.5" hidden="1" customHeight="1">
      <c r="A287" s="31" t="s">
        <v>456</v>
      </c>
      <c r="B287" s="138" t="str">
        <f t="shared" si="24"/>
        <v>07</v>
      </c>
      <c r="C287" s="138" t="str">
        <f t="shared" si="25"/>
        <v>09</v>
      </c>
      <c r="D287" s="441" t="s">
        <v>674</v>
      </c>
      <c r="E287" s="441">
        <v>822</v>
      </c>
      <c r="F287" s="86">
        <f>ведомственная!G302</f>
        <v>0</v>
      </c>
      <c r="G287" s="155"/>
    </row>
    <row r="288" spans="1:8" ht="60.75" hidden="1" customHeight="1">
      <c r="A288" s="225" t="s">
        <v>1879</v>
      </c>
      <c r="B288" s="138" t="str">
        <f t="shared" si="24"/>
        <v>07</v>
      </c>
      <c r="C288" s="138" t="str">
        <f t="shared" si="25"/>
        <v>09</v>
      </c>
      <c r="D288" s="441" t="s">
        <v>675</v>
      </c>
      <c r="E288" s="441"/>
      <c r="F288" s="86">
        <f>F289+F290</f>
        <v>0</v>
      </c>
      <c r="G288" s="86">
        <f>G289+G290</f>
        <v>0</v>
      </c>
    </row>
    <row r="289" spans="1:8" ht="96.75" hidden="1" customHeight="1">
      <c r="A289" s="223" t="s">
        <v>1867</v>
      </c>
      <c r="B289" s="138" t="str">
        <f t="shared" si="24"/>
        <v>07</v>
      </c>
      <c r="C289" s="138" t="str">
        <f>"09"</f>
        <v>09</v>
      </c>
      <c r="D289" s="441" t="s">
        <v>675</v>
      </c>
      <c r="E289" s="54" t="s">
        <v>1891</v>
      </c>
      <c r="F289" s="86">
        <f>ведомственная!G304</f>
        <v>0</v>
      </c>
      <c r="G289" s="86">
        <f>ведомственная!H304</f>
        <v>0</v>
      </c>
    </row>
    <row r="290" spans="1:8" ht="51.75" hidden="1" customHeight="1">
      <c r="A290" s="223" t="s">
        <v>1870</v>
      </c>
      <c r="B290" s="138" t="str">
        <f t="shared" si="24"/>
        <v>07</v>
      </c>
      <c r="C290" s="138" t="str">
        <f t="shared" si="25"/>
        <v>09</v>
      </c>
      <c r="D290" s="441" t="s">
        <v>675</v>
      </c>
      <c r="E290" s="54" t="s">
        <v>1873</v>
      </c>
      <c r="F290" s="86">
        <f>ведомственная!G305</f>
        <v>0</v>
      </c>
      <c r="G290" s="86">
        <f>ведомственная!H305</f>
        <v>0</v>
      </c>
    </row>
    <row r="291" spans="1:8" ht="92.25" hidden="1" customHeight="1">
      <c r="A291" s="31" t="s">
        <v>398</v>
      </c>
      <c r="B291" s="138" t="str">
        <f t="shared" si="24"/>
        <v>07</v>
      </c>
      <c r="C291" s="138" t="str">
        <f t="shared" si="25"/>
        <v>09</v>
      </c>
      <c r="D291" s="138"/>
      <c r="E291" s="441"/>
      <c r="F291" s="86">
        <f>ведомственная!G306</f>
        <v>0</v>
      </c>
      <c r="G291" s="155"/>
    </row>
    <row r="292" spans="1:8" ht="40.5" hidden="1" customHeight="1">
      <c r="A292" s="31" t="s">
        <v>455</v>
      </c>
      <c r="B292" s="138" t="str">
        <f t="shared" si="24"/>
        <v>07</v>
      </c>
      <c r="C292" s="138" t="str">
        <f t="shared" si="25"/>
        <v>09</v>
      </c>
      <c r="D292" s="1" t="s">
        <v>356</v>
      </c>
      <c r="E292" s="1">
        <v>821</v>
      </c>
      <c r="F292" s="155">
        <f>ведомственная!G307</f>
        <v>0</v>
      </c>
      <c r="G292" s="155"/>
    </row>
    <row r="293" spans="1:8" ht="40.5" hidden="1" customHeight="1">
      <c r="A293" s="31" t="s">
        <v>456</v>
      </c>
      <c r="B293" s="138" t="str">
        <f t="shared" si="24"/>
        <v>07</v>
      </c>
      <c r="C293" s="138" t="str">
        <f t="shared" si="25"/>
        <v>09</v>
      </c>
      <c r="D293" s="1" t="s">
        <v>356</v>
      </c>
      <c r="E293" s="1">
        <v>822</v>
      </c>
      <c r="F293" s="155">
        <f>ведомственная!G308</f>
        <v>0</v>
      </c>
      <c r="G293" s="155"/>
    </row>
    <row r="294" spans="1:8" ht="40.5" hidden="1" customHeight="1">
      <c r="A294" s="402" t="s">
        <v>1841</v>
      </c>
      <c r="B294" s="370" t="str">
        <f t="shared" si="24"/>
        <v>07</v>
      </c>
      <c r="C294" s="370" t="str">
        <f t="shared" si="25"/>
        <v>09</v>
      </c>
      <c r="D294" s="401" t="s">
        <v>1924</v>
      </c>
      <c r="E294" s="401"/>
      <c r="F294" s="203">
        <f>ведомственная!G344</f>
        <v>0</v>
      </c>
      <c r="G294" s="203">
        <f>ведомственная!H344</f>
        <v>0</v>
      </c>
    </row>
    <row r="295" spans="1:8" ht="40.5" hidden="1" customHeight="1">
      <c r="A295" s="372" t="s">
        <v>1870</v>
      </c>
      <c r="B295" s="370" t="str">
        <f t="shared" si="24"/>
        <v>07</v>
      </c>
      <c r="C295" s="370" t="str">
        <f t="shared" si="25"/>
        <v>09</v>
      </c>
      <c r="D295" s="401" t="s">
        <v>1924</v>
      </c>
      <c r="E295" s="405" t="s">
        <v>1873</v>
      </c>
      <c r="F295" s="203">
        <f>ведомственная!G345</f>
        <v>0</v>
      </c>
      <c r="G295" s="203">
        <f>ведомственная!H345</f>
        <v>0</v>
      </c>
    </row>
    <row r="296" spans="1:8" s="110" customFormat="1" ht="27.75" hidden="1" customHeight="1">
      <c r="A296" s="156" t="s">
        <v>100</v>
      </c>
      <c r="B296" s="152" t="str">
        <f>"08"</f>
        <v>08</v>
      </c>
      <c r="C296" s="152"/>
      <c r="D296" s="14"/>
      <c r="E296" s="14"/>
      <c r="F296" s="175">
        <f>F297+F321</f>
        <v>0</v>
      </c>
      <c r="G296" s="175">
        <f>G297+G321</f>
        <v>0</v>
      </c>
      <c r="H296" s="109"/>
    </row>
    <row r="297" spans="1:8" ht="26.25" hidden="1" customHeight="1">
      <c r="A297" s="31" t="s">
        <v>101</v>
      </c>
      <c r="B297" s="138" t="str">
        <f>"08"</f>
        <v>08</v>
      </c>
      <c r="C297" s="138" t="str">
        <f>"01"</f>
        <v>01</v>
      </c>
      <c r="D297" s="441"/>
      <c r="E297" s="441"/>
      <c r="F297" s="86">
        <f>F298+F303+F306+F309+F313+F300+F319+F315+F317</f>
        <v>0</v>
      </c>
      <c r="G297" s="86">
        <f>G298+G303+G306+G309+G313+G300+G319+G315+G317</f>
        <v>0</v>
      </c>
    </row>
    <row r="298" spans="1:8" ht="60" hidden="1" customHeight="1">
      <c r="A298" s="31" t="s">
        <v>102</v>
      </c>
      <c r="B298" s="138" t="str">
        <f t="shared" ref="B298:B327" si="26">"08"</f>
        <v>08</v>
      </c>
      <c r="C298" s="138" t="str">
        <f t="shared" ref="C298:C318" si="27">"01"</f>
        <v>01</v>
      </c>
      <c r="D298" s="359" t="s">
        <v>103</v>
      </c>
      <c r="E298" s="441"/>
      <c r="F298" s="86">
        <f>F299</f>
        <v>0</v>
      </c>
      <c r="G298" s="86">
        <f>G299</f>
        <v>0</v>
      </c>
    </row>
    <row r="299" spans="1:8" ht="40.5" hidden="1" customHeight="1">
      <c r="A299" s="223" t="s">
        <v>1870</v>
      </c>
      <c r="B299" s="138" t="str">
        <f t="shared" si="26"/>
        <v>08</v>
      </c>
      <c r="C299" s="138" t="str">
        <f t="shared" si="27"/>
        <v>01</v>
      </c>
      <c r="D299" s="359" t="s">
        <v>103</v>
      </c>
      <c r="E299" s="54" t="s">
        <v>1873</v>
      </c>
      <c r="F299" s="86">
        <f>ведомственная!G349</f>
        <v>0</v>
      </c>
      <c r="G299" s="86">
        <f>ведомственная!H349</f>
        <v>0</v>
      </c>
    </row>
    <row r="300" spans="1:8" ht="40.5" hidden="1" customHeight="1">
      <c r="A300" s="31" t="s">
        <v>1882</v>
      </c>
      <c r="B300" s="138" t="str">
        <f t="shared" si="26"/>
        <v>08</v>
      </c>
      <c r="C300" s="138" t="str">
        <f t="shared" si="27"/>
        <v>01</v>
      </c>
      <c r="D300" s="441" t="s">
        <v>1482</v>
      </c>
      <c r="E300" s="441"/>
      <c r="F300" s="86">
        <f>F301+F302</f>
        <v>0</v>
      </c>
      <c r="G300" s="86">
        <f>G301+G302</f>
        <v>0</v>
      </c>
    </row>
    <row r="301" spans="1:8" ht="94.5" hidden="1" customHeight="1">
      <c r="A301" s="223" t="s">
        <v>1867</v>
      </c>
      <c r="B301" s="138" t="str">
        <f t="shared" si="26"/>
        <v>08</v>
      </c>
      <c r="C301" s="138" t="str">
        <f t="shared" si="27"/>
        <v>01</v>
      </c>
      <c r="D301" s="441" t="s">
        <v>1482</v>
      </c>
      <c r="E301" s="54" t="s">
        <v>1891</v>
      </c>
      <c r="F301" s="86">
        <f>ведомственная!G351</f>
        <v>0</v>
      </c>
      <c r="G301" s="86">
        <f>ведомственная!H351</f>
        <v>0</v>
      </c>
    </row>
    <row r="302" spans="1:8" ht="45.75" hidden="1" customHeight="1">
      <c r="A302" s="223" t="s">
        <v>1870</v>
      </c>
      <c r="B302" s="138" t="str">
        <f t="shared" si="26"/>
        <v>08</v>
      </c>
      <c r="C302" s="138" t="str">
        <f t="shared" si="27"/>
        <v>01</v>
      </c>
      <c r="D302" s="441" t="s">
        <v>1482</v>
      </c>
      <c r="E302" s="54" t="s">
        <v>1873</v>
      </c>
      <c r="F302" s="86">
        <f>ведомственная!G352</f>
        <v>0</v>
      </c>
      <c r="G302" s="86">
        <f>ведомственная!H352</f>
        <v>0</v>
      </c>
    </row>
    <row r="303" spans="1:8" ht="39" hidden="1" customHeight="1">
      <c r="A303" s="225" t="s">
        <v>1883</v>
      </c>
      <c r="B303" s="138" t="str">
        <f t="shared" si="26"/>
        <v>08</v>
      </c>
      <c r="C303" s="138" t="str">
        <f t="shared" si="27"/>
        <v>01</v>
      </c>
      <c r="D303" s="441" t="s">
        <v>105</v>
      </c>
      <c r="E303" s="441"/>
      <c r="F303" s="86">
        <f>F304+F305</f>
        <v>0</v>
      </c>
      <c r="G303" s="86">
        <f>G304+G305</f>
        <v>0</v>
      </c>
    </row>
    <row r="304" spans="1:8" ht="93" hidden="1" customHeight="1">
      <c r="A304" s="223" t="s">
        <v>1867</v>
      </c>
      <c r="B304" s="138" t="str">
        <f t="shared" si="26"/>
        <v>08</v>
      </c>
      <c r="C304" s="138" t="str">
        <f t="shared" si="27"/>
        <v>01</v>
      </c>
      <c r="D304" s="441" t="s">
        <v>105</v>
      </c>
      <c r="E304" s="54" t="s">
        <v>1891</v>
      </c>
      <c r="F304" s="86">
        <f>ведомственная!G354</f>
        <v>0</v>
      </c>
      <c r="G304" s="86">
        <f>ведомственная!H354</f>
        <v>0</v>
      </c>
    </row>
    <row r="305" spans="1:8" ht="42" hidden="1" customHeight="1">
      <c r="A305" s="223" t="s">
        <v>1870</v>
      </c>
      <c r="B305" s="138" t="str">
        <f t="shared" si="26"/>
        <v>08</v>
      </c>
      <c r="C305" s="138" t="str">
        <f t="shared" si="27"/>
        <v>01</v>
      </c>
      <c r="D305" s="441" t="s">
        <v>105</v>
      </c>
      <c r="E305" s="54" t="s">
        <v>1873</v>
      </c>
      <c r="F305" s="86">
        <f>ведомственная!G355</f>
        <v>0</v>
      </c>
      <c r="G305" s="86">
        <f>ведомственная!H355</f>
        <v>0</v>
      </c>
    </row>
    <row r="306" spans="1:8" ht="39.75" hidden="1" customHeight="1">
      <c r="A306" s="5" t="s">
        <v>1314</v>
      </c>
      <c r="B306" s="138" t="str">
        <f t="shared" si="26"/>
        <v>08</v>
      </c>
      <c r="C306" s="138" t="str">
        <f t="shared" si="27"/>
        <v>01</v>
      </c>
      <c r="D306" s="441" t="s">
        <v>755</v>
      </c>
      <c r="E306" s="441"/>
      <c r="F306" s="86">
        <f>F307+F308</f>
        <v>0</v>
      </c>
      <c r="G306" s="155"/>
    </row>
    <row r="307" spans="1:8" ht="100.5" hidden="1" customHeight="1">
      <c r="A307" s="223" t="s">
        <v>1867</v>
      </c>
      <c r="B307" s="138" t="str">
        <f t="shared" si="26"/>
        <v>08</v>
      </c>
      <c r="C307" s="138" t="str">
        <f t="shared" si="27"/>
        <v>01</v>
      </c>
      <c r="D307" s="441" t="s">
        <v>755</v>
      </c>
      <c r="E307" s="441">
        <v>100</v>
      </c>
      <c r="F307" s="86">
        <f>ведомственная!G357</f>
        <v>0</v>
      </c>
      <c r="G307" s="155"/>
    </row>
    <row r="308" spans="1:8" ht="38.25" hidden="1" customHeight="1">
      <c r="A308" s="223" t="s">
        <v>1870</v>
      </c>
      <c r="B308" s="138" t="str">
        <f t="shared" si="26"/>
        <v>08</v>
      </c>
      <c r="C308" s="138" t="str">
        <f t="shared" si="27"/>
        <v>01</v>
      </c>
      <c r="D308" s="441" t="s">
        <v>755</v>
      </c>
      <c r="E308" s="54" t="s">
        <v>1873</v>
      </c>
      <c r="F308" s="86">
        <f>ведомственная!G358</f>
        <v>0</v>
      </c>
      <c r="G308" s="155"/>
    </row>
    <row r="309" spans="1:8" s="179" customFormat="1" ht="39.75" hidden="1" customHeight="1">
      <c r="A309" s="400" t="s">
        <v>1863</v>
      </c>
      <c r="B309" s="370" t="str">
        <f t="shared" si="26"/>
        <v>08</v>
      </c>
      <c r="C309" s="370" t="str">
        <f t="shared" si="27"/>
        <v>01</v>
      </c>
      <c r="D309" s="401" t="s">
        <v>1926</v>
      </c>
      <c r="E309" s="441"/>
      <c r="F309" s="86">
        <f>F311+F310+F312</f>
        <v>0</v>
      </c>
      <c r="G309" s="86">
        <f>G311+G310+G312</f>
        <v>0</v>
      </c>
      <c r="H309" s="178"/>
    </row>
    <row r="310" spans="1:8" s="179" customFormat="1" ht="45" hidden="1" customHeight="1">
      <c r="A310" s="372" t="s">
        <v>1870</v>
      </c>
      <c r="B310" s="370" t="str">
        <f t="shared" si="26"/>
        <v>08</v>
      </c>
      <c r="C310" s="370" t="str">
        <f t="shared" si="27"/>
        <v>01</v>
      </c>
      <c r="D310" s="401" t="s">
        <v>1926</v>
      </c>
      <c r="E310" s="54" t="s">
        <v>1873</v>
      </c>
      <c r="F310" s="86">
        <f>ведомственная!G360</f>
        <v>0</v>
      </c>
      <c r="G310" s="86">
        <f>ведомственная!H360</f>
        <v>0</v>
      </c>
      <c r="H310" s="178"/>
    </row>
    <row r="311" spans="1:8" s="179" customFormat="1" ht="23.25" hidden="1" customHeight="1">
      <c r="A311" s="158" t="s">
        <v>1304</v>
      </c>
      <c r="B311" s="138" t="str">
        <f t="shared" si="26"/>
        <v>08</v>
      </c>
      <c r="C311" s="138" t="str">
        <f t="shared" si="27"/>
        <v>01</v>
      </c>
      <c r="D311" s="441" t="s">
        <v>1347</v>
      </c>
      <c r="E311" s="441" t="str">
        <f>"010"</f>
        <v>010</v>
      </c>
      <c r="F311" s="86">
        <f>ведомственная!G415</f>
        <v>0</v>
      </c>
      <c r="G311" s="86"/>
      <c r="H311" s="178"/>
    </row>
    <row r="312" spans="1:8" s="179" customFormat="1" ht="96.75" hidden="1" customHeight="1">
      <c r="A312" s="31" t="s">
        <v>1106</v>
      </c>
      <c r="B312" s="138" t="str">
        <f>"08"</f>
        <v>08</v>
      </c>
      <c r="C312" s="138" t="str">
        <f>"01"</f>
        <v>01</v>
      </c>
      <c r="D312" s="441" t="s">
        <v>1347</v>
      </c>
      <c r="E312" s="54" t="s">
        <v>1763</v>
      </c>
      <c r="F312" s="86">
        <f>ведомственная!G416</f>
        <v>0</v>
      </c>
      <c r="G312" s="86"/>
      <c r="H312" s="178"/>
    </row>
    <row r="313" spans="1:8" s="179" customFormat="1" ht="83.25" hidden="1" customHeight="1">
      <c r="A313" s="406" t="s">
        <v>1607</v>
      </c>
      <c r="B313" s="370" t="str">
        <f t="shared" si="26"/>
        <v>08</v>
      </c>
      <c r="C313" s="370" t="str">
        <f t="shared" si="27"/>
        <v>01</v>
      </c>
      <c r="D313" s="401" t="s">
        <v>1927</v>
      </c>
      <c r="E313" s="54"/>
      <c r="F313" s="86">
        <f>F314</f>
        <v>0</v>
      </c>
      <c r="G313" s="86">
        <f>G314</f>
        <v>0</v>
      </c>
      <c r="H313" s="178"/>
    </row>
    <row r="314" spans="1:8" s="179" customFormat="1" ht="47.25" hidden="1" customHeight="1">
      <c r="A314" s="372" t="s">
        <v>1870</v>
      </c>
      <c r="B314" s="370" t="str">
        <f t="shared" si="26"/>
        <v>08</v>
      </c>
      <c r="C314" s="370" t="str">
        <f t="shared" si="27"/>
        <v>01</v>
      </c>
      <c r="D314" s="401" t="s">
        <v>1927</v>
      </c>
      <c r="E314" s="54" t="s">
        <v>1873</v>
      </c>
      <c r="F314" s="86">
        <f>ведомственная!G364</f>
        <v>0</v>
      </c>
      <c r="G314" s="86">
        <f>ведомственная!H364</f>
        <v>0</v>
      </c>
      <c r="H314" s="178"/>
    </row>
    <row r="315" spans="1:8" s="179" customFormat="1" ht="83.25" hidden="1" customHeight="1">
      <c r="A315" s="200" t="s">
        <v>1807</v>
      </c>
      <c r="B315" s="202" t="str">
        <f t="shared" si="26"/>
        <v>08</v>
      </c>
      <c r="C315" s="202" t="str">
        <f t="shared" si="27"/>
        <v>01</v>
      </c>
      <c r="D315" s="205" t="s">
        <v>1895</v>
      </c>
      <c r="E315" s="201"/>
      <c r="F315" s="203">
        <f>F316</f>
        <v>0</v>
      </c>
      <c r="G315" s="203">
        <f>G316</f>
        <v>0</v>
      </c>
      <c r="H315" s="178"/>
    </row>
    <row r="316" spans="1:8" s="179" customFormat="1" ht="40.5" hidden="1" customHeight="1">
      <c r="A316" s="223" t="s">
        <v>1870</v>
      </c>
      <c r="B316" s="202" t="str">
        <f t="shared" si="26"/>
        <v>08</v>
      </c>
      <c r="C316" s="202" t="str">
        <f t="shared" si="27"/>
        <v>01</v>
      </c>
      <c r="D316" s="205" t="s">
        <v>1895</v>
      </c>
      <c r="E316" s="54" t="s">
        <v>1873</v>
      </c>
      <c r="F316" s="203">
        <f>ведомственная!G366</f>
        <v>0</v>
      </c>
      <c r="G316" s="203">
        <f>ведомственная!H366</f>
        <v>0</v>
      </c>
      <c r="H316" s="178"/>
    </row>
    <row r="317" spans="1:8" s="179" customFormat="1" ht="40.5" hidden="1" customHeight="1">
      <c r="A317" s="402" t="s">
        <v>1841</v>
      </c>
      <c r="B317" s="370" t="str">
        <f t="shared" si="26"/>
        <v>08</v>
      </c>
      <c r="C317" s="370" t="str">
        <f t="shared" si="27"/>
        <v>01</v>
      </c>
      <c r="D317" s="401" t="s">
        <v>1924</v>
      </c>
      <c r="E317" s="54"/>
      <c r="F317" s="86">
        <f>F318</f>
        <v>0</v>
      </c>
      <c r="G317" s="86">
        <f>G318</f>
        <v>0</v>
      </c>
      <c r="H317" s="178"/>
    </row>
    <row r="318" spans="1:8" s="179" customFormat="1" ht="40.5" hidden="1" customHeight="1">
      <c r="A318" s="372" t="s">
        <v>1870</v>
      </c>
      <c r="B318" s="370" t="str">
        <f t="shared" si="26"/>
        <v>08</v>
      </c>
      <c r="C318" s="370" t="str">
        <f t="shared" si="27"/>
        <v>01</v>
      </c>
      <c r="D318" s="401" t="s">
        <v>1924</v>
      </c>
      <c r="E318" s="54" t="s">
        <v>1873</v>
      </c>
      <c r="F318" s="86">
        <f>ведомственная!G362</f>
        <v>0</v>
      </c>
      <c r="G318" s="86">
        <f>ведомственная!H362</f>
        <v>0</v>
      </c>
      <c r="H318" s="178"/>
    </row>
    <row r="319" spans="1:8" s="179" customFormat="1" ht="45.75" hidden="1" customHeight="1">
      <c r="A319" s="31" t="s">
        <v>1766</v>
      </c>
      <c r="B319" s="138" t="str">
        <f>"08"</f>
        <v>08</v>
      </c>
      <c r="C319" s="138" t="str">
        <f>"01"</f>
        <v>01</v>
      </c>
      <c r="D319" s="441" t="s">
        <v>1438</v>
      </c>
      <c r="E319" s="441"/>
      <c r="F319" s="86">
        <f>F320</f>
        <v>0</v>
      </c>
      <c r="G319" s="155"/>
      <c r="H319" s="178"/>
    </row>
    <row r="320" spans="1:8" s="179" customFormat="1" ht="34.5" hidden="1" customHeight="1">
      <c r="A320" s="223" t="s">
        <v>1870</v>
      </c>
      <c r="B320" s="138" t="str">
        <f>"08"</f>
        <v>08</v>
      </c>
      <c r="C320" s="138" t="str">
        <f>"01"</f>
        <v>01</v>
      </c>
      <c r="D320" s="441" t="s">
        <v>1438</v>
      </c>
      <c r="E320" s="54" t="s">
        <v>1873</v>
      </c>
      <c r="F320" s="86">
        <f>ведомственная!G368</f>
        <v>0</v>
      </c>
      <c r="G320" s="155"/>
      <c r="H320" s="178"/>
    </row>
    <row r="321" spans="1:15" ht="23.25" hidden="1" customHeight="1">
      <c r="A321" s="31" t="s">
        <v>737</v>
      </c>
      <c r="B321" s="138" t="str">
        <f t="shared" si="26"/>
        <v>08</v>
      </c>
      <c r="C321" s="138" t="str">
        <f t="shared" ref="C321:C327" si="28">"04"</f>
        <v>04</v>
      </c>
      <c r="D321" s="441"/>
      <c r="E321" s="441"/>
      <c r="F321" s="86">
        <f>F322+F325</f>
        <v>0</v>
      </c>
      <c r="G321" s="86">
        <f>G322+G325</f>
        <v>0</v>
      </c>
    </row>
    <row r="322" spans="1:15" ht="21.75" hidden="1" customHeight="1">
      <c r="A322" s="31" t="s">
        <v>920</v>
      </c>
      <c r="B322" s="138" t="str">
        <f t="shared" si="26"/>
        <v>08</v>
      </c>
      <c r="C322" s="138" t="str">
        <f t="shared" si="28"/>
        <v>04</v>
      </c>
      <c r="D322" s="441" t="s">
        <v>543</v>
      </c>
      <c r="E322" s="441"/>
      <c r="F322" s="86">
        <f>F323+F324</f>
        <v>0</v>
      </c>
      <c r="G322" s="86">
        <f>G323+G324</f>
        <v>0</v>
      </c>
    </row>
    <row r="323" spans="1:15" ht="98.25" hidden="1" customHeight="1">
      <c r="A323" s="223" t="s">
        <v>1867</v>
      </c>
      <c r="B323" s="138" t="str">
        <f t="shared" si="26"/>
        <v>08</v>
      </c>
      <c r="C323" s="138" t="str">
        <f t="shared" si="28"/>
        <v>04</v>
      </c>
      <c r="D323" s="441" t="s">
        <v>543</v>
      </c>
      <c r="E323" s="441" t="str">
        <f>"100"</f>
        <v>100</v>
      </c>
      <c r="F323" s="86">
        <f>ведомственная!G371</f>
        <v>0</v>
      </c>
      <c r="G323" s="86">
        <f>ведомственная!H371</f>
        <v>0</v>
      </c>
    </row>
    <row r="324" spans="1:15" ht="42" hidden="1" customHeight="1">
      <c r="A324" s="223" t="s">
        <v>1870</v>
      </c>
      <c r="B324" s="138" t="str">
        <f t="shared" si="26"/>
        <v>08</v>
      </c>
      <c r="C324" s="138" t="str">
        <f t="shared" si="28"/>
        <v>04</v>
      </c>
      <c r="D324" s="441" t="s">
        <v>543</v>
      </c>
      <c r="E324" s="441" t="str">
        <f>"200"</f>
        <v>200</v>
      </c>
      <c r="F324" s="86">
        <f>ведомственная!G372</f>
        <v>0</v>
      </c>
      <c r="G324" s="86">
        <f>ведомственная!H372</f>
        <v>0</v>
      </c>
    </row>
    <row r="325" spans="1:15" ht="29.25" hidden="1" customHeight="1">
      <c r="A325" s="225" t="s">
        <v>1884</v>
      </c>
      <c r="B325" s="138" t="str">
        <f t="shared" si="26"/>
        <v>08</v>
      </c>
      <c r="C325" s="138" t="str">
        <f t="shared" si="28"/>
        <v>04</v>
      </c>
      <c r="D325" s="441" t="s">
        <v>675</v>
      </c>
      <c r="E325" s="441"/>
      <c r="F325" s="86">
        <f>F326+F327</f>
        <v>0</v>
      </c>
      <c r="G325" s="86">
        <f>G326+G327</f>
        <v>0</v>
      </c>
    </row>
    <row r="326" spans="1:15" ht="108" hidden="1" customHeight="1">
      <c r="A326" s="223" t="s">
        <v>1867</v>
      </c>
      <c r="B326" s="138" t="str">
        <f t="shared" si="26"/>
        <v>08</v>
      </c>
      <c r="C326" s="138" t="str">
        <f t="shared" si="28"/>
        <v>04</v>
      </c>
      <c r="D326" s="441" t="s">
        <v>675</v>
      </c>
      <c r="E326" s="54" t="s">
        <v>1891</v>
      </c>
      <c r="F326" s="86">
        <f>ведомственная!G374</f>
        <v>0</v>
      </c>
      <c r="G326" s="86">
        <f>ведомственная!H374</f>
        <v>0</v>
      </c>
    </row>
    <row r="327" spans="1:15" ht="42.75" hidden="1" customHeight="1">
      <c r="A327" s="223" t="s">
        <v>1870</v>
      </c>
      <c r="B327" s="138" t="str">
        <f t="shared" si="26"/>
        <v>08</v>
      </c>
      <c r="C327" s="138" t="str">
        <f t="shared" si="28"/>
        <v>04</v>
      </c>
      <c r="D327" s="441" t="s">
        <v>675</v>
      </c>
      <c r="E327" s="54" t="s">
        <v>1873</v>
      </c>
      <c r="F327" s="86">
        <f>ведомственная!G375</f>
        <v>0</v>
      </c>
      <c r="G327" s="86">
        <f>ведомственная!H375</f>
        <v>0</v>
      </c>
    </row>
    <row r="328" spans="1:15" s="179" customFormat="1" ht="35.25" hidden="1" customHeight="1">
      <c r="A328" s="31" t="s">
        <v>1377</v>
      </c>
      <c r="B328" s="138" t="str">
        <f>"09"</f>
        <v>09</v>
      </c>
      <c r="C328" s="151" t="str">
        <f t="shared" ref="C328:C335" si="29">"01"</f>
        <v>01</v>
      </c>
      <c r="D328" s="138"/>
      <c r="E328" s="441"/>
      <c r="F328" s="86">
        <f>F329</f>
        <v>0</v>
      </c>
      <c r="G328" s="86"/>
      <c r="H328" s="178"/>
    </row>
    <row r="329" spans="1:15" s="179" customFormat="1" ht="42.75" hidden="1" customHeight="1">
      <c r="A329" s="31" t="s">
        <v>780</v>
      </c>
      <c r="B329" s="138" t="str">
        <f>"09"</f>
        <v>09</v>
      </c>
      <c r="C329" s="151" t="str">
        <f t="shared" si="29"/>
        <v>01</v>
      </c>
      <c r="D329" s="441" t="s">
        <v>781</v>
      </c>
      <c r="E329" s="441"/>
      <c r="F329" s="86">
        <f>F330</f>
        <v>0</v>
      </c>
      <c r="G329" s="86"/>
      <c r="H329" s="178"/>
    </row>
    <row r="330" spans="1:15" s="179" customFormat="1" ht="42.75" hidden="1" customHeight="1">
      <c r="A330" s="158" t="s">
        <v>1063</v>
      </c>
      <c r="B330" s="138" t="str">
        <f>"09"</f>
        <v>09</v>
      </c>
      <c r="C330" s="151" t="str">
        <f t="shared" si="29"/>
        <v>01</v>
      </c>
      <c r="D330" s="441" t="s">
        <v>781</v>
      </c>
      <c r="E330" s="441" t="str">
        <f>"003"</f>
        <v>003</v>
      </c>
      <c r="F330" s="86">
        <f>ведомственная!G82</f>
        <v>0</v>
      </c>
      <c r="G330" s="86"/>
      <c r="H330" s="178"/>
    </row>
    <row r="331" spans="1:15" s="179" customFormat="1" ht="84" customHeight="1">
      <c r="A331" s="456" t="s">
        <v>2015</v>
      </c>
      <c r="B331" s="138">
        <v>11</v>
      </c>
      <c r="C331" s="138" t="str">
        <f t="shared" si="29"/>
        <v>01</v>
      </c>
      <c r="D331" s="14" t="s">
        <v>1972</v>
      </c>
      <c r="E331" s="441">
        <v>200</v>
      </c>
      <c r="F331" s="175">
        <v>280</v>
      </c>
      <c r="G331" s="175">
        <v>290</v>
      </c>
      <c r="H331" s="178"/>
    </row>
    <row r="332" spans="1:15" s="110" customFormat="1" ht="27.75" customHeight="1">
      <c r="A332" s="156" t="s">
        <v>738</v>
      </c>
      <c r="B332" s="152" t="str">
        <f>"10"</f>
        <v>10</v>
      </c>
      <c r="C332" s="138" t="str">
        <f t="shared" si="29"/>
        <v>01</v>
      </c>
      <c r="D332" s="14"/>
      <c r="E332" s="14"/>
      <c r="F332" s="175">
        <v>40</v>
      </c>
      <c r="G332" s="175">
        <v>50</v>
      </c>
      <c r="H332" s="109">
        <v>180</v>
      </c>
    </row>
    <row r="333" spans="1:15" ht="48" customHeight="1">
      <c r="A333" s="31" t="s">
        <v>739</v>
      </c>
      <c r="B333" s="138">
        <v>10</v>
      </c>
      <c r="C333" s="138" t="str">
        <f t="shared" si="29"/>
        <v>01</v>
      </c>
      <c r="D333" s="441" t="s">
        <v>1978</v>
      </c>
      <c r="E333" s="441"/>
      <c r="F333" s="86">
        <v>40</v>
      </c>
      <c r="G333" s="86">
        <v>50</v>
      </c>
    </row>
    <row r="334" spans="1:15" ht="60" customHeight="1">
      <c r="A334" s="31" t="s">
        <v>1464</v>
      </c>
      <c r="B334" s="138">
        <v>10</v>
      </c>
      <c r="C334" s="436" t="str">
        <f t="shared" si="29"/>
        <v>01</v>
      </c>
      <c r="D334" s="441" t="s">
        <v>1978</v>
      </c>
      <c r="E334" s="161">
        <v>300</v>
      </c>
      <c r="F334" s="86">
        <v>40</v>
      </c>
      <c r="G334" s="86">
        <v>50</v>
      </c>
      <c r="I334" s="423"/>
      <c r="O334" s="10" t="s">
        <v>2002</v>
      </c>
    </row>
    <row r="335" spans="1:15" ht="24" hidden="1" customHeight="1">
      <c r="A335" s="224" t="s">
        <v>1874</v>
      </c>
      <c r="B335" s="138">
        <v>10</v>
      </c>
      <c r="C335" s="436" t="str">
        <f t="shared" si="29"/>
        <v>01</v>
      </c>
      <c r="D335" s="441" t="s">
        <v>1465</v>
      </c>
      <c r="E335" s="161" t="str">
        <f>"300"</f>
        <v>300</v>
      </c>
      <c r="F335" s="86">
        <v>180</v>
      </c>
      <c r="G335" s="425">
        <v>180</v>
      </c>
    </row>
    <row r="336" spans="1:15" ht="21.75" hidden="1" customHeight="1">
      <c r="A336" s="31" t="s">
        <v>1466</v>
      </c>
      <c r="B336" s="138">
        <v>10</v>
      </c>
      <c r="C336" s="436" t="str">
        <f>"03"</f>
        <v>03</v>
      </c>
      <c r="D336" s="441"/>
      <c r="E336" s="161"/>
      <c r="F336" s="86">
        <f>F341+F345+F347+F339+F337+F343</f>
        <v>0</v>
      </c>
      <c r="G336" s="425">
        <f>G341+G345+G347+G339+G337+G343</f>
        <v>0</v>
      </c>
    </row>
    <row r="337" spans="1:8" ht="50.25" hidden="1" customHeight="1">
      <c r="A337" s="31" t="s">
        <v>1893</v>
      </c>
      <c r="B337" s="138">
        <v>10</v>
      </c>
      <c r="C337" s="436" t="str">
        <f>"03"</f>
        <v>03</v>
      </c>
      <c r="D337" s="441" t="s">
        <v>922</v>
      </c>
      <c r="E337" s="161"/>
      <c r="F337" s="86">
        <f>F338</f>
        <v>0</v>
      </c>
      <c r="G337" s="427"/>
    </row>
    <row r="338" spans="1:8" ht="33.75" hidden="1" customHeight="1">
      <c r="A338" s="224" t="s">
        <v>1874</v>
      </c>
      <c r="B338" s="138">
        <v>10</v>
      </c>
      <c r="C338" s="436" t="str">
        <f>"03"</f>
        <v>03</v>
      </c>
      <c r="D338" s="441" t="s">
        <v>922</v>
      </c>
      <c r="E338" s="161" t="str">
        <f>"300"</f>
        <v>300</v>
      </c>
      <c r="F338" s="86">
        <f>ведомственная!G90</f>
        <v>0</v>
      </c>
      <c r="G338" s="427"/>
    </row>
    <row r="339" spans="1:8" s="179" customFormat="1" ht="44.25" hidden="1" customHeight="1">
      <c r="A339" s="5" t="s">
        <v>182</v>
      </c>
      <c r="B339" s="138">
        <v>10</v>
      </c>
      <c r="C339" s="436" t="str">
        <f>"03"</f>
        <v>03</v>
      </c>
      <c r="D339" s="15" t="s">
        <v>1301</v>
      </c>
      <c r="E339" s="430"/>
      <c r="F339" s="86">
        <f>F340</f>
        <v>0</v>
      </c>
      <c r="G339" s="425"/>
      <c r="H339" s="178"/>
    </row>
    <row r="340" spans="1:8" s="179" customFormat="1" ht="25.5" hidden="1" customHeight="1">
      <c r="A340" s="226" t="s">
        <v>1874</v>
      </c>
      <c r="B340" s="138">
        <v>10</v>
      </c>
      <c r="C340" s="436" t="str">
        <f>"03"</f>
        <v>03</v>
      </c>
      <c r="D340" s="15" t="s">
        <v>1301</v>
      </c>
      <c r="E340" s="161" t="str">
        <f>"300"</f>
        <v>300</v>
      </c>
      <c r="F340" s="86">
        <f>ведомственная!G92</f>
        <v>0</v>
      </c>
      <c r="G340" s="425"/>
      <c r="H340" s="178"/>
    </row>
    <row r="341" spans="1:8" ht="41.25" hidden="1" customHeight="1">
      <c r="A341" s="31" t="s">
        <v>1608</v>
      </c>
      <c r="B341" s="138">
        <v>10</v>
      </c>
      <c r="C341" s="437" t="str">
        <f t="shared" ref="C341:C348" si="30">"03"</f>
        <v>03</v>
      </c>
      <c r="D341" s="129" t="s">
        <v>181</v>
      </c>
      <c r="E341" s="431"/>
      <c r="F341" s="86">
        <f>F342</f>
        <v>0</v>
      </c>
      <c r="G341" s="425">
        <f>G342</f>
        <v>0</v>
      </c>
    </row>
    <row r="342" spans="1:8" ht="26.25" hidden="1" customHeight="1">
      <c r="A342" s="224" t="s">
        <v>1874</v>
      </c>
      <c r="B342" s="138">
        <v>10</v>
      </c>
      <c r="C342" s="436" t="str">
        <f t="shared" si="30"/>
        <v>03</v>
      </c>
      <c r="D342" s="441" t="s">
        <v>181</v>
      </c>
      <c r="E342" s="161" t="str">
        <f>"300"</f>
        <v>300</v>
      </c>
      <c r="F342" s="86">
        <f>ведомственная!G94+ведомственная!G312</f>
        <v>0</v>
      </c>
      <c r="G342" s="425">
        <f>ведомственная!H94+ведомственная!H312</f>
        <v>0</v>
      </c>
    </row>
    <row r="343" spans="1:8" ht="26.25" hidden="1" customHeight="1">
      <c r="A343" s="5" t="s">
        <v>1102</v>
      </c>
      <c r="B343" s="138">
        <v>10</v>
      </c>
      <c r="C343" s="436" t="str">
        <f>"03"</f>
        <v>03</v>
      </c>
      <c r="D343" s="15" t="s">
        <v>1103</v>
      </c>
      <c r="E343" s="161"/>
      <c r="F343" s="86">
        <f>F344</f>
        <v>0</v>
      </c>
      <c r="G343" s="427"/>
    </row>
    <row r="344" spans="1:8" ht="24" hidden="1" customHeight="1">
      <c r="A344" s="224" t="s">
        <v>1874</v>
      </c>
      <c r="B344" s="138">
        <v>10</v>
      </c>
      <c r="C344" s="436" t="str">
        <f>"03"</f>
        <v>03</v>
      </c>
      <c r="D344" s="15" t="s">
        <v>1103</v>
      </c>
      <c r="E344" s="161" t="str">
        <f>"300"</f>
        <v>300</v>
      </c>
      <c r="F344" s="86">
        <f>ведомственная!G96</f>
        <v>0</v>
      </c>
      <c r="G344" s="427"/>
    </row>
    <row r="345" spans="1:8" ht="40.5" hidden="1" customHeight="1">
      <c r="A345" s="31" t="s">
        <v>1892</v>
      </c>
      <c r="B345" s="138">
        <v>10</v>
      </c>
      <c r="C345" s="436" t="str">
        <f t="shared" si="30"/>
        <v>03</v>
      </c>
      <c r="D345" s="441" t="s">
        <v>781</v>
      </c>
      <c r="E345" s="161"/>
      <c r="F345" s="86">
        <f>F346</f>
        <v>0</v>
      </c>
      <c r="G345" s="427"/>
    </row>
    <row r="346" spans="1:8" ht="21.75" hidden="1" customHeight="1">
      <c r="A346" s="224" t="s">
        <v>1874</v>
      </c>
      <c r="B346" s="138">
        <v>10</v>
      </c>
      <c r="C346" s="436" t="str">
        <f t="shared" si="30"/>
        <v>03</v>
      </c>
      <c r="D346" s="441" t="s">
        <v>781</v>
      </c>
      <c r="E346" s="161" t="str">
        <f>"300"</f>
        <v>300</v>
      </c>
      <c r="F346" s="86">
        <f>ведомственная!G98</f>
        <v>0</v>
      </c>
      <c r="G346" s="427"/>
    </row>
    <row r="347" spans="1:8" ht="58.5" hidden="1" customHeight="1">
      <c r="A347" s="407" t="s">
        <v>1955</v>
      </c>
      <c r="B347" s="370">
        <v>10</v>
      </c>
      <c r="C347" s="438" t="str">
        <f t="shared" si="30"/>
        <v>03</v>
      </c>
      <c r="D347" s="401" t="s">
        <v>1916</v>
      </c>
      <c r="E347" s="432"/>
      <c r="F347" s="86"/>
      <c r="G347" s="425"/>
    </row>
    <row r="348" spans="1:8" ht="26.25" hidden="1" customHeight="1">
      <c r="A348" s="408" t="s">
        <v>1874</v>
      </c>
      <c r="B348" s="370">
        <v>10</v>
      </c>
      <c r="C348" s="438" t="str">
        <f t="shared" si="30"/>
        <v>03</v>
      </c>
      <c r="D348" s="401" t="s">
        <v>1916</v>
      </c>
      <c r="E348" s="432" t="str">
        <f>"300"</f>
        <v>300</v>
      </c>
      <c r="F348" s="86">
        <f>ведомственная!G100</f>
        <v>0</v>
      </c>
      <c r="G348" s="425">
        <f>ведомственная!H100</f>
        <v>0</v>
      </c>
    </row>
    <row r="349" spans="1:8" ht="19.5" hidden="1" customHeight="1">
      <c r="A349" s="31" t="s">
        <v>1027</v>
      </c>
      <c r="B349" s="138">
        <v>10</v>
      </c>
      <c r="C349" s="436" t="str">
        <f>"04"</f>
        <v>04</v>
      </c>
      <c r="D349" s="441"/>
      <c r="E349" s="161"/>
      <c r="F349" s="86">
        <f>F350</f>
        <v>0</v>
      </c>
      <c r="G349" s="425">
        <f>G350</f>
        <v>0</v>
      </c>
    </row>
    <row r="350" spans="1:8" ht="95.25" hidden="1" customHeight="1">
      <c r="A350" s="31" t="s">
        <v>1894</v>
      </c>
      <c r="B350" s="138">
        <v>10</v>
      </c>
      <c r="C350" s="436" t="str">
        <f>"04"</f>
        <v>04</v>
      </c>
      <c r="D350" s="441" t="s">
        <v>1028</v>
      </c>
      <c r="E350" s="161"/>
      <c r="F350" s="86">
        <f>F351</f>
        <v>0</v>
      </c>
      <c r="G350" s="425">
        <f>G351</f>
        <v>0</v>
      </c>
    </row>
    <row r="351" spans="1:8" ht="27.75" hidden="1" customHeight="1">
      <c r="A351" s="224" t="s">
        <v>1874</v>
      </c>
      <c r="B351" s="138">
        <v>10</v>
      </c>
      <c r="C351" s="436" t="str">
        <f>"04"</f>
        <v>04</v>
      </c>
      <c r="D351" s="441" t="s">
        <v>1028</v>
      </c>
      <c r="E351" s="161" t="str">
        <f>"300"</f>
        <v>300</v>
      </c>
      <c r="F351" s="86">
        <f>ведомственная!G315</f>
        <v>0</v>
      </c>
      <c r="G351" s="425">
        <f>ведомственная!H315</f>
        <v>0</v>
      </c>
    </row>
    <row r="352" spans="1:8" s="110" customFormat="1" ht="24" hidden="1" customHeight="1">
      <c r="A352" s="156" t="s">
        <v>1029</v>
      </c>
      <c r="B352" s="152">
        <v>11</v>
      </c>
      <c r="C352" s="461"/>
      <c r="D352" s="14"/>
      <c r="E352" s="164"/>
      <c r="F352" s="175">
        <f>F353</f>
        <v>0</v>
      </c>
      <c r="G352" s="426">
        <f>G353</f>
        <v>0</v>
      </c>
      <c r="H352" s="109"/>
    </row>
    <row r="353" spans="1:8" ht="23.25" hidden="1" customHeight="1">
      <c r="A353" s="31" t="s">
        <v>1030</v>
      </c>
      <c r="B353" s="138">
        <v>11</v>
      </c>
      <c r="C353" s="436" t="str">
        <f>"01"</f>
        <v>01</v>
      </c>
      <c r="D353" s="441"/>
      <c r="E353" s="161"/>
      <c r="F353" s="86">
        <f>F354+F356</f>
        <v>0</v>
      </c>
      <c r="G353" s="425">
        <f>G354+G356</f>
        <v>0</v>
      </c>
    </row>
    <row r="354" spans="1:8" ht="38.25" hidden="1" customHeight="1">
      <c r="A354" s="31" t="s">
        <v>1107</v>
      </c>
      <c r="B354" s="138">
        <v>11</v>
      </c>
      <c r="C354" s="436" t="str">
        <f t="shared" ref="C354:C365" si="31">"01"</f>
        <v>01</v>
      </c>
      <c r="D354" s="441" t="s">
        <v>1031</v>
      </c>
      <c r="E354" s="161"/>
      <c r="F354" s="86">
        <f>F355</f>
        <v>0</v>
      </c>
      <c r="G354" s="425">
        <f>G355</f>
        <v>0</v>
      </c>
    </row>
    <row r="355" spans="1:8" ht="40.5" hidden="1" customHeight="1">
      <c r="A355" s="206" t="s">
        <v>1870</v>
      </c>
      <c r="B355" s="138">
        <v>11</v>
      </c>
      <c r="C355" s="436" t="str">
        <f t="shared" si="31"/>
        <v>01</v>
      </c>
      <c r="D355" s="441" t="s">
        <v>1031</v>
      </c>
      <c r="E355" s="161" t="str">
        <f>"200"</f>
        <v>200</v>
      </c>
      <c r="F355" s="86">
        <f>ведомственная!G379+ведомственная!G104</f>
        <v>0</v>
      </c>
      <c r="G355" s="425">
        <f>ведомственная!H379+ведомственная!H104</f>
        <v>0</v>
      </c>
    </row>
    <row r="356" spans="1:8" ht="42.75" hidden="1" customHeight="1">
      <c r="A356" s="409" t="s">
        <v>989</v>
      </c>
      <c r="B356" s="370">
        <v>11</v>
      </c>
      <c r="C356" s="438" t="str">
        <f t="shared" si="31"/>
        <v>01</v>
      </c>
      <c r="D356" s="401" t="s">
        <v>1928</v>
      </c>
      <c r="E356" s="433"/>
      <c r="F356" s="86">
        <f>F357</f>
        <v>0</v>
      </c>
      <c r="G356" s="425">
        <f>G357</f>
        <v>0</v>
      </c>
    </row>
    <row r="357" spans="1:8" ht="40.5" hidden="1" customHeight="1">
      <c r="A357" s="372" t="s">
        <v>1870</v>
      </c>
      <c r="B357" s="370">
        <v>11</v>
      </c>
      <c r="C357" s="438" t="str">
        <f t="shared" si="31"/>
        <v>01</v>
      </c>
      <c r="D357" s="401" t="s">
        <v>1928</v>
      </c>
      <c r="E357" s="433" t="s">
        <v>1873</v>
      </c>
      <c r="F357" s="86">
        <f>ведомственная!G381</f>
        <v>0</v>
      </c>
      <c r="G357" s="425">
        <f>ведомственная!H381</f>
        <v>0</v>
      </c>
    </row>
    <row r="358" spans="1:8" s="110" customFormat="1" ht="34.5" hidden="1" customHeight="1">
      <c r="A358" s="156" t="s">
        <v>763</v>
      </c>
      <c r="B358" s="152">
        <v>13</v>
      </c>
      <c r="C358" s="436" t="str">
        <f t="shared" si="31"/>
        <v>01</v>
      </c>
      <c r="D358" s="14"/>
      <c r="E358" s="164"/>
      <c r="F358" s="175">
        <f t="shared" ref="F358:G360" si="32">F359</f>
        <v>0</v>
      </c>
      <c r="G358" s="426">
        <f t="shared" si="32"/>
        <v>0</v>
      </c>
      <c r="H358" s="109"/>
    </row>
    <row r="359" spans="1:8" ht="34.5" hidden="1" customHeight="1">
      <c r="A359" s="31" t="s">
        <v>764</v>
      </c>
      <c r="B359" s="138">
        <v>13</v>
      </c>
      <c r="C359" s="436" t="str">
        <f t="shared" si="31"/>
        <v>01</v>
      </c>
      <c r="D359" s="441"/>
      <c r="E359" s="161"/>
      <c r="F359" s="86">
        <f t="shared" si="32"/>
        <v>0</v>
      </c>
      <c r="G359" s="425">
        <f t="shared" si="32"/>
        <v>0</v>
      </c>
    </row>
    <row r="360" spans="1:8" ht="26.25" hidden="1" customHeight="1">
      <c r="A360" s="2" t="s">
        <v>183</v>
      </c>
      <c r="B360" s="138">
        <v>13</v>
      </c>
      <c r="C360" s="436" t="str">
        <f t="shared" si="31"/>
        <v>01</v>
      </c>
      <c r="D360" s="441" t="s">
        <v>983</v>
      </c>
      <c r="E360" s="161"/>
      <c r="F360" s="86">
        <f t="shared" si="32"/>
        <v>0</v>
      </c>
      <c r="G360" s="425">
        <f t="shared" si="32"/>
        <v>0</v>
      </c>
    </row>
    <row r="361" spans="1:8" ht="38.25" hidden="1" customHeight="1">
      <c r="A361" s="225" t="s">
        <v>1886</v>
      </c>
      <c r="B361" s="138">
        <v>13</v>
      </c>
      <c r="C361" s="436" t="str">
        <f t="shared" si="31"/>
        <v>01</v>
      </c>
      <c r="D361" s="441" t="s">
        <v>983</v>
      </c>
      <c r="E361" s="161" t="str">
        <f>"700"</f>
        <v>700</v>
      </c>
      <c r="F361" s="86">
        <f>ведомственная!G420</f>
        <v>0</v>
      </c>
      <c r="G361" s="425">
        <f>ведомственная!H420</f>
        <v>0</v>
      </c>
    </row>
    <row r="362" spans="1:8" s="110" customFormat="1" ht="54" hidden="1" customHeight="1">
      <c r="A362" s="156" t="s">
        <v>352</v>
      </c>
      <c r="B362" s="152">
        <v>14</v>
      </c>
      <c r="C362" s="461"/>
      <c r="D362" s="14"/>
      <c r="E362" s="164"/>
      <c r="F362" s="175">
        <f>F363+F366+F369</f>
        <v>0</v>
      </c>
      <c r="G362" s="426">
        <f>G363+G366+G369</f>
        <v>0</v>
      </c>
      <c r="H362" s="109"/>
    </row>
    <row r="363" spans="1:8" ht="40.5" hidden="1" customHeight="1">
      <c r="A363" s="31" t="s">
        <v>1183</v>
      </c>
      <c r="B363" s="138">
        <v>14</v>
      </c>
      <c r="C363" s="436" t="str">
        <f t="shared" si="31"/>
        <v>01</v>
      </c>
      <c r="D363" s="441"/>
      <c r="E363" s="161"/>
      <c r="F363" s="86">
        <f>F364</f>
        <v>0</v>
      </c>
      <c r="G363" s="425">
        <f>G364</f>
        <v>0</v>
      </c>
    </row>
    <row r="364" spans="1:8" ht="40.5" hidden="1" customHeight="1">
      <c r="A364" s="31" t="s">
        <v>1184</v>
      </c>
      <c r="B364" s="138">
        <v>14</v>
      </c>
      <c r="C364" s="436" t="str">
        <f t="shared" si="31"/>
        <v>01</v>
      </c>
      <c r="D364" s="441" t="s">
        <v>984</v>
      </c>
      <c r="E364" s="161"/>
      <c r="F364" s="86">
        <f>F365</f>
        <v>0</v>
      </c>
      <c r="G364" s="425">
        <f>G365</f>
        <v>0</v>
      </c>
    </row>
    <row r="365" spans="1:8" ht="22.5" hidden="1" customHeight="1">
      <c r="A365" s="226" t="s">
        <v>1885</v>
      </c>
      <c r="B365" s="138">
        <v>14</v>
      </c>
      <c r="C365" s="436" t="str">
        <f t="shared" si="31"/>
        <v>01</v>
      </c>
      <c r="D365" s="441" t="s">
        <v>984</v>
      </c>
      <c r="E365" s="161" t="str">
        <f>"500"</f>
        <v>500</v>
      </c>
      <c r="F365" s="86">
        <f>ведомственная!G424</f>
        <v>0</v>
      </c>
      <c r="G365" s="425">
        <f>ведомственная!H424</f>
        <v>0</v>
      </c>
    </row>
    <row r="366" spans="1:8" ht="19.5" hidden="1" customHeight="1">
      <c r="A366" s="31" t="s">
        <v>1185</v>
      </c>
      <c r="B366" s="138">
        <v>14</v>
      </c>
      <c r="C366" s="436" t="str">
        <f>"02"</f>
        <v>02</v>
      </c>
      <c r="D366" s="441"/>
      <c r="E366" s="161"/>
      <c r="F366" s="86">
        <f>F367</f>
        <v>0</v>
      </c>
      <c r="G366" s="425">
        <f>G367</f>
        <v>0</v>
      </c>
    </row>
    <row r="367" spans="1:8" ht="40.5" hidden="1" customHeight="1">
      <c r="A367" s="31" t="s">
        <v>828</v>
      </c>
      <c r="B367" s="138">
        <v>14</v>
      </c>
      <c r="C367" s="436" t="str">
        <f>"02"</f>
        <v>02</v>
      </c>
      <c r="D367" s="441" t="s">
        <v>829</v>
      </c>
      <c r="E367" s="434"/>
      <c r="F367" s="86">
        <f>F368</f>
        <v>0</v>
      </c>
      <c r="G367" s="425">
        <f>G368</f>
        <v>0</v>
      </c>
    </row>
    <row r="368" spans="1:8" ht="21.75" hidden="1" customHeight="1">
      <c r="A368" s="226" t="s">
        <v>1885</v>
      </c>
      <c r="B368" s="138">
        <v>14</v>
      </c>
      <c r="C368" s="436" t="str">
        <f>"02"</f>
        <v>02</v>
      </c>
      <c r="D368" s="441" t="s">
        <v>829</v>
      </c>
      <c r="E368" s="434" t="str">
        <f>"500"</f>
        <v>500</v>
      </c>
      <c r="F368" s="86">
        <f>ведомственная!G427</f>
        <v>0</v>
      </c>
      <c r="G368" s="425">
        <f>ведомственная!H427</f>
        <v>0</v>
      </c>
    </row>
    <row r="369" spans="1:10" ht="22.5" hidden="1" customHeight="1">
      <c r="A369" s="31" t="s">
        <v>830</v>
      </c>
      <c r="B369" s="138">
        <v>14</v>
      </c>
      <c r="C369" s="436" t="str">
        <f t="shared" ref="C369:C375" si="33">"03"</f>
        <v>03</v>
      </c>
      <c r="D369" s="441"/>
      <c r="E369" s="434"/>
      <c r="F369" s="86">
        <f>F372+F370+F374</f>
        <v>0</v>
      </c>
      <c r="G369" s="425">
        <f>G372+G370+G374</f>
        <v>0</v>
      </c>
    </row>
    <row r="370" spans="1:10" ht="55.5" hidden="1" customHeight="1">
      <c r="A370" s="5" t="s">
        <v>1298</v>
      </c>
      <c r="B370" s="138">
        <v>14</v>
      </c>
      <c r="C370" s="436" t="str">
        <f t="shared" si="33"/>
        <v>03</v>
      </c>
      <c r="D370" s="52" t="s">
        <v>1302</v>
      </c>
      <c r="E370" s="434"/>
      <c r="F370" s="86">
        <f>F371</f>
        <v>0</v>
      </c>
      <c r="G370" s="425">
        <f>G371</f>
        <v>0</v>
      </c>
    </row>
    <row r="371" spans="1:10" ht="26.25" hidden="1" customHeight="1">
      <c r="A371" s="31" t="s">
        <v>104</v>
      </c>
      <c r="B371" s="138">
        <v>14</v>
      </c>
      <c r="C371" s="436" t="str">
        <f t="shared" si="33"/>
        <v>03</v>
      </c>
      <c r="D371" s="52" t="s">
        <v>1302</v>
      </c>
      <c r="E371" s="435" t="s">
        <v>756</v>
      </c>
      <c r="F371" s="86">
        <f>ведомственная!G430</f>
        <v>0</v>
      </c>
      <c r="G371" s="425">
        <f>ведомственная!H430</f>
        <v>0</v>
      </c>
    </row>
    <row r="372" spans="1:10" ht="111" hidden="1" customHeight="1">
      <c r="A372" s="5" t="s">
        <v>1303</v>
      </c>
      <c r="B372" s="138">
        <v>14</v>
      </c>
      <c r="C372" s="436" t="str">
        <f t="shared" si="33"/>
        <v>03</v>
      </c>
      <c r="D372" s="52" t="s">
        <v>755</v>
      </c>
      <c r="E372" s="435"/>
      <c r="F372" s="86">
        <f>F373</f>
        <v>0</v>
      </c>
      <c r="G372" s="425">
        <f>G373</f>
        <v>0</v>
      </c>
    </row>
    <row r="373" spans="1:10" ht="21.75" hidden="1" customHeight="1">
      <c r="A373" s="226" t="s">
        <v>1885</v>
      </c>
      <c r="B373" s="138">
        <v>14</v>
      </c>
      <c r="C373" s="436" t="str">
        <f t="shared" si="33"/>
        <v>03</v>
      </c>
      <c r="D373" s="52" t="s">
        <v>755</v>
      </c>
      <c r="E373" s="434" t="str">
        <f>"500"</f>
        <v>500</v>
      </c>
      <c r="F373" s="86">
        <f>ведомственная!G432</f>
        <v>0</v>
      </c>
      <c r="G373" s="425">
        <f>ведомственная!H432</f>
        <v>0</v>
      </c>
    </row>
    <row r="374" spans="1:10" ht="56.25" hidden="1" customHeight="1">
      <c r="A374" s="5" t="s">
        <v>855</v>
      </c>
      <c r="B374" s="138">
        <v>14</v>
      </c>
      <c r="C374" s="436" t="str">
        <f t="shared" si="33"/>
        <v>03</v>
      </c>
      <c r="D374" s="52" t="s">
        <v>1438</v>
      </c>
      <c r="E374" s="435"/>
      <c r="F374" s="155">
        <f>ведомственная!G433</f>
        <v>0</v>
      </c>
      <c r="G374" s="427">
        <f>ведомственная!H433</f>
        <v>0</v>
      </c>
    </row>
    <row r="375" spans="1:10" ht="23.25" hidden="1" customHeight="1">
      <c r="A375" s="226" t="s">
        <v>1885</v>
      </c>
      <c r="B375" s="138">
        <v>14</v>
      </c>
      <c r="C375" s="436" t="str">
        <f t="shared" si="33"/>
        <v>03</v>
      </c>
      <c r="D375" s="52" t="s">
        <v>1438</v>
      </c>
      <c r="E375" s="434" t="str">
        <f>"500"</f>
        <v>500</v>
      </c>
      <c r="F375" s="155">
        <f>ведомственная!G434</f>
        <v>0</v>
      </c>
      <c r="G375" s="427">
        <f>ведомственная!H434</f>
        <v>0</v>
      </c>
    </row>
    <row r="376" spans="1:10" s="110" customFormat="1" ht="23.25" hidden="1" customHeight="1">
      <c r="A376" s="354" t="s">
        <v>1902</v>
      </c>
      <c r="B376" s="355"/>
      <c r="C376" s="462"/>
      <c r="D376" s="463"/>
      <c r="E376" s="464"/>
      <c r="F376" s="175"/>
      <c r="G376" s="426"/>
      <c r="H376" s="356"/>
      <c r="I376" s="357"/>
    </row>
    <row r="377" spans="1:10" ht="23.25" hidden="1" customHeight="1">
      <c r="A377" s="159" t="s">
        <v>1903</v>
      </c>
      <c r="B377" s="331"/>
      <c r="C377" s="336"/>
      <c r="D377" s="147"/>
      <c r="E377" s="465"/>
      <c r="F377" s="86">
        <f t="shared" ref="F377:G378" si="34">F378</f>
        <v>0</v>
      </c>
      <c r="G377" s="425">
        <f t="shared" si="34"/>
        <v>0</v>
      </c>
      <c r="H377" s="337"/>
      <c r="I377" s="179"/>
    </row>
    <row r="378" spans="1:10" ht="23.25" hidden="1" customHeight="1">
      <c r="A378" s="159" t="s">
        <v>1903</v>
      </c>
      <c r="B378" s="331"/>
      <c r="C378" s="336"/>
      <c r="D378" s="331"/>
      <c r="E378" s="465"/>
      <c r="F378" s="86"/>
      <c r="G378" s="425">
        <f t="shared" si="34"/>
        <v>0</v>
      </c>
      <c r="H378" s="337"/>
      <c r="I378" s="179"/>
    </row>
    <row r="379" spans="1:10" ht="23.25" hidden="1" customHeight="1">
      <c r="A379" s="159" t="s">
        <v>1903</v>
      </c>
      <c r="B379" s="331"/>
      <c r="C379" s="336"/>
      <c r="D379" s="331"/>
      <c r="E379" s="424"/>
      <c r="F379" s="89"/>
      <c r="G379" s="428"/>
      <c r="H379" s="338"/>
      <c r="I379" s="179"/>
    </row>
    <row r="380" spans="1:10" ht="39.75" hidden="1" customHeight="1">
      <c r="A380" s="446" t="s">
        <v>1991</v>
      </c>
      <c r="B380" s="466" t="s">
        <v>1993</v>
      </c>
      <c r="C380" s="424"/>
      <c r="D380" s="331"/>
      <c r="E380" s="429"/>
      <c r="F380" s="451"/>
      <c r="G380" s="450"/>
      <c r="H380" s="338"/>
      <c r="I380" s="179"/>
    </row>
    <row r="381" spans="1:10" ht="53.25" hidden="1" customHeight="1">
      <c r="A381" s="445" t="s">
        <v>1990</v>
      </c>
      <c r="B381" s="466" t="s">
        <v>1993</v>
      </c>
      <c r="C381" s="448">
        <v>1</v>
      </c>
      <c r="D381" s="441" t="s">
        <v>1992</v>
      </c>
      <c r="E381" s="447">
        <v>700</v>
      </c>
      <c r="F381" s="447"/>
      <c r="G381" s="449"/>
      <c r="H381" s="338"/>
      <c r="I381" s="179"/>
    </row>
    <row r="382" spans="1:10" ht="23.25" customHeight="1">
      <c r="A382" s="471" t="s">
        <v>1903</v>
      </c>
      <c r="B382" s="331">
        <v>99</v>
      </c>
      <c r="C382" s="331">
        <v>99</v>
      </c>
      <c r="D382" s="331"/>
      <c r="E382" s="331"/>
      <c r="F382" s="439">
        <v>486.5</v>
      </c>
      <c r="G382" s="467">
        <v>812.4</v>
      </c>
      <c r="H382" s="338"/>
      <c r="I382" s="179"/>
      <c r="J382" s="10" t="s">
        <v>1996</v>
      </c>
    </row>
    <row r="383" spans="1:10" ht="23.25" customHeight="1">
      <c r="A383" s="471" t="s">
        <v>1903</v>
      </c>
      <c r="B383" s="138">
        <v>99</v>
      </c>
      <c r="C383" s="138">
        <v>99</v>
      </c>
      <c r="D383" s="331" t="s">
        <v>1979</v>
      </c>
      <c r="E383" s="441">
        <v>999</v>
      </c>
      <c r="F383" s="440">
        <v>486.5</v>
      </c>
      <c r="G383" s="468" t="s">
        <v>2004</v>
      </c>
    </row>
    <row r="384" spans="1:10" ht="23.25" customHeight="1">
      <c r="A384" s="332"/>
      <c r="B384" s="333"/>
      <c r="C384" s="333"/>
      <c r="D384" s="334"/>
      <c r="E384" s="184"/>
      <c r="F384" s="335"/>
      <c r="G384" s="120"/>
    </row>
    <row r="385" spans="1:7" ht="44.25" customHeight="1">
      <c r="A385" s="38" t="s">
        <v>1471</v>
      </c>
      <c r="B385" s="469"/>
      <c r="C385" s="469"/>
      <c r="D385" s="120"/>
      <c r="F385" s="470"/>
      <c r="G385" s="120"/>
    </row>
    <row r="386" spans="1:7" ht="27.75" customHeight="1">
      <c r="B386" s="469"/>
      <c r="C386" s="469"/>
      <c r="D386" s="120"/>
      <c r="F386" s="470"/>
      <c r="G386" s="120"/>
    </row>
    <row r="387" spans="1:7" ht="27.75" customHeight="1">
      <c r="B387" s="469"/>
      <c r="C387" s="469"/>
      <c r="D387" s="120"/>
      <c r="F387" s="470"/>
      <c r="G387" s="120"/>
    </row>
    <row r="388" spans="1:7" ht="27.75" customHeight="1">
      <c r="B388" s="469"/>
      <c r="C388" s="469"/>
      <c r="D388" s="120"/>
      <c r="F388" s="470"/>
      <c r="G388" s="120"/>
    </row>
    <row r="389" spans="1:7" ht="27.75" customHeight="1">
      <c r="B389" s="469"/>
      <c r="C389" s="469"/>
      <c r="D389" s="120"/>
      <c r="F389" s="470"/>
      <c r="G389" s="120"/>
    </row>
    <row r="390" spans="1:7" ht="27.75" customHeight="1">
      <c r="B390" s="469"/>
      <c r="C390" s="469"/>
      <c r="D390" s="120"/>
      <c r="F390" s="470"/>
      <c r="G390" s="120"/>
    </row>
    <row r="391" spans="1:7" ht="27.75" customHeight="1">
      <c r="B391" s="469"/>
      <c r="C391" s="469"/>
      <c r="D391" s="120"/>
      <c r="F391" s="470"/>
      <c r="G391" s="120"/>
    </row>
    <row r="392" spans="1:7" ht="27.75" customHeight="1">
      <c r="B392" s="469"/>
      <c r="C392" s="469"/>
      <c r="D392" s="120"/>
      <c r="F392" s="470"/>
      <c r="G392" s="120"/>
    </row>
    <row r="393" spans="1:7" ht="27.75" customHeight="1">
      <c r="B393" s="469"/>
      <c r="C393" s="469"/>
      <c r="D393" s="120"/>
      <c r="F393" s="470"/>
      <c r="G393" s="120"/>
    </row>
    <row r="394" spans="1:7" ht="27.75" customHeight="1">
      <c r="B394" s="469"/>
      <c r="C394" s="469"/>
      <c r="D394" s="120"/>
      <c r="F394" s="470"/>
      <c r="G394" s="120"/>
    </row>
    <row r="395" spans="1:7" ht="27.75" customHeight="1">
      <c r="B395" s="469"/>
      <c r="C395" s="469"/>
      <c r="D395" s="120"/>
      <c r="F395" s="470"/>
      <c r="G395" s="120"/>
    </row>
    <row r="396" spans="1:7" ht="27.75" customHeight="1">
      <c r="B396" s="469"/>
      <c r="C396" s="469"/>
      <c r="D396" s="120"/>
      <c r="F396" s="470"/>
      <c r="G396" s="120"/>
    </row>
    <row r="397" spans="1:7" ht="27.75" customHeight="1"/>
    <row r="398" spans="1:7" ht="27.75" customHeight="1"/>
    <row r="399" spans="1:7" ht="27.75" customHeight="1"/>
    <row r="400" spans="1:7" ht="27.75" customHeight="1"/>
    <row r="401" ht="27.75" customHeight="1"/>
    <row r="402" ht="27.75" customHeight="1"/>
    <row r="403" ht="27.75" customHeight="1"/>
    <row r="404" ht="27.75" customHeight="1"/>
    <row r="405" ht="27.75" customHeight="1"/>
    <row r="406" ht="27.75" customHeight="1"/>
    <row r="407" ht="27.75" customHeight="1"/>
    <row r="408" ht="27.75" customHeight="1"/>
    <row r="409" ht="27.75" customHeight="1"/>
    <row r="410" ht="27.75" customHeight="1"/>
    <row r="411" ht="27.75" customHeight="1"/>
    <row r="412" ht="27.75" customHeight="1"/>
    <row r="413" ht="27.75" customHeight="1"/>
    <row r="414" ht="27.75" customHeight="1"/>
    <row r="415" ht="27.75" customHeight="1"/>
    <row r="416" ht="27.75" customHeight="1"/>
    <row r="417" ht="27.75" customHeight="1"/>
    <row r="418" ht="27.75" customHeight="1"/>
    <row r="419" ht="27.75" customHeight="1"/>
    <row r="420" ht="27.75" customHeight="1"/>
    <row r="421" ht="27.75" customHeight="1"/>
    <row r="422" ht="27.75" customHeight="1"/>
    <row r="423" ht="27.75" customHeight="1"/>
    <row r="424" ht="27.75" customHeight="1"/>
    <row r="425" ht="27.75" customHeight="1"/>
    <row r="426" ht="27.75" customHeight="1"/>
    <row r="427" ht="27.75" customHeight="1"/>
    <row r="428" ht="27.75" customHeight="1"/>
    <row r="429" ht="27.75" customHeight="1"/>
    <row r="430" ht="27.75" customHeight="1"/>
    <row r="431" ht="27.75" customHeight="1"/>
    <row r="432" ht="27.75" customHeight="1"/>
    <row r="433" ht="27.75" customHeight="1"/>
    <row r="434" ht="27.75" customHeight="1"/>
    <row r="435" ht="27.75" customHeight="1"/>
    <row r="436" ht="27.75" customHeight="1"/>
    <row r="437" ht="27.75" customHeight="1"/>
    <row r="438" ht="27.75" customHeight="1"/>
    <row r="439" ht="27.75" customHeight="1"/>
    <row r="440" ht="27.75" customHeight="1"/>
    <row r="441" ht="27.75" customHeight="1"/>
    <row r="442" ht="27.75" customHeight="1"/>
    <row r="443" ht="27.75" customHeight="1"/>
    <row r="444" ht="27.75" customHeight="1"/>
    <row r="445" ht="27.75" customHeight="1"/>
    <row r="446" ht="27.75" customHeight="1"/>
    <row r="447" ht="27.75" customHeight="1"/>
    <row r="448" ht="27.75" customHeight="1"/>
    <row r="449" ht="27.75" customHeight="1"/>
    <row r="450" ht="27.75" customHeight="1"/>
    <row r="451" ht="27.75" customHeight="1"/>
    <row r="452" ht="27.75" customHeight="1"/>
    <row r="453" ht="27.75" customHeight="1"/>
    <row r="454" ht="27.75" customHeight="1"/>
    <row r="455" ht="27.75" customHeight="1"/>
    <row r="456" ht="27.75" customHeight="1"/>
    <row r="457" ht="27.75" customHeight="1"/>
    <row r="458" ht="27.75" customHeight="1"/>
    <row r="459" ht="27.75" customHeight="1"/>
    <row r="460" ht="27.75" customHeight="1"/>
    <row r="461" ht="27.75" customHeight="1"/>
    <row r="462" ht="27.75" customHeight="1"/>
    <row r="463" ht="27.75" customHeight="1"/>
    <row r="464" ht="27.75" customHeight="1"/>
    <row r="465" ht="27.75" customHeight="1"/>
    <row r="466" ht="27.75" customHeight="1"/>
    <row r="467" ht="27.75" customHeight="1"/>
    <row r="468" ht="27.75" customHeight="1"/>
    <row r="469" ht="27.75" customHeight="1"/>
    <row r="470" ht="27.75" customHeight="1"/>
    <row r="471" ht="27.75" customHeight="1"/>
    <row r="472" ht="27.75" customHeight="1"/>
    <row r="473" ht="27.75" customHeight="1"/>
    <row r="474" ht="27.75" customHeight="1"/>
    <row r="475" ht="27.75" customHeight="1"/>
    <row r="476" ht="27.75" customHeight="1"/>
    <row r="477" ht="27.75" customHeight="1"/>
    <row r="478" ht="27.75" customHeight="1"/>
    <row r="479" ht="27.75" customHeight="1"/>
    <row r="480" ht="27.75" customHeight="1"/>
    <row r="481" ht="27.75" customHeight="1"/>
    <row r="482" ht="27.75" customHeight="1"/>
    <row r="483" ht="27.75" customHeight="1"/>
    <row r="484" ht="27.75" customHeight="1"/>
    <row r="485" ht="27.75" customHeight="1"/>
    <row r="486" ht="27.75" customHeight="1"/>
    <row r="487" ht="27.75" customHeight="1"/>
    <row r="488" ht="27.75" customHeight="1"/>
    <row r="489" ht="27.75" customHeight="1"/>
    <row r="490" ht="27.75" customHeight="1"/>
    <row r="491" ht="27.75" customHeight="1"/>
    <row r="492" ht="27.75" customHeight="1"/>
    <row r="493" ht="27.75" customHeight="1"/>
    <row r="494" ht="27.75" customHeight="1"/>
    <row r="495" ht="27.75" customHeight="1"/>
    <row r="496" ht="27.75" customHeight="1"/>
    <row r="497" ht="27.75" customHeight="1"/>
    <row r="498" ht="27.75" customHeight="1"/>
    <row r="499" ht="27.75" customHeight="1"/>
    <row r="500" ht="27.75" customHeight="1"/>
    <row r="501" ht="27.75" customHeight="1"/>
    <row r="502" ht="27.75" customHeight="1"/>
    <row r="503" ht="27.75" customHeight="1"/>
    <row r="504" ht="27.75" customHeight="1"/>
    <row r="505" ht="27.75" customHeight="1"/>
    <row r="506" ht="27.75" customHeight="1"/>
    <row r="507" ht="27.75" customHeight="1"/>
    <row r="508" ht="27.75" customHeight="1"/>
    <row r="509" ht="27.75" customHeight="1"/>
    <row r="510" ht="27.75" customHeight="1"/>
    <row r="511" ht="27.75" customHeight="1"/>
    <row r="512" ht="27.75" customHeight="1"/>
    <row r="513" ht="27.75" customHeight="1"/>
    <row r="514" ht="27.75" customHeight="1"/>
    <row r="515" ht="27.75" customHeight="1"/>
    <row r="516" ht="27.75" customHeight="1"/>
    <row r="517" ht="27.75" customHeight="1"/>
    <row r="518" ht="27.75" customHeight="1"/>
    <row r="519" ht="27.75" customHeight="1"/>
    <row r="520" ht="27.75" customHeight="1"/>
    <row r="521" ht="27.75" customHeight="1"/>
    <row r="522" ht="27.75" customHeight="1"/>
    <row r="523" ht="27.75" customHeight="1"/>
    <row r="524" ht="27.75" customHeight="1"/>
    <row r="525" ht="27.75" customHeight="1"/>
    <row r="526" ht="27.75" customHeight="1"/>
    <row r="527" ht="27.75" customHeight="1"/>
    <row r="528" ht="27.75" customHeight="1"/>
    <row r="529" ht="27.75" customHeight="1"/>
    <row r="530" ht="27.75" customHeight="1"/>
    <row r="531" ht="27.75" customHeight="1"/>
    <row r="532" ht="27.75" customHeight="1"/>
    <row r="533" ht="27.75" customHeight="1"/>
    <row r="534" ht="27.75" customHeight="1"/>
    <row r="535" ht="27.75" customHeight="1"/>
    <row r="536" ht="27.75" customHeight="1"/>
    <row r="537" ht="27.75" customHeight="1"/>
    <row r="538" ht="27.75" customHeight="1"/>
    <row r="539" ht="27.75" customHeight="1"/>
    <row r="540" ht="27.75" customHeight="1"/>
    <row r="541" ht="27.75" customHeight="1"/>
    <row r="542" ht="27.75" customHeight="1"/>
    <row r="543" ht="27.75" customHeight="1"/>
    <row r="544" ht="27.75" customHeight="1"/>
    <row r="545" ht="27.75" customHeight="1"/>
    <row r="546" ht="27.75" customHeight="1"/>
    <row r="547" ht="27.75" customHeight="1"/>
    <row r="548" ht="27.75" customHeight="1"/>
    <row r="549" ht="27.75" customHeight="1"/>
    <row r="550" ht="27.75" customHeight="1"/>
    <row r="551" ht="27.75" customHeight="1"/>
    <row r="552" ht="27.75" customHeight="1"/>
    <row r="553" ht="27.75" customHeight="1"/>
    <row r="554" ht="27.75" customHeight="1"/>
    <row r="555" ht="27.75" customHeight="1"/>
    <row r="556" ht="27.75" customHeight="1"/>
    <row r="557" ht="27.75" customHeight="1"/>
    <row r="558" ht="27.75" customHeight="1"/>
    <row r="559" ht="27.75" customHeight="1"/>
    <row r="560" ht="27.75" customHeight="1"/>
    <row r="561" ht="27.75" customHeight="1"/>
    <row r="562" ht="27.75" customHeight="1"/>
    <row r="563" ht="27.75" customHeight="1"/>
    <row r="564" ht="27.75" customHeight="1"/>
    <row r="565" ht="27.75" customHeight="1"/>
    <row r="566" ht="27.75" customHeight="1"/>
    <row r="567" ht="27.75" customHeight="1"/>
    <row r="568" ht="27.75" customHeight="1"/>
    <row r="569" ht="27.75" customHeight="1"/>
    <row r="570" ht="27.75" customHeight="1"/>
  </sheetData>
  <sheetProtection formatRows="0"/>
  <mergeCells count="4">
    <mergeCell ref="A6:F6"/>
    <mergeCell ref="D1:E1"/>
    <mergeCell ref="D2:F2"/>
    <mergeCell ref="D4:E4"/>
  </mergeCells>
  <phoneticPr fontId="4" type="noConversion"/>
  <pageMargins left="0.75" right="0.75" top="1" bottom="1" header="0.5" footer="0.5"/>
  <pageSetup paperSize="9" scale="63" fitToHeight="0" orientation="portrait" r:id="rId1"/>
  <headerFooter alignWithMargins="0"/>
</worksheet>
</file>

<file path=xl/worksheets/sheet6.xml><?xml version="1.0" encoding="utf-8"?>
<worksheet xmlns="http://schemas.openxmlformats.org/spreadsheetml/2006/main" xmlns:r="http://schemas.openxmlformats.org/officeDocument/2006/relationships">
  <sheetPr codeName="Лист15" enableFormatConditionsCalculation="0"/>
  <dimension ref="A1:D36"/>
  <sheetViews>
    <sheetView topLeftCell="A14" zoomScale="75" zoomScaleNormal="75" workbookViewId="0">
      <selection activeCell="G7" sqref="G7"/>
    </sheetView>
  </sheetViews>
  <sheetFormatPr defaultRowHeight="27" customHeight="1"/>
  <cols>
    <col min="1" max="1" width="66.42578125" style="11" customWidth="1"/>
    <col min="2" max="2" width="29.28515625" style="11" customWidth="1"/>
    <col min="3" max="3" width="12.140625" style="11" customWidth="1"/>
    <col min="4" max="4" width="13.42578125" style="11" customWidth="1"/>
    <col min="5" max="16384" width="9.140625" style="11"/>
  </cols>
  <sheetData>
    <row r="1" spans="1:4" ht="21" customHeight="1">
      <c r="B1" s="40"/>
      <c r="C1" s="40" t="s">
        <v>1899</v>
      </c>
    </row>
    <row r="2" spans="1:4" ht="52.5" customHeight="1">
      <c r="B2" s="37"/>
      <c r="C2" s="508" t="s">
        <v>2035</v>
      </c>
      <c r="D2" s="508"/>
    </row>
    <row r="3" spans="1:4" ht="18.75" customHeight="1">
      <c r="B3" s="58"/>
      <c r="C3" s="58" t="s">
        <v>1987</v>
      </c>
      <c r="D3" s="40"/>
    </row>
    <row r="4" spans="1:4" ht="19.5" customHeight="1"/>
    <row r="5" spans="1:4" ht="52.5" customHeight="1">
      <c r="A5" s="503" t="s">
        <v>2034</v>
      </c>
      <c r="B5" s="503"/>
      <c r="C5" s="503"/>
    </row>
    <row r="6" spans="1:4" ht="33" customHeight="1">
      <c r="A6" s="41"/>
      <c r="B6" s="41"/>
      <c r="C6" s="11" t="s">
        <v>1630</v>
      </c>
    </row>
    <row r="7" spans="1:4" ht="117.75" customHeight="1">
      <c r="A7" s="43" t="s">
        <v>998</v>
      </c>
      <c r="B7" s="43" t="s">
        <v>518</v>
      </c>
      <c r="C7" s="243" t="s">
        <v>1994</v>
      </c>
      <c r="D7" s="441" t="s">
        <v>2001</v>
      </c>
    </row>
    <row r="8" spans="1:4" ht="41.25" customHeight="1">
      <c r="A8" s="39" t="s">
        <v>481</v>
      </c>
      <c r="B8" s="39"/>
      <c r="C8" s="87"/>
      <c r="D8" s="87"/>
    </row>
    <row r="9" spans="1:4" ht="41.25" customHeight="1">
      <c r="A9" s="90" t="s">
        <v>1598</v>
      </c>
      <c r="B9" s="92" t="s">
        <v>1599</v>
      </c>
      <c r="C9" s="87"/>
      <c r="D9" s="87"/>
    </row>
    <row r="10" spans="1:4" ht="41.25" customHeight="1">
      <c r="A10" s="39" t="s">
        <v>312</v>
      </c>
      <c r="B10" s="44" t="s">
        <v>1399</v>
      </c>
      <c r="C10" s="87"/>
      <c r="D10" s="87"/>
    </row>
    <row r="11" spans="1:4" ht="42.75" customHeight="1">
      <c r="A11" s="39" t="s">
        <v>1597</v>
      </c>
      <c r="B11" s="44" t="s">
        <v>999</v>
      </c>
      <c r="C11" s="87"/>
      <c r="D11" s="39"/>
    </row>
    <row r="12" spans="1:4" s="19" customFormat="1" ht="39" hidden="1" customHeight="1">
      <c r="A12" s="96" t="s">
        <v>309</v>
      </c>
      <c r="B12" s="94" t="s">
        <v>310</v>
      </c>
      <c r="C12" s="86">
        <f>C13</f>
        <v>0</v>
      </c>
      <c r="D12" s="5"/>
    </row>
    <row r="13" spans="1:4" ht="60" hidden="1" customHeight="1">
      <c r="A13" s="37" t="s">
        <v>311</v>
      </c>
      <c r="B13" s="93" t="s">
        <v>1147</v>
      </c>
      <c r="C13" s="87">
        <v>0</v>
      </c>
      <c r="D13" s="39"/>
    </row>
    <row r="14" spans="1:4" ht="60" customHeight="1">
      <c r="A14" s="90" t="s">
        <v>1600</v>
      </c>
      <c r="B14" s="92" t="s">
        <v>1601</v>
      </c>
      <c r="C14" s="87">
        <f>C15+C17</f>
        <v>0</v>
      </c>
      <c r="D14" s="87">
        <f>D15+D17</f>
        <v>0</v>
      </c>
    </row>
    <row r="15" spans="1:4" ht="59.25" hidden="1" customHeight="1">
      <c r="A15" s="39" t="s">
        <v>1603</v>
      </c>
      <c r="B15" s="44" t="s">
        <v>1602</v>
      </c>
      <c r="C15" s="87">
        <f>C16</f>
        <v>0</v>
      </c>
      <c r="D15" s="39"/>
    </row>
    <row r="16" spans="1:4" ht="63.75" hidden="1" customHeight="1">
      <c r="A16" s="39" t="s">
        <v>1126</v>
      </c>
      <c r="B16" s="44" t="s">
        <v>1486</v>
      </c>
      <c r="C16" s="87"/>
      <c r="D16" s="39"/>
    </row>
    <row r="17" spans="1:4" ht="59.25" customHeight="1">
      <c r="A17" s="90" t="s">
        <v>345</v>
      </c>
      <c r="B17" s="44" t="s">
        <v>12</v>
      </c>
      <c r="C17" s="87">
        <f>C18</f>
        <v>0</v>
      </c>
      <c r="D17" s="87">
        <f>D18</f>
        <v>0</v>
      </c>
    </row>
    <row r="18" spans="1:4" ht="60.75" customHeight="1">
      <c r="A18" s="90" t="s">
        <v>346</v>
      </c>
      <c r="B18" s="44" t="s">
        <v>11</v>
      </c>
      <c r="C18" s="86"/>
      <c r="D18" s="86"/>
    </row>
    <row r="19" spans="1:4" ht="21.75" customHeight="1">
      <c r="A19" s="91" t="s">
        <v>1148</v>
      </c>
      <c r="B19" s="95" t="s">
        <v>1485</v>
      </c>
      <c r="C19" s="87">
        <f>C20+C23</f>
        <v>0</v>
      </c>
      <c r="D19" s="87">
        <f>D20+D23</f>
        <v>0</v>
      </c>
    </row>
    <row r="20" spans="1:4" ht="18" customHeight="1">
      <c r="A20" s="39" t="s">
        <v>1149</v>
      </c>
      <c r="B20" s="44" t="s">
        <v>1150</v>
      </c>
      <c r="C20" s="87"/>
      <c r="D20" s="39"/>
    </row>
    <row r="21" spans="1:4" ht="39.75" customHeight="1">
      <c r="A21" s="39" t="s">
        <v>1151</v>
      </c>
      <c r="B21" s="44" t="s">
        <v>1152</v>
      </c>
      <c r="C21" s="86">
        <v>-19463</v>
      </c>
      <c r="D21" s="86">
        <v>-16258.8</v>
      </c>
    </row>
    <row r="22" spans="1:4" ht="37.5" customHeight="1">
      <c r="A22" s="39" t="s">
        <v>1153</v>
      </c>
      <c r="B22" s="44" t="s">
        <v>1154</v>
      </c>
      <c r="C22" s="86">
        <v>-19563</v>
      </c>
      <c r="D22" s="86">
        <v>-16258.8</v>
      </c>
    </row>
    <row r="23" spans="1:4" ht="19.5" customHeight="1">
      <c r="A23" s="39" t="s">
        <v>1155</v>
      </c>
      <c r="B23" s="45" t="s">
        <v>1156</v>
      </c>
      <c r="C23" s="87"/>
      <c r="D23" s="231"/>
    </row>
    <row r="24" spans="1:4" ht="37.5" customHeight="1">
      <c r="A24" s="39" t="s">
        <v>1157</v>
      </c>
      <c r="B24" s="45" t="s">
        <v>1158</v>
      </c>
      <c r="C24" s="86">
        <v>19463</v>
      </c>
      <c r="D24" s="86">
        <v>16258.8</v>
      </c>
    </row>
    <row r="25" spans="1:4" ht="37.5" customHeight="1">
      <c r="A25" s="39" t="s">
        <v>1159</v>
      </c>
      <c r="B25" s="45" t="s">
        <v>1160</v>
      </c>
      <c r="C25" s="86">
        <v>19463</v>
      </c>
      <c r="D25" s="86">
        <v>16258.8</v>
      </c>
    </row>
    <row r="26" spans="1:4" ht="39" hidden="1" customHeight="1">
      <c r="A26" s="12" t="s">
        <v>1161</v>
      </c>
      <c r="B26" s="45" t="s">
        <v>1162</v>
      </c>
      <c r="C26" s="242"/>
      <c r="D26" s="37"/>
    </row>
    <row r="27" spans="1:4" ht="127.5" hidden="1" customHeight="1">
      <c r="A27" s="46" t="s">
        <v>347</v>
      </c>
      <c r="B27" s="56" t="s">
        <v>348</v>
      </c>
      <c r="C27" s="42"/>
      <c r="D27" s="37"/>
    </row>
    <row r="28" spans="1:4" s="19" customFormat="1" ht="60.75" hidden="1" customHeight="1">
      <c r="A28" s="5" t="s">
        <v>349</v>
      </c>
      <c r="B28" s="56" t="s">
        <v>517</v>
      </c>
      <c r="C28" s="130">
        <v>0</v>
      </c>
      <c r="D28" s="38"/>
    </row>
    <row r="29" spans="1:4" ht="27" customHeight="1">
      <c r="A29" s="48" t="s">
        <v>1471</v>
      </c>
      <c r="B29" s="47"/>
      <c r="C29" s="47"/>
      <c r="D29" s="37"/>
    </row>
    <row r="30" spans="1:4" ht="27" customHeight="1">
      <c r="B30" s="49"/>
      <c r="C30" s="49"/>
      <c r="D30" s="49"/>
    </row>
    <row r="31" spans="1:4" ht="27" customHeight="1">
      <c r="A31" s="50"/>
      <c r="B31" s="50"/>
      <c r="C31" s="50"/>
      <c r="D31" s="50"/>
    </row>
    <row r="32" spans="1:4" ht="27" customHeight="1">
      <c r="B32" s="50"/>
      <c r="C32" s="50"/>
    </row>
    <row r="33" spans="2:3" ht="27" customHeight="1">
      <c r="B33" s="50"/>
      <c r="C33" s="50"/>
    </row>
    <row r="34" spans="2:3" ht="27" customHeight="1">
      <c r="B34" s="50"/>
      <c r="C34" s="50"/>
    </row>
    <row r="35" spans="2:3" ht="27" customHeight="1">
      <c r="B35" s="50"/>
      <c r="C35" s="50"/>
    </row>
    <row r="36" spans="2:3" ht="27" customHeight="1">
      <c r="B36" s="50"/>
      <c r="C36" s="50"/>
    </row>
  </sheetData>
  <mergeCells count="2">
    <mergeCell ref="A5:C5"/>
    <mergeCell ref="C2:D2"/>
  </mergeCells>
  <phoneticPr fontId="4" type="noConversion"/>
  <pageMargins left="0.75" right="0.75" top="1" bottom="1" header="0.5" footer="0.5"/>
  <pageSetup paperSize="9" scale="70" fitToHeight="0" orientation="portrait" verticalDpi="0" r:id="rId1"/>
  <headerFooter alignWithMargins="0"/>
</worksheet>
</file>

<file path=xl/worksheets/sheet7.xml><?xml version="1.0" encoding="utf-8"?>
<worksheet xmlns="http://schemas.openxmlformats.org/spreadsheetml/2006/main" xmlns:r="http://schemas.openxmlformats.org/officeDocument/2006/relationships">
  <sheetPr codeName="Лист16">
    <tabColor rgb="FFFF0000"/>
  </sheetPr>
  <dimension ref="A1:I819"/>
  <sheetViews>
    <sheetView view="pageBreakPreview" zoomScale="60" zoomScaleNormal="75" workbookViewId="0">
      <selection activeCell="A98" sqref="A98"/>
    </sheetView>
  </sheetViews>
  <sheetFormatPr defaultRowHeight="18.75"/>
  <cols>
    <col min="1" max="1" width="69.42578125" style="17" customWidth="1"/>
    <col min="2" max="2" width="30.28515625" style="18" customWidth="1"/>
    <col min="3" max="4" width="16.42578125" style="18" customWidth="1"/>
    <col min="5" max="5" width="11.5703125" style="18" customWidth="1"/>
    <col min="6" max="6" width="15.140625" style="18" customWidth="1"/>
    <col min="7" max="7" width="9.140625" style="18" customWidth="1"/>
    <col min="8" max="16384" width="9.140625" style="18"/>
  </cols>
  <sheetData>
    <row r="1" spans="1:4" ht="1.5" customHeight="1"/>
    <row r="2" spans="1:4">
      <c r="B2" s="496" t="s">
        <v>1896</v>
      </c>
      <c r="C2" s="496"/>
    </row>
    <row r="3" spans="1:4" ht="37.5" customHeight="1">
      <c r="B3" s="505" t="s">
        <v>2035</v>
      </c>
      <c r="C3" s="505"/>
    </row>
    <row r="4" spans="1:4" ht="17.25" customHeight="1">
      <c r="B4" s="422" t="s">
        <v>1808</v>
      </c>
      <c r="C4" s="20"/>
    </row>
    <row r="5" spans="1:4" ht="22.5" customHeight="1"/>
    <row r="6" spans="1:4" ht="3.75" customHeight="1"/>
    <row r="7" spans="1:4" ht="54.75" customHeight="1">
      <c r="A7" s="509" t="s">
        <v>2036</v>
      </c>
      <c r="B7" s="509"/>
      <c r="C7" s="509"/>
    </row>
    <row r="8" spans="1:4" ht="31.5" customHeight="1">
      <c r="A8" s="21"/>
      <c r="B8" s="125"/>
      <c r="C8" s="237" t="s">
        <v>833</v>
      </c>
    </row>
    <row r="9" spans="1:4" ht="40.5" customHeight="1">
      <c r="A9" s="7" t="s">
        <v>1170</v>
      </c>
      <c r="B9" s="3" t="s">
        <v>1473</v>
      </c>
      <c r="C9" s="441" t="s">
        <v>1995</v>
      </c>
      <c r="D9" s="441" t="s">
        <v>1999</v>
      </c>
    </row>
    <row r="10" spans="1:4" ht="15" hidden="1" customHeight="1">
      <c r="A10" s="23" t="s">
        <v>628</v>
      </c>
      <c r="B10" s="22" t="s">
        <v>629</v>
      </c>
      <c r="C10" s="24">
        <f>C11+C739+C801</f>
        <v>19463</v>
      </c>
      <c r="D10" s="238"/>
    </row>
    <row r="11" spans="1:4" ht="24" customHeight="1">
      <c r="A11" s="19" t="s">
        <v>1796</v>
      </c>
      <c r="B11" s="22"/>
      <c r="C11" s="82">
        <f>C24+C25+C89+C92+C100+C102+C104+C307+C445+C669+C738</f>
        <v>10935</v>
      </c>
      <c r="D11" s="82">
        <v>9679.2999999999993</v>
      </c>
    </row>
    <row r="12" spans="1:4" ht="17.25" customHeight="1">
      <c r="A12" s="23" t="s">
        <v>630</v>
      </c>
      <c r="B12" s="22" t="s">
        <v>954</v>
      </c>
      <c r="C12" s="82">
        <f>C23</f>
        <v>7287</v>
      </c>
      <c r="D12" s="82">
        <v>4864.5</v>
      </c>
    </row>
    <row r="13" spans="1:4" hidden="1">
      <c r="A13" s="23" t="s">
        <v>631</v>
      </c>
      <c r="B13" s="22" t="s">
        <v>632</v>
      </c>
      <c r="C13" s="82">
        <f>C14+C17+C18+C19+C20+C21+C22</f>
        <v>0</v>
      </c>
      <c r="D13" s="238"/>
    </row>
    <row r="14" spans="1:4" ht="56.25" hidden="1">
      <c r="A14" s="23" t="s">
        <v>633</v>
      </c>
      <c r="B14" s="22" t="s">
        <v>1703</v>
      </c>
      <c r="C14" s="82">
        <f>C15+C16+C17+C18+C19+C20+C21+C22</f>
        <v>0</v>
      </c>
      <c r="D14" s="238"/>
    </row>
    <row r="15" spans="1:4" ht="37.5" hidden="1">
      <c r="A15" s="23" t="s">
        <v>1543</v>
      </c>
      <c r="B15" s="22" t="s">
        <v>1544</v>
      </c>
      <c r="C15" s="83"/>
      <c r="D15" s="238"/>
    </row>
    <row r="16" spans="1:4" ht="37.5" hidden="1">
      <c r="A16" s="23" t="s">
        <v>1545</v>
      </c>
      <c r="B16" s="22" t="s">
        <v>1546</v>
      </c>
      <c r="C16" s="83"/>
      <c r="D16" s="238"/>
    </row>
    <row r="17" spans="1:7" ht="112.5" hidden="1">
      <c r="A17" s="23" t="s">
        <v>0</v>
      </c>
      <c r="B17" s="22" t="s">
        <v>1</v>
      </c>
      <c r="C17" s="83"/>
      <c r="D17" s="238"/>
    </row>
    <row r="18" spans="1:7" ht="112.5" hidden="1">
      <c r="A18" s="23" t="s">
        <v>760</v>
      </c>
      <c r="B18" s="22" t="s">
        <v>761</v>
      </c>
      <c r="C18" s="83"/>
      <c r="D18" s="238"/>
    </row>
    <row r="19" spans="1:7" ht="56.25" hidden="1">
      <c r="A19" s="23" t="s">
        <v>479</v>
      </c>
      <c r="B19" s="22" t="s">
        <v>480</v>
      </c>
      <c r="C19" s="83"/>
      <c r="D19" s="238"/>
    </row>
    <row r="20" spans="1:7" ht="56.25" hidden="1">
      <c r="A20" s="23" t="s">
        <v>994</v>
      </c>
      <c r="B20" s="22" t="s">
        <v>511</v>
      </c>
      <c r="C20" s="83"/>
      <c r="D20" s="238"/>
    </row>
    <row r="21" spans="1:7" ht="56.25" hidden="1">
      <c r="A21" s="23" t="s">
        <v>1613</v>
      </c>
      <c r="B21" s="22" t="s">
        <v>46</v>
      </c>
      <c r="C21" s="83"/>
      <c r="D21" s="238"/>
    </row>
    <row r="22" spans="1:7" ht="56.25" hidden="1">
      <c r="A22" s="23" t="s">
        <v>47</v>
      </c>
      <c r="B22" s="22" t="s">
        <v>48</v>
      </c>
      <c r="C22" s="83"/>
      <c r="D22" s="238"/>
    </row>
    <row r="23" spans="1:7" ht="21" customHeight="1">
      <c r="A23" s="23" t="s">
        <v>49</v>
      </c>
      <c r="B23" s="22" t="s">
        <v>955</v>
      </c>
      <c r="C23" s="84">
        <f>C24+C25+C89</f>
        <v>7287</v>
      </c>
      <c r="D23" s="84">
        <f>D24+D25+D89</f>
        <v>7287</v>
      </c>
      <c r="F23" s="18">
        <v>68697</v>
      </c>
      <c r="G23" s="18">
        <v>76000</v>
      </c>
    </row>
    <row r="24" spans="1:7" ht="76.5" customHeight="1">
      <c r="A24" s="23" t="s">
        <v>653</v>
      </c>
      <c r="B24" s="22" t="s">
        <v>1146</v>
      </c>
      <c r="C24" s="82">
        <v>7250</v>
      </c>
      <c r="D24" s="82">
        <v>7250</v>
      </c>
    </row>
    <row r="25" spans="1:7" ht="99.75" customHeight="1">
      <c r="A25" s="23" t="s">
        <v>908</v>
      </c>
      <c r="B25" s="22" t="s">
        <v>956</v>
      </c>
      <c r="C25" s="83">
        <v>21</v>
      </c>
      <c r="D25" s="238">
        <v>21</v>
      </c>
    </row>
    <row r="26" spans="1:7" ht="46.5" hidden="1" customHeight="1">
      <c r="A26" s="23" t="s">
        <v>1119</v>
      </c>
      <c r="B26" s="22" t="s">
        <v>1120</v>
      </c>
      <c r="C26" s="83"/>
      <c r="D26" s="238"/>
    </row>
    <row r="27" spans="1:7" ht="65.25" hidden="1" customHeight="1">
      <c r="A27" s="23" t="s">
        <v>1121</v>
      </c>
      <c r="B27" s="22" t="s">
        <v>1122</v>
      </c>
      <c r="C27" s="83"/>
      <c r="D27" s="238"/>
    </row>
    <row r="28" spans="1:7" ht="81.75" hidden="1" customHeight="1">
      <c r="A28" s="23" t="s">
        <v>504</v>
      </c>
      <c r="B28" s="22" t="s">
        <v>505</v>
      </c>
      <c r="C28" s="83"/>
      <c r="D28" s="238"/>
    </row>
    <row r="29" spans="1:7" hidden="1">
      <c r="A29" s="23" t="s">
        <v>506</v>
      </c>
      <c r="B29" s="22" t="s">
        <v>507</v>
      </c>
      <c r="C29" s="82">
        <f>C30+C35</f>
        <v>0</v>
      </c>
      <c r="D29" s="238"/>
    </row>
    <row r="30" spans="1:7" hidden="1">
      <c r="A30" s="23" t="s">
        <v>508</v>
      </c>
      <c r="B30" s="22" t="s">
        <v>509</v>
      </c>
      <c r="C30" s="82">
        <f>C31+C32+C33+C34</f>
        <v>0</v>
      </c>
      <c r="D30" s="238"/>
    </row>
    <row r="31" spans="1:7" ht="37.5" hidden="1">
      <c r="A31" s="23" t="s">
        <v>510</v>
      </c>
      <c r="B31" s="22" t="s">
        <v>160</v>
      </c>
      <c r="C31" s="83"/>
      <c r="D31" s="238"/>
    </row>
    <row r="32" spans="1:7" ht="37.5" hidden="1">
      <c r="A32" s="23" t="s">
        <v>161</v>
      </c>
      <c r="B32" s="22" t="s">
        <v>162</v>
      </c>
      <c r="C32" s="83"/>
      <c r="D32" s="238"/>
    </row>
    <row r="33" spans="1:4" ht="37.5" hidden="1">
      <c r="A33" s="23" t="s">
        <v>163</v>
      </c>
      <c r="B33" s="22" t="s">
        <v>164</v>
      </c>
      <c r="C33" s="83"/>
      <c r="D33" s="238"/>
    </row>
    <row r="34" spans="1:4" ht="56.25" hidden="1">
      <c r="A34" s="23" t="s">
        <v>165</v>
      </c>
      <c r="B34" s="22" t="s">
        <v>166</v>
      </c>
      <c r="C34" s="83"/>
      <c r="D34" s="238"/>
    </row>
    <row r="35" spans="1:4" hidden="1">
      <c r="A35" s="23" t="s">
        <v>167</v>
      </c>
      <c r="B35" s="22" t="s">
        <v>168</v>
      </c>
      <c r="C35" s="82">
        <f>C36+C37+C38+C39+C40+C41+C42+C43</f>
        <v>0</v>
      </c>
      <c r="D35" s="238"/>
    </row>
    <row r="36" spans="1:4" ht="75" hidden="1">
      <c r="A36" s="23" t="s">
        <v>169</v>
      </c>
      <c r="B36" s="22" t="s">
        <v>170</v>
      </c>
      <c r="C36" s="83"/>
      <c r="D36" s="238"/>
    </row>
    <row r="37" spans="1:4" ht="75" hidden="1">
      <c r="A37" s="23" t="s">
        <v>1208</v>
      </c>
      <c r="B37" s="22" t="s">
        <v>1209</v>
      </c>
      <c r="C37" s="83"/>
      <c r="D37" s="238"/>
    </row>
    <row r="38" spans="1:4" ht="56.25" hidden="1">
      <c r="A38" s="23" t="s">
        <v>1659</v>
      </c>
      <c r="B38" s="22" t="s">
        <v>1660</v>
      </c>
      <c r="C38" s="83"/>
      <c r="D38" s="238"/>
    </row>
    <row r="39" spans="1:4" ht="75" hidden="1">
      <c r="A39" s="23" t="s">
        <v>408</v>
      </c>
      <c r="B39" s="22" t="s">
        <v>409</v>
      </c>
      <c r="C39" s="83"/>
      <c r="D39" s="238"/>
    </row>
    <row r="40" spans="1:4" ht="56.25" hidden="1">
      <c r="A40" s="23" t="s">
        <v>410</v>
      </c>
      <c r="B40" s="22" t="s">
        <v>411</v>
      </c>
      <c r="C40" s="83"/>
      <c r="D40" s="238"/>
    </row>
    <row r="41" spans="1:4" ht="93.75" hidden="1">
      <c r="A41" s="23" t="s">
        <v>1696</v>
      </c>
      <c r="B41" s="22" t="s">
        <v>1697</v>
      </c>
      <c r="C41" s="83"/>
      <c r="D41" s="238"/>
    </row>
    <row r="42" spans="1:4" ht="56.25" hidden="1">
      <c r="A42" s="23" t="s">
        <v>438</v>
      </c>
      <c r="B42" s="22" t="s">
        <v>439</v>
      </c>
      <c r="C42" s="83"/>
      <c r="D42" s="238"/>
    </row>
    <row r="43" spans="1:4" ht="75" hidden="1">
      <c r="A43" s="23" t="s">
        <v>440</v>
      </c>
      <c r="B43" s="22" t="s">
        <v>441</v>
      </c>
      <c r="C43" s="83"/>
      <c r="D43" s="238"/>
    </row>
    <row r="44" spans="1:4" ht="56.25" hidden="1">
      <c r="A44" s="23" t="s">
        <v>939</v>
      </c>
      <c r="B44" s="22" t="s">
        <v>940</v>
      </c>
      <c r="C44" s="82">
        <f>C45+C46+C52+C64</f>
        <v>0</v>
      </c>
      <c r="D44" s="238"/>
    </row>
    <row r="45" spans="1:4" ht="56.25" hidden="1">
      <c r="A45" s="23" t="s">
        <v>941</v>
      </c>
      <c r="B45" s="22" t="s">
        <v>942</v>
      </c>
      <c r="C45" s="83"/>
      <c r="D45" s="238"/>
    </row>
    <row r="46" spans="1:4" ht="37.5" hidden="1">
      <c r="A46" s="23" t="s">
        <v>943</v>
      </c>
      <c r="B46" s="22" t="s">
        <v>944</v>
      </c>
      <c r="C46" s="82">
        <f>C47</f>
        <v>0</v>
      </c>
      <c r="D46" s="238"/>
    </row>
    <row r="47" spans="1:4" ht="56.25" hidden="1">
      <c r="A47" s="23" t="s">
        <v>625</v>
      </c>
      <c r="B47" s="22" t="s">
        <v>626</v>
      </c>
      <c r="C47" s="82">
        <f>C48+C49+C50+C51</f>
        <v>0</v>
      </c>
      <c r="D47" s="238"/>
    </row>
    <row r="48" spans="1:4" ht="56.25" hidden="1">
      <c r="A48" s="23" t="s">
        <v>1513</v>
      </c>
      <c r="B48" s="22" t="s">
        <v>1514</v>
      </c>
      <c r="C48" s="83"/>
      <c r="D48" s="238"/>
    </row>
    <row r="49" spans="1:4" ht="56.25" hidden="1">
      <c r="A49" s="23" t="s">
        <v>514</v>
      </c>
      <c r="B49" s="22" t="s">
        <v>515</v>
      </c>
      <c r="C49" s="83"/>
      <c r="D49" s="238"/>
    </row>
    <row r="50" spans="1:4" ht="37.5" hidden="1">
      <c r="A50" s="23" t="s">
        <v>1273</v>
      </c>
      <c r="B50" s="22" t="s">
        <v>1274</v>
      </c>
      <c r="C50" s="83"/>
      <c r="D50" s="238"/>
    </row>
    <row r="51" spans="1:4" ht="37.5" hidden="1">
      <c r="A51" s="23" t="s">
        <v>1275</v>
      </c>
      <c r="B51" s="22" t="s">
        <v>1276</v>
      </c>
      <c r="C51" s="83"/>
      <c r="D51" s="238"/>
    </row>
    <row r="52" spans="1:4" ht="37.5" hidden="1">
      <c r="A52" s="23" t="s">
        <v>222</v>
      </c>
      <c r="B52" s="22" t="s">
        <v>223</v>
      </c>
      <c r="C52" s="82">
        <f>C53+C54+C55+C56+C57+C58+C59+C60+C61+C62+C63</f>
        <v>0</v>
      </c>
      <c r="D52" s="238"/>
    </row>
    <row r="53" spans="1:4" ht="37.5" hidden="1">
      <c r="A53" s="23" t="s">
        <v>224</v>
      </c>
      <c r="B53" s="22" t="s">
        <v>225</v>
      </c>
      <c r="C53" s="83"/>
      <c r="D53" s="238"/>
    </row>
    <row r="54" spans="1:4" ht="37.5" hidden="1">
      <c r="A54" s="23" t="s">
        <v>226</v>
      </c>
      <c r="B54" s="22" t="s">
        <v>227</v>
      </c>
      <c r="C54" s="83"/>
      <c r="D54" s="238"/>
    </row>
    <row r="55" spans="1:4" ht="112.5" hidden="1">
      <c r="A55" s="23" t="s">
        <v>137</v>
      </c>
      <c r="B55" s="22" t="s">
        <v>1446</v>
      </c>
      <c r="C55" s="83"/>
      <c r="D55" s="238"/>
    </row>
    <row r="56" spans="1:4" ht="37.5" hidden="1">
      <c r="A56" s="23" t="s">
        <v>974</v>
      </c>
      <c r="B56" s="22" t="s">
        <v>975</v>
      </c>
      <c r="C56" s="83"/>
      <c r="D56" s="238"/>
    </row>
    <row r="57" spans="1:4" ht="37.5" hidden="1">
      <c r="A57" s="23" t="s">
        <v>512</v>
      </c>
      <c r="B57" s="22" t="s">
        <v>513</v>
      </c>
      <c r="C57" s="83"/>
      <c r="D57" s="238"/>
    </row>
    <row r="58" spans="1:4" ht="56.25" hidden="1">
      <c r="A58" s="23" t="s">
        <v>82</v>
      </c>
      <c r="B58" s="22" t="s">
        <v>83</v>
      </c>
      <c r="C58" s="83"/>
      <c r="D58" s="238"/>
    </row>
    <row r="59" spans="1:4" ht="37.5" hidden="1">
      <c r="A59" s="23" t="s">
        <v>84</v>
      </c>
      <c r="B59" s="22" t="s">
        <v>85</v>
      </c>
      <c r="C59" s="83"/>
      <c r="D59" s="238"/>
    </row>
    <row r="60" spans="1:4" ht="37.5" hidden="1">
      <c r="A60" s="23" t="s">
        <v>1059</v>
      </c>
      <c r="B60" s="22" t="s">
        <v>1060</v>
      </c>
      <c r="C60" s="83"/>
      <c r="D60" s="238"/>
    </row>
    <row r="61" spans="1:4" ht="75" hidden="1">
      <c r="A61" s="23" t="s">
        <v>1215</v>
      </c>
      <c r="B61" s="22" t="s">
        <v>1216</v>
      </c>
      <c r="C61" s="83"/>
      <c r="D61" s="238"/>
    </row>
    <row r="62" spans="1:4" ht="75" hidden="1">
      <c r="A62" s="23" t="s">
        <v>1217</v>
      </c>
      <c r="B62" s="22" t="s">
        <v>1218</v>
      </c>
      <c r="C62" s="83"/>
      <c r="D62" s="238"/>
    </row>
    <row r="63" spans="1:4" ht="75" hidden="1">
      <c r="A63" s="23" t="s">
        <v>1219</v>
      </c>
      <c r="B63" s="22" t="s">
        <v>1220</v>
      </c>
      <c r="C63" s="83"/>
      <c r="D63" s="238"/>
    </row>
    <row r="64" spans="1:4" ht="75" hidden="1">
      <c r="A64" s="23" t="s">
        <v>1221</v>
      </c>
      <c r="B64" s="22" t="s">
        <v>1222</v>
      </c>
      <c r="C64" s="82">
        <f>C65+C66+C67+C68+C69+C70+C71+C72+C73</f>
        <v>0</v>
      </c>
      <c r="D64" s="238"/>
    </row>
    <row r="65" spans="1:4" ht="93.75" hidden="1">
      <c r="A65" s="23" t="s">
        <v>1379</v>
      </c>
      <c r="B65" s="22" t="s">
        <v>1380</v>
      </c>
      <c r="C65" s="83"/>
      <c r="D65" s="238"/>
    </row>
    <row r="66" spans="1:4" ht="75" hidden="1">
      <c r="A66" s="23" t="s">
        <v>1381</v>
      </c>
      <c r="B66" s="22" t="s">
        <v>1382</v>
      </c>
      <c r="C66" s="83"/>
      <c r="D66" s="238"/>
    </row>
    <row r="67" spans="1:4" ht="75" hidden="1">
      <c r="A67" s="23" t="s">
        <v>658</v>
      </c>
      <c r="B67" s="22" t="s">
        <v>659</v>
      </c>
      <c r="C67" s="83"/>
      <c r="D67" s="238"/>
    </row>
    <row r="68" spans="1:4" ht="56.25" hidden="1">
      <c r="A68" s="23" t="s">
        <v>660</v>
      </c>
      <c r="B68" s="22" t="s">
        <v>661</v>
      </c>
      <c r="C68" s="83"/>
      <c r="D68" s="238"/>
    </row>
    <row r="69" spans="1:4" ht="93.75" hidden="1">
      <c r="A69" s="23" t="s">
        <v>676</v>
      </c>
      <c r="B69" s="22" t="s">
        <v>677</v>
      </c>
      <c r="C69" s="83"/>
      <c r="D69" s="238"/>
    </row>
    <row r="70" spans="1:4" ht="75" hidden="1">
      <c r="A70" s="23" t="s">
        <v>678</v>
      </c>
      <c r="B70" s="22" t="s">
        <v>679</v>
      </c>
      <c r="C70" s="83"/>
      <c r="D70" s="238"/>
    </row>
    <row r="71" spans="1:4" ht="75" hidden="1">
      <c r="A71" s="23" t="s">
        <v>680</v>
      </c>
      <c r="B71" s="22" t="s">
        <v>681</v>
      </c>
      <c r="C71" s="83"/>
      <c r="D71" s="238"/>
    </row>
    <row r="72" spans="1:4" ht="93.75" hidden="1">
      <c r="A72" s="23" t="s">
        <v>682</v>
      </c>
      <c r="B72" s="22" t="s">
        <v>683</v>
      </c>
      <c r="C72" s="83"/>
      <c r="D72" s="238"/>
    </row>
    <row r="73" spans="1:4" ht="93.75" hidden="1">
      <c r="A73" s="23" t="s">
        <v>684</v>
      </c>
      <c r="B73" s="22" t="s">
        <v>685</v>
      </c>
      <c r="C73" s="83"/>
      <c r="D73" s="238"/>
    </row>
    <row r="74" spans="1:4" ht="37.5" hidden="1">
      <c r="A74" s="23" t="s">
        <v>686</v>
      </c>
      <c r="B74" s="22" t="s">
        <v>1436</v>
      </c>
      <c r="C74" s="82">
        <f>C75+C76</f>
        <v>0</v>
      </c>
      <c r="D74" s="238"/>
    </row>
    <row r="75" spans="1:4" ht="37.5" hidden="1">
      <c r="A75" s="23" t="s">
        <v>1581</v>
      </c>
      <c r="B75" s="22" t="s">
        <v>1582</v>
      </c>
      <c r="C75" s="83"/>
      <c r="D75" s="238"/>
    </row>
    <row r="76" spans="1:4" ht="37.5" hidden="1">
      <c r="A76" s="23" t="s">
        <v>1583</v>
      </c>
      <c r="B76" s="22" t="s">
        <v>1584</v>
      </c>
      <c r="C76" s="82">
        <f>C77+C78+C79+C80+C81+C82+C83+C84+C85+C86+C87+C88</f>
        <v>0</v>
      </c>
      <c r="D76" s="238"/>
    </row>
    <row r="77" spans="1:4" ht="37.5" hidden="1">
      <c r="A77" s="23" t="s">
        <v>1585</v>
      </c>
      <c r="B77" s="22" t="s">
        <v>1586</v>
      </c>
      <c r="C77" s="83"/>
      <c r="D77" s="238"/>
    </row>
    <row r="78" spans="1:4" ht="37.5" hidden="1">
      <c r="A78" s="23" t="s">
        <v>1587</v>
      </c>
      <c r="B78" s="22" t="s">
        <v>116</v>
      </c>
      <c r="C78" s="83"/>
      <c r="D78" s="238"/>
    </row>
    <row r="79" spans="1:4" ht="37.5" hidden="1">
      <c r="A79" s="23" t="s">
        <v>117</v>
      </c>
      <c r="B79" s="22" t="s">
        <v>118</v>
      </c>
      <c r="C79" s="83"/>
      <c r="D79" s="238"/>
    </row>
    <row r="80" spans="1:4" ht="37.5" hidden="1">
      <c r="A80" s="23" t="s">
        <v>119</v>
      </c>
      <c r="B80" s="22" t="s">
        <v>120</v>
      </c>
      <c r="C80" s="83"/>
      <c r="D80" s="238"/>
    </row>
    <row r="81" spans="1:4" ht="37.5" hidden="1">
      <c r="A81" s="23" t="s">
        <v>121</v>
      </c>
      <c r="B81" s="22" t="s">
        <v>122</v>
      </c>
      <c r="C81" s="83"/>
      <c r="D81" s="238"/>
    </row>
    <row r="82" spans="1:4" ht="37.5" hidden="1">
      <c r="A82" s="23" t="s">
        <v>123</v>
      </c>
      <c r="B82" s="22" t="s">
        <v>124</v>
      </c>
      <c r="C82" s="83"/>
      <c r="D82" s="238"/>
    </row>
    <row r="83" spans="1:4" ht="56.25" hidden="1">
      <c r="A83" s="23" t="s">
        <v>1439</v>
      </c>
      <c r="B83" s="22" t="s">
        <v>1332</v>
      </c>
      <c r="C83" s="83"/>
      <c r="D83" s="238"/>
    </row>
    <row r="84" spans="1:4" ht="37.5" hidden="1">
      <c r="A84" s="23" t="s">
        <v>1333</v>
      </c>
      <c r="B84" s="22" t="s">
        <v>1334</v>
      </c>
      <c r="C84" s="83"/>
      <c r="D84" s="238"/>
    </row>
    <row r="85" spans="1:4" ht="37.5" hidden="1">
      <c r="A85" s="23" t="s">
        <v>1335</v>
      </c>
      <c r="B85" s="22" t="s">
        <v>1336</v>
      </c>
      <c r="C85" s="83"/>
      <c r="D85" s="238"/>
    </row>
    <row r="86" spans="1:4" ht="56.25" hidden="1">
      <c r="A86" s="23" t="s">
        <v>244</v>
      </c>
      <c r="B86" s="22" t="s">
        <v>245</v>
      </c>
      <c r="C86" s="83"/>
      <c r="D86" s="238"/>
    </row>
    <row r="87" spans="1:4" ht="75" hidden="1">
      <c r="A87" s="23" t="s">
        <v>246</v>
      </c>
      <c r="B87" s="22" t="s">
        <v>247</v>
      </c>
      <c r="C87" s="83"/>
      <c r="D87" s="238"/>
    </row>
    <row r="88" spans="1:4" ht="40.5" hidden="1" customHeight="1">
      <c r="A88" s="23" t="s">
        <v>501</v>
      </c>
      <c r="B88" s="22" t="s">
        <v>285</v>
      </c>
      <c r="C88" s="83"/>
      <c r="D88" s="238"/>
    </row>
    <row r="89" spans="1:4" ht="55.5" customHeight="1">
      <c r="A89" s="23" t="s">
        <v>286</v>
      </c>
      <c r="B89" s="22" t="s">
        <v>957</v>
      </c>
      <c r="C89" s="83">
        <v>16</v>
      </c>
      <c r="D89" s="238">
        <v>16</v>
      </c>
    </row>
    <row r="90" spans="1:4" ht="71.25" hidden="1" customHeight="1">
      <c r="A90" s="23" t="s">
        <v>287</v>
      </c>
      <c r="B90" s="22" t="s">
        <v>1122</v>
      </c>
      <c r="C90" s="83"/>
      <c r="D90" s="238"/>
    </row>
    <row r="91" spans="1:4" ht="116.25" hidden="1" customHeight="1">
      <c r="A91" s="23" t="s">
        <v>270</v>
      </c>
      <c r="B91" s="22" t="s">
        <v>271</v>
      </c>
      <c r="C91" s="83"/>
      <c r="D91" s="238"/>
    </row>
    <row r="92" spans="1:4">
      <c r="A92" s="23" t="s">
        <v>288</v>
      </c>
      <c r="B92" s="22" t="s">
        <v>958</v>
      </c>
      <c r="C92" s="84">
        <f>C98</f>
        <v>450</v>
      </c>
      <c r="D92" s="84">
        <f>D98</f>
        <v>450</v>
      </c>
    </row>
    <row r="93" spans="1:4" ht="37.5" hidden="1">
      <c r="A93" s="23" t="s">
        <v>289</v>
      </c>
      <c r="B93" s="22" t="s">
        <v>290</v>
      </c>
      <c r="C93" s="82"/>
      <c r="D93" s="238"/>
    </row>
    <row r="94" spans="1:4" ht="56.25" hidden="1">
      <c r="A94" s="23" t="s">
        <v>291</v>
      </c>
      <c r="B94" s="22" t="s">
        <v>292</v>
      </c>
      <c r="C94" s="83"/>
      <c r="D94" s="238"/>
    </row>
    <row r="95" spans="1:4" ht="56.25" hidden="1">
      <c r="A95" s="23" t="s">
        <v>457</v>
      </c>
      <c r="B95" s="22" t="s">
        <v>458</v>
      </c>
      <c r="C95" s="83"/>
      <c r="D95" s="238"/>
    </row>
    <row r="96" spans="1:4" ht="37.5" hidden="1">
      <c r="A96" s="23" t="s">
        <v>459</v>
      </c>
      <c r="B96" s="22" t="s">
        <v>1440</v>
      </c>
      <c r="C96" s="83"/>
      <c r="D96" s="238"/>
    </row>
    <row r="97" spans="1:4" ht="56.25" hidden="1">
      <c r="A97" s="23" t="s">
        <v>1441</v>
      </c>
      <c r="B97" s="22" t="s">
        <v>1442</v>
      </c>
      <c r="C97" s="83"/>
      <c r="D97" s="238"/>
    </row>
    <row r="98" spans="1:4" ht="37.5">
      <c r="A98" s="23" t="s">
        <v>1910</v>
      </c>
      <c r="B98" s="22" t="s">
        <v>1935</v>
      </c>
      <c r="C98" s="83">
        <v>450</v>
      </c>
      <c r="D98" s="238">
        <v>450</v>
      </c>
    </row>
    <row r="99" spans="1:4" ht="37.5">
      <c r="A99" s="23" t="s">
        <v>1911</v>
      </c>
      <c r="B99" s="22" t="s">
        <v>1929</v>
      </c>
      <c r="C99" s="85">
        <f>C100+C102+C104</f>
        <v>3000</v>
      </c>
      <c r="D99" s="421">
        <f>D100+D102+D104</f>
        <v>3000</v>
      </c>
    </row>
    <row r="100" spans="1:4" ht="37.5">
      <c r="A100" s="23" t="s">
        <v>388</v>
      </c>
      <c r="B100" s="22" t="s">
        <v>1930</v>
      </c>
      <c r="C100" s="83">
        <v>1200</v>
      </c>
      <c r="D100" s="238">
        <v>1200</v>
      </c>
    </row>
    <row r="101" spans="1:4">
      <c r="A101" s="23" t="s">
        <v>1692</v>
      </c>
      <c r="B101" s="22" t="s">
        <v>1931</v>
      </c>
      <c r="C101" s="83"/>
      <c r="D101" s="238"/>
    </row>
    <row r="102" spans="1:4" ht="36" customHeight="1">
      <c r="A102" s="23" t="s">
        <v>1932</v>
      </c>
      <c r="B102" s="22" t="s">
        <v>1958</v>
      </c>
      <c r="C102" s="83">
        <v>600</v>
      </c>
      <c r="D102" s="238">
        <v>600</v>
      </c>
    </row>
    <row r="103" spans="1:4" ht="36" hidden="1" customHeight="1">
      <c r="A103" s="23" t="s">
        <v>272</v>
      </c>
      <c r="B103" s="22" t="s">
        <v>273</v>
      </c>
      <c r="C103" s="83"/>
      <c r="D103" s="238"/>
    </row>
    <row r="104" spans="1:4" ht="36" customHeight="1">
      <c r="A104" s="23" t="s">
        <v>1932</v>
      </c>
      <c r="B104" s="22" t="s">
        <v>1959</v>
      </c>
      <c r="C104" s="83">
        <v>1200</v>
      </c>
      <c r="D104" s="238">
        <v>1200</v>
      </c>
    </row>
    <row r="105" spans="1:4" ht="21" hidden="1" customHeight="1">
      <c r="A105" s="23" t="s">
        <v>1932</v>
      </c>
      <c r="B105" s="22" t="s">
        <v>1933</v>
      </c>
      <c r="C105" s="83"/>
      <c r="D105" s="83"/>
    </row>
    <row r="106" spans="1:4" hidden="1">
      <c r="A106" s="23" t="s">
        <v>378</v>
      </c>
      <c r="B106" s="22" t="s">
        <v>379</v>
      </c>
      <c r="C106" s="82"/>
      <c r="D106" s="238"/>
    </row>
    <row r="107" spans="1:4" hidden="1">
      <c r="A107" s="23" t="s">
        <v>380</v>
      </c>
      <c r="B107" s="22" t="s">
        <v>381</v>
      </c>
      <c r="C107" s="82"/>
      <c r="D107" s="238"/>
    </row>
    <row r="108" spans="1:4" ht="37.5" hidden="1">
      <c r="A108" s="23" t="s">
        <v>382</v>
      </c>
      <c r="B108" s="22" t="s">
        <v>383</v>
      </c>
      <c r="C108" s="83"/>
      <c r="D108" s="238"/>
    </row>
    <row r="109" spans="1:4" ht="37.5" hidden="1">
      <c r="A109" s="23" t="s">
        <v>384</v>
      </c>
      <c r="B109" s="22" t="s">
        <v>385</v>
      </c>
      <c r="C109" s="83"/>
      <c r="D109" s="238"/>
    </row>
    <row r="110" spans="1:4" ht="37.5" hidden="1">
      <c r="A110" s="23" t="s">
        <v>386</v>
      </c>
      <c r="B110" s="22" t="s">
        <v>387</v>
      </c>
      <c r="C110" s="83"/>
      <c r="D110" s="238"/>
    </row>
    <row r="111" spans="1:4" ht="37.5" hidden="1">
      <c r="A111" s="23" t="s">
        <v>388</v>
      </c>
      <c r="B111" s="22" t="s">
        <v>389</v>
      </c>
      <c r="C111" s="83"/>
      <c r="D111" s="238"/>
    </row>
    <row r="112" spans="1:4" hidden="1">
      <c r="A112" s="23" t="s">
        <v>390</v>
      </c>
      <c r="B112" s="22" t="s">
        <v>391</v>
      </c>
      <c r="C112" s="82"/>
      <c r="D112" s="238"/>
    </row>
    <row r="113" spans="1:4" ht="37.5" hidden="1">
      <c r="A113" s="23" t="s">
        <v>392</v>
      </c>
      <c r="B113" s="22" t="s">
        <v>393</v>
      </c>
      <c r="C113" s="83"/>
      <c r="D113" s="238"/>
    </row>
    <row r="114" spans="1:4" ht="37.5" hidden="1">
      <c r="A114" s="23" t="s">
        <v>1682</v>
      </c>
      <c r="B114" s="22" t="s">
        <v>1683</v>
      </c>
      <c r="C114" s="83"/>
      <c r="D114" s="238"/>
    </row>
    <row r="115" spans="1:4" hidden="1">
      <c r="A115" s="23" t="s">
        <v>1684</v>
      </c>
      <c r="B115" s="22" t="s">
        <v>1685</v>
      </c>
      <c r="C115" s="82"/>
      <c r="D115" s="238"/>
    </row>
    <row r="116" spans="1:4" hidden="1">
      <c r="A116" s="23" t="s">
        <v>1686</v>
      </c>
      <c r="B116" s="22" t="s">
        <v>1687</v>
      </c>
      <c r="C116" s="83"/>
      <c r="D116" s="238"/>
    </row>
    <row r="117" spans="1:4" hidden="1">
      <c r="A117" s="23" t="s">
        <v>1688</v>
      </c>
      <c r="B117" s="22" t="s">
        <v>1689</v>
      </c>
      <c r="C117" s="83"/>
      <c r="D117" s="238"/>
    </row>
    <row r="118" spans="1:4" hidden="1">
      <c r="A118" s="23" t="s">
        <v>1690</v>
      </c>
      <c r="B118" s="22" t="s">
        <v>1691</v>
      </c>
      <c r="C118" s="83"/>
      <c r="D118" s="238"/>
    </row>
    <row r="119" spans="1:4" hidden="1">
      <c r="A119" s="23" t="s">
        <v>1692</v>
      </c>
      <c r="B119" s="22" t="s">
        <v>1693</v>
      </c>
      <c r="C119" s="82"/>
      <c r="D119" s="238"/>
    </row>
    <row r="120" spans="1:4" ht="56.25" hidden="1">
      <c r="A120" s="23" t="s">
        <v>36</v>
      </c>
      <c r="B120" s="22" t="s">
        <v>37</v>
      </c>
      <c r="C120" s="82"/>
      <c r="D120" s="238"/>
    </row>
    <row r="121" spans="1:4" ht="75" hidden="1">
      <c r="A121" s="23" t="s">
        <v>38</v>
      </c>
      <c r="B121" s="22" t="s">
        <v>39</v>
      </c>
      <c r="C121" s="83"/>
      <c r="D121" s="238"/>
    </row>
    <row r="122" spans="1:4" ht="75" hidden="1">
      <c r="A122" s="23" t="s">
        <v>235</v>
      </c>
      <c r="B122" s="22" t="s">
        <v>236</v>
      </c>
      <c r="C122" s="83"/>
      <c r="D122" s="238"/>
    </row>
    <row r="123" spans="1:4" ht="75" hidden="1">
      <c r="A123" s="23" t="s">
        <v>156</v>
      </c>
      <c r="B123" s="22" t="s">
        <v>157</v>
      </c>
      <c r="C123" s="83"/>
      <c r="D123" s="238"/>
    </row>
    <row r="124" spans="1:4" ht="75" hidden="1">
      <c r="A124" s="23" t="s">
        <v>158</v>
      </c>
      <c r="B124" s="22" t="s">
        <v>159</v>
      </c>
      <c r="C124" s="83"/>
      <c r="D124" s="238"/>
    </row>
    <row r="125" spans="1:4" ht="56.25" hidden="1">
      <c r="A125" s="23" t="s">
        <v>1680</v>
      </c>
      <c r="B125" s="22" t="s">
        <v>1681</v>
      </c>
      <c r="C125" s="82"/>
      <c r="D125" s="238"/>
    </row>
    <row r="126" spans="1:4" ht="75" hidden="1">
      <c r="A126" s="23" t="s">
        <v>58</v>
      </c>
      <c r="B126" s="22" t="s">
        <v>59</v>
      </c>
      <c r="C126" s="83"/>
      <c r="D126" s="238"/>
    </row>
    <row r="127" spans="1:4" ht="75" hidden="1">
      <c r="A127" s="23" t="s">
        <v>60</v>
      </c>
      <c r="B127" s="22" t="s">
        <v>61</v>
      </c>
      <c r="C127" s="83"/>
      <c r="D127" s="238"/>
    </row>
    <row r="128" spans="1:4" ht="75" hidden="1">
      <c r="A128" s="23" t="s">
        <v>62</v>
      </c>
      <c r="B128" s="22" t="s">
        <v>63</v>
      </c>
      <c r="C128" s="83"/>
      <c r="D128" s="238"/>
    </row>
    <row r="129" spans="1:4" ht="75" hidden="1">
      <c r="A129" s="23" t="s">
        <v>547</v>
      </c>
      <c r="B129" s="22" t="s">
        <v>548</v>
      </c>
      <c r="C129" s="83"/>
      <c r="D129" s="238"/>
    </row>
    <row r="130" spans="1:4" ht="37.5" hidden="1">
      <c r="A130" s="23" t="s">
        <v>594</v>
      </c>
      <c r="B130" s="22" t="s">
        <v>595</v>
      </c>
      <c r="C130" s="82"/>
      <c r="D130" s="238"/>
    </row>
    <row r="131" spans="1:4" ht="37.5" hidden="1">
      <c r="A131" s="23" t="s">
        <v>596</v>
      </c>
      <c r="B131" s="22" t="s">
        <v>597</v>
      </c>
      <c r="C131" s="83"/>
      <c r="D131" s="238"/>
    </row>
    <row r="132" spans="1:4" ht="37.5" hidden="1">
      <c r="A132" s="23" t="s">
        <v>598</v>
      </c>
      <c r="B132" s="22" t="s">
        <v>599</v>
      </c>
      <c r="C132" s="83"/>
      <c r="D132" s="238"/>
    </row>
    <row r="133" spans="1:4" ht="37.5" hidden="1">
      <c r="A133" s="23" t="s">
        <v>1104</v>
      </c>
      <c r="B133" s="22" t="s">
        <v>1105</v>
      </c>
      <c r="C133" s="82"/>
      <c r="D133" s="238"/>
    </row>
    <row r="134" spans="1:4" hidden="1">
      <c r="A134" s="23" t="s">
        <v>1447</v>
      </c>
      <c r="B134" s="22" t="s">
        <v>1448</v>
      </c>
      <c r="C134" s="82"/>
      <c r="D134" s="238"/>
    </row>
    <row r="135" spans="1:4" ht="37.5" hidden="1">
      <c r="A135" s="23" t="s">
        <v>654</v>
      </c>
      <c r="B135" s="22" t="s">
        <v>655</v>
      </c>
      <c r="C135" s="82"/>
      <c r="D135" s="238"/>
    </row>
    <row r="136" spans="1:4" hidden="1">
      <c r="A136" s="23" t="s">
        <v>656</v>
      </c>
      <c r="B136" s="22" t="s">
        <v>657</v>
      </c>
      <c r="C136" s="83"/>
      <c r="D136" s="238"/>
    </row>
    <row r="137" spans="1:4" ht="37.5" hidden="1">
      <c r="A137" s="23" t="s">
        <v>17</v>
      </c>
      <c r="B137" s="22" t="s">
        <v>18</v>
      </c>
      <c r="C137" s="83"/>
      <c r="D137" s="238"/>
    </row>
    <row r="138" spans="1:4" ht="37.5" hidden="1">
      <c r="A138" s="23" t="s">
        <v>19</v>
      </c>
      <c r="B138" s="22" t="s">
        <v>20</v>
      </c>
      <c r="C138" s="83"/>
      <c r="D138" s="238"/>
    </row>
    <row r="139" spans="1:4" ht="37.5" hidden="1">
      <c r="A139" s="23" t="s">
        <v>21</v>
      </c>
      <c r="B139" s="22" t="s">
        <v>22</v>
      </c>
      <c r="C139" s="83"/>
      <c r="D139" s="238"/>
    </row>
    <row r="140" spans="1:4" hidden="1">
      <c r="A140" s="23" t="s">
        <v>23</v>
      </c>
      <c r="B140" s="22" t="s">
        <v>24</v>
      </c>
      <c r="C140" s="83"/>
      <c r="D140" s="238"/>
    </row>
    <row r="141" spans="1:4" ht="93.75" hidden="1">
      <c r="A141" s="23" t="s">
        <v>1590</v>
      </c>
      <c r="B141" s="22" t="s">
        <v>1591</v>
      </c>
      <c r="C141" s="83"/>
      <c r="D141" s="238"/>
    </row>
    <row r="142" spans="1:4" ht="56.25" hidden="1">
      <c r="A142" s="23" t="s">
        <v>689</v>
      </c>
      <c r="B142" s="22" t="s">
        <v>690</v>
      </c>
      <c r="C142" s="82"/>
      <c r="D142" s="238"/>
    </row>
    <row r="143" spans="1:4" ht="75" hidden="1">
      <c r="A143" s="23" t="s">
        <v>1061</v>
      </c>
      <c r="B143" s="22" t="s">
        <v>1062</v>
      </c>
      <c r="C143" s="83"/>
      <c r="D143" s="238"/>
    </row>
    <row r="144" spans="1:4" ht="75" hidden="1">
      <c r="A144" s="23" t="s">
        <v>894</v>
      </c>
      <c r="B144" s="22" t="s">
        <v>895</v>
      </c>
      <c r="C144" s="83"/>
      <c r="D144" s="238"/>
    </row>
    <row r="145" spans="1:4" ht="112.5" hidden="1">
      <c r="A145" s="23" t="s">
        <v>896</v>
      </c>
      <c r="B145" s="22" t="s">
        <v>897</v>
      </c>
      <c r="C145" s="83"/>
      <c r="D145" s="238"/>
    </row>
    <row r="146" spans="1:4" hidden="1">
      <c r="A146" s="23" t="s">
        <v>898</v>
      </c>
      <c r="B146" s="22" t="s">
        <v>899</v>
      </c>
      <c r="C146" s="83"/>
      <c r="D146" s="238"/>
    </row>
    <row r="147" spans="1:4" ht="37.5" hidden="1">
      <c r="A147" s="23" t="s">
        <v>900</v>
      </c>
      <c r="B147" s="22" t="s">
        <v>901</v>
      </c>
      <c r="C147" s="82"/>
      <c r="D147" s="238"/>
    </row>
    <row r="148" spans="1:4" hidden="1">
      <c r="A148" s="23" t="s">
        <v>902</v>
      </c>
      <c r="B148" s="22" t="s">
        <v>903</v>
      </c>
      <c r="C148" s="83"/>
      <c r="D148" s="238"/>
    </row>
    <row r="149" spans="1:4" ht="37.5" hidden="1">
      <c r="A149" s="23" t="s">
        <v>1210</v>
      </c>
      <c r="B149" s="22" t="s">
        <v>1211</v>
      </c>
      <c r="C149" s="83"/>
      <c r="D149" s="238"/>
    </row>
    <row r="150" spans="1:4" ht="37.5" hidden="1">
      <c r="A150" s="23" t="s">
        <v>1212</v>
      </c>
      <c r="B150" s="22" t="s">
        <v>1213</v>
      </c>
      <c r="C150" s="83"/>
      <c r="D150" s="238"/>
    </row>
    <row r="151" spans="1:4" ht="56.25" hidden="1">
      <c r="A151" s="23" t="s">
        <v>1932</v>
      </c>
      <c r="B151" s="22" t="s">
        <v>1934</v>
      </c>
      <c r="C151" s="83"/>
      <c r="D151" s="238"/>
    </row>
    <row r="152" spans="1:4" ht="37.5" hidden="1">
      <c r="A152" s="23" t="s">
        <v>909</v>
      </c>
      <c r="B152" s="22" t="s">
        <v>910</v>
      </c>
      <c r="C152" s="83"/>
      <c r="D152" s="238"/>
    </row>
    <row r="153" spans="1:4" hidden="1">
      <c r="A153" s="23" t="s">
        <v>1214</v>
      </c>
      <c r="B153" s="22" t="s">
        <v>1388</v>
      </c>
      <c r="C153" s="82"/>
      <c r="D153" s="82"/>
    </row>
    <row r="154" spans="1:4" ht="46.5" hidden="1" customHeight="1">
      <c r="A154" s="23" t="s">
        <v>1329</v>
      </c>
      <c r="B154" s="22" t="s">
        <v>1389</v>
      </c>
      <c r="C154" s="82"/>
      <c r="D154" s="82"/>
    </row>
    <row r="155" spans="1:4" ht="105" hidden="1" customHeight="1">
      <c r="A155" s="23" t="s">
        <v>1330</v>
      </c>
      <c r="B155" s="22" t="s">
        <v>1390</v>
      </c>
      <c r="C155" s="83"/>
      <c r="D155" s="238"/>
    </row>
    <row r="156" spans="1:4" ht="60" hidden="1" customHeight="1">
      <c r="A156" s="23" t="s">
        <v>993</v>
      </c>
      <c r="B156" s="22" t="s">
        <v>1391</v>
      </c>
      <c r="C156" s="82"/>
      <c r="D156" s="238"/>
    </row>
    <row r="157" spans="1:4" ht="80.25" hidden="1" customHeight="1">
      <c r="A157" s="23" t="s">
        <v>237</v>
      </c>
      <c r="B157" s="22" t="s">
        <v>1802</v>
      </c>
      <c r="C157" s="83"/>
      <c r="D157" s="238"/>
    </row>
    <row r="158" spans="1:4" ht="56.25" hidden="1">
      <c r="A158" s="23" t="s">
        <v>238</v>
      </c>
      <c r="B158" s="22" t="s">
        <v>239</v>
      </c>
      <c r="C158" s="82">
        <f>C159+C160+C164+C166+C175+C178+C181+C185+C191+C197+C201+C207</f>
        <v>0</v>
      </c>
      <c r="D158" s="238"/>
    </row>
    <row r="159" spans="1:4" ht="37.5" hidden="1">
      <c r="A159" s="23" t="s">
        <v>240</v>
      </c>
      <c r="B159" s="22" t="s">
        <v>665</v>
      </c>
      <c r="C159" s="83"/>
      <c r="D159" s="238"/>
    </row>
    <row r="160" spans="1:4" hidden="1">
      <c r="A160" s="23" t="s">
        <v>666</v>
      </c>
      <c r="B160" s="22" t="s">
        <v>418</v>
      </c>
      <c r="C160" s="82">
        <f>C161+C162+C163</f>
        <v>0</v>
      </c>
      <c r="D160" s="238"/>
    </row>
    <row r="161" spans="1:4" hidden="1">
      <c r="A161" s="23" t="s">
        <v>419</v>
      </c>
      <c r="B161" s="22" t="s">
        <v>420</v>
      </c>
      <c r="C161" s="83"/>
      <c r="D161" s="238"/>
    </row>
    <row r="162" spans="1:4" hidden="1">
      <c r="A162" s="23" t="s">
        <v>421</v>
      </c>
      <c r="B162" s="22" t="s">
        <v>422</v>
      </c>
      <c r="C162" s="83"/>
      <c r="D162" s="238"/>
    </row>
    <row r="163" spans="1:4" hidden="1">
      <c r="A163" s="23" t="s">
        <v>423</v>
      </c>
      <c r="B163" s="22" t="s">
        <v>424</v>
      </c>
      <c r="C163" s="83"/>
      <c r="D163" s="238"/>
    </row>
    <row r="164" spans="1:4" hidden="1">
      <c r="A164" s="23" t="s">
        <v>425</v>
      </c>
      <c r="B164" s="22" t="s">
        <v>426</v>
      </c>
      <c r="C164" s="82">
        <f>C165</f>
        <v>0</v>
      </c>
      <c r="D164" s="238"/>
    </row>
    <row r="165" spans="1:4" hidden="1">
      <c r="A165" s="23" t="s">
        <v>427</v>
      </c>
      <c r="B165" s="22" t="s">
        <v>428</v>
      </c>
      <c r="C165" s="83"/>
      <c r="D165" s="238"/>
    </row>
    <row r="166" spans="1:4" hidden="1">
      <c r="A166" s="23" t="s">
        <v>429</v>
      </c>
      <c r="B166" s="22" t="s">
        <v>430</v>
      </c>
      <c r="C166" s="82">
        <f>C167+C168+C169+C170+C171+C172+C173+C174</f>
        <v>0</v>
      </c>
      <c r="D166" s="238"/>
    </row>
    <row r="167" spans="1:4" ht="37.5" hidden="1">
      <c r="A167" s="23" t="s">
        <v>1724</v>
      </c>
      <c r="B167" s="22" t="s">
        <v>1725</v>
      </c>
      <c r="C167" s="83"/>
      <c r="D167" s="238"/>
    </row>
    <row r="168" spans="1:4" hidden="1">
      <c r="A168" s="23" t="s">
        <v>1726</v>
      </c>
      <c r="B168" s="22" t="s">
        <v>1727</v>
      </c>
      <c r="C168" s="83"/>
      <c r="D168" s="238"/>
    </row>
    <row r="169" spans="1:4" hidden="1">
      <c r="A169" s="23" t="s">
        <v>1728</v>
      </c>
      <c r="B169" s="22" t="s">
        <v>1729</v>
      </c>
      <c r="C169" s="83"/>
      <c r="D169" s="238"/>
    </row>
    <row r="170" spans="1:4" ht="56.25" hidden="1">
      <c r="A170" s="23" t="s">
        <v>1730</v>
      </c>
      <c r="B170" s="22" t="s">
        <v>1731</v>
      </c>
      <c r="C170" s="83"/>
      <c r="D170" s="238"/>
    </row>
    <row r="171" spans="1:4" hidden="1">
      <c r="A171" s="23" t="s">
        <v>1424</v>
      </c>
      <c r="B171" s="22" t="s">
        <v>1425</v>
      </c>
      <c r="C171" s="83"/>
      <c r="D171" s="238"/>
    </row>
    <row r="172" spans="1:4" ht="37.5" hidden="1">
      <c r="A172" s="23" t="s">
        <v>1426</v>
      </c>
      <c r="B172" s="22" t="s">
        <v>662</v>
      </c>
      <c r="C172" s="83"/>
      <c r="D172" s="238"/>
    </row>
    <row r="173" spans="1:4" ht="37.5" hidden="1">
      <c r="A173" s="23" t="s">
        <v>663</v>
      </c>
      <c r="B173" s="22" t="s">
        <v>664</v>
      </c>
      <c r="C173" s="83"/>
      <c r="D173" s="238"/>
    </row>
    <row r="174" spans="1:4" ht="37.5" hidden="1">
      <c r="A174" s="23" t="s">
        <v>1797</v>
      </c>
      <c r="B174" s="22" t="s">
        <v>1798</v>
      </c>
      <c r="C174" s="83"/>
      <c r="D174" s="238"/>
    </row>
    <row r="175" spans="1:4" ht="37.5" hidden="1">
      <c r="A175" s="23" t="s">
        <v>1799</v>
      </c>
      <c r="B175" s="22" t="s">
        <v>1800</v>
      </c>
      <c r="C175" s="82">
        <f>C176+C177</f>
        <v>0</v>
      </c>
      <c r="D175" s="238"/>
    </row>
    <row r="176" spans="1:4" ht="37.5" hidden="1">
      <c r="A176" s="23" t="s">
        <v>1801</v>
      </c>
      <c r="B176" s="22" t="s">
        <v>704</v>
      </c>
      <c r="C176" s="83"/>
      <c r="D176" s="238"/>
    </row>
    <row r="177" spans="1:4" ht="37.5" hidden="1">
      <c r="A177" s="23" t="s">
        <v>705</v>
      </c>
      <c r="B177" s="22" t="s">
        <v>706</v>
      </c>
      <c r="C177" s="83"/>
      <c r="D177" s="238"/>
    </row>
    <row r="178" spans="1:4" ht="37.5" hidden="1">
      <c r="A178" s="23" t="s">
        <v>707</v>
      </c>
      <c r="B178" s="22" t="s">
        <v>708</v>
      </c>
      <c r="C178" s="82">
        <f>C179+C180</f>
        <v>0</v>
      </c>
      <c r="D178" s="238"/>
    </row>
    <row r="179" spans="1:4" hidden="1">
      <c r="A179" s="23" t="s">
        <v>1428</v>
      </c>
      <c r="B179" s="22" t="s">
        <v>1429</v>
      </c>
      <c r="C179" s="83"/>
      <c r="D179" s="238"/>
    </row>
    <row r="180" spans="1:4" hidden="1">
      <c r="A180" s="23" t="s">
        <v>1430</v>
      </c>
      <c r="B180" s="22" t="s">
        <v>1431</v>
      </c>
      <c r="C180" s="83"/>
      <c r="D180" s="238"/>
    </row>
    <row r="181" spans="1:4" ht="37.5" hidden="1">
      <c r="A181" s="23" t="s">
        <v>1432</v>
      </c>
      <c r="B181" s="22" t="s">
        <v>1433</v>
      </c>
      <c r="C181" s="82">
        <f>C182+C183+C184</f>
        <v>0</v>
      </c>
      <c r="D181" s="238"/>
    </row>
    <row r="182" spans="1:4" ht="37.5" hidden="1">
      <c r="A182" s="23" t="s">
        <v>1434</v>
      </c>
      <c r="B182" s="22" t="s">
        <v>1435</v>
      </c>
      <c r="C182" s="83"/>
      <c r="D182" s="238"/>
    </row>
    <row r="183" spans="1:4" ht="93.75" hidden="1">
      <c r="A183" s="23" t="s">
        <v>757</v>
      </c>
      <c r="B183" s="22" t="s">
        <v>758</v>
      </c>
      <c r="C183" s="83"/>
      <c r="D183" s="238"/>
    </row>
    <row r="184" spans="1:4" ht="93.75" hidden="1">
      <c r="A184" s="23" t="s">
        <v>248</v>
      </c>
      <c r="B184" s="22" t="s">
        <v>249</v>
      </c>
      <c r="C184" s="83"/>
      <c r="D184" s="238"/>
    </row>
    <row r="185" spans="1:4" hidden="1">
      <c r="A185" s="23" t="s">
        <v>250</v>
      </c>
      <c r="B185" s="22" t="s">
        <v>251</v>
      </c>
      <c r="C185" s="82">
        <f>C186+C187+C188+C189+C190</f>
        <v>0</v>
      </c>
      <c r="D185" s="238"/>
    </row>
    <row r="186" spans="1:4" hidden="1">
      <c r="A186" s="23" t="s">
        <v>252</v>
      </c>
      <c r="B186" s="22" t="s">
        <v>1331</v>
      </c>
      <c r="C186" s="83"/>
      <c r="D186" s="238"/>
    </row>
    <row r="187" spans="1:4" ht="37.5" hidden="1">
      <c r="A187" s="23" t="s">
        <v>442</v>
      </c>
      <c r="B187" s="22" t="s">
        <v>443</v>
      </c>
      <c r="C187" s="83"/>
      <c r="D187" s="238"/>
    </row>
    <row r="188" spans="1:4" hidden="1">
      <c r="A188" s="23" t="s">
        <v>444</v>
      </c>
      <c r="B188" s="22" t="s">
        <v>445</v>
      </c>
      <c r="C188" s="83"/>
      <c r="D188" s="238"/>
    </row>
    <row r="189" spans="1:4" ht="37.5" hidden="1">
      <c r="A189" s="23" t="s">
        <v>446</v>
      </c>
      <c r="B189" s="22" t="s">
        <v>447</v>
      </c>
      <c r="C189" s="83"/>
      <c r="D189" s="238"/>
    </row>
    <row r="190" spans="1:4" ht="37.5" hidden="1">
      <c r="A190" s="23" t="s">
        <v>448</v>
      </c>
      <c r="B190" s="22" t="s">
        <v>779</v>
      </c>
      <c r="C190" s="83"/>
      <c r="D190" s="238"/>
    </row>
    <row r="191" spans="1:4" ht="37.5" hidden="1">
      <c r="A191" s="23" t="s">
        <v>990</v>
      </c>
      <c r="B191" s="22" t="s">
        <v>302</v>
      </c>
      <c r="C191" s="82">
        <f>C192+C194+C193+C195+C196</f>
        <v>0</v>
      </c>
      <c r="D191" s="238"/>
    </row>
    <row r="192" spans="1:4" hidden="1">
      <c r="A192" s="23" t="s">
        <v>303</v>
      </c>
      <c r="B192" s="22" t="s">
        <v>304</v>
      </c>
      <c r="C192" s="83"/>
      <c r="D192" s="238"/>
    </row>
    <row r="193" spans="1:4" hidden="1">
      <c r="A193" s="23" t="s">
        <v>305</v>
      </c>
      <c r="B193" s="22" t="s">
        <v>306</v>
      </c>
      <c r="C193" s="83"/>
      <c r="D193" s="238"/>
    </row>
    <row r="194" spans="1:4" ht="56.25" hidden="1">
      <c r="A194" s="23" t="s">
        <v>307</v>
      </c>
      <c r="B194" s="22" t="s">
        <v>308</v>
      </c>
      <c r="C194" s="83"/>
      <c r="D194" s="238"/>
    </row>
    <row r="195" spans="1:4" ht="56.25" hidden="1">
      <c r="A195" s="23" t="s">
        <v>73</v>
      </c>
      <c r="B195" s="22" t="s">
        <v>74</v>
      </c>
      <c r="C195" s="83"/>
      <c r="D195" s="238"/>
    </row>
    <row r="196" spans="1:4" hidden="1">
      <c r="A196" s="23" t="s">
        <v>75</v>
      </c>
      <c r="B196" s="22" t="s">
        <v>76</v>
      </c>
      <c r="C196" s="83"/>
      <c r="D196" s="238"/>
    </row>
    <row r="197" spans="1:4" ht="37.5" hidden="1">
      <c r="A197" s="23" t="s">
        <v>460</v>
      </c>
      <c r="B197" s="22" t="s">
        <v>870</v>
      </c>
      <c r="C197" s="82">
        <f>C198+C199+C200</f>
        <v>0</v>
      </c>
      <c r="D197" s="238"/>
    </row>
    <row r="198" spans="1:4" hidden="1">
      <c r="A198" s="23" t="s">
        <v>871</v>
      </c>
      <c r="B198" s="22" t="s">
        <v>872</v>
      </c>
      <c r="C198" s="83"/>
      <c r="D198" s="238"/>
    </row>
    <row r="199" spans="1:4" ht="37.5" hidden="1">
      <c r="A199" s="23" t="s">
        <v>873</v>
      </c>
      <c r="B199" s="22" t="s">
        <v>874</v>
      </c>
      <c r="C199" s="83"/>
      <c r="D199" s="238"/>
    </row>
    <row r="200" spans="1:4" hidden="1">
      <c r="A200" s="23" t="s">
        <v>75</v>
      </c>
      <c r="B200" s="22" t="s">
        <v>875</v>
      </c>
      <c r="C200" s="83"/>
      <c r="D200" s="238"/>
    </row>
    <row r="201" spans="1:4" ht="37.5" hidden="1">
      <c r="A201" s="23" t="s">
        <v>876</v>
      </c>
      <c r="B201" s="22" t="s">
        <v>877</v>
      </c>
      <c r="C201" s="82">
        <f>C202+C203+C204+C205+C206</f>
        <v>0</v>
      </c>
      <c r="D201" s="238"/>
    </row>
    <row r="202" spans="1:4" hidden="1">
      <c r="A202" s="23" t="s">
        <v>878</v>
      </c>
      <c r="B202" s="22" t="s">
        <v>879</v>
      </c>
      <c r="C202" s="83"/>
      <c r="D202" s="238"/>
    </row>
    <row r="203" spans="1:4" hidden="1">
      <c r="A203" s="23" t="s">
        <v>880</v>
      </c>
      <c r="B203" s="22" t="s">
        <v>881</v>
      </c>
      <c r="C203" s="83"/>
      <c r="D203" s="238"/>
    </row>
    <row r="204" spans="1:4" ht="75" hidden="1">
      <c r="A204" s="23" t="s">
        <v>1094</v>
      </c>
      <c r="B204" s="22" t="s">
        <v>1095</v>
      </c>
      <c r="C204" s="83"/>
      <c r="D204" s="238"/>
    </row>
    <row r="205" spans="1:4" ht="37.5" hidden="1">
      <c r="A205" s="23" t="s">
        <v>1096</v>
      </c>
      <c r="B205" s="22" t="s">
        <v>367</v>
      </c>
      <c r="C205" s="83"/>
      <c r="D205" s="238"/>
    </row>
    <row r="206" spans="1:4" hidden="1">
      <c r="A206" s="23" t="s">
        <v>368</v>
      </c>
      <c r="B206" s="22" t="s">
        <v>369</v>
      </c>
      <c r="C206" s="83"/>
      <c r="D206" s="238"/>
    </row>
    <row r="207" spans="1:4" hidden="1">
      <c r="A207" s="23" t="s">
        <v>370</v>
      </c>
      <c r="B207" s="22" t="s">
        <v>371</v>
      </c>
      <c r="C207" s="82">
        <f>C208+C209+C210+C211+C212</f>
        <v>0</v>
      </c>
      <c r="D207" s="238"/>
    </row>
    <row r="208" spans="1:4" ht="37.5" hidden="1">
      <c r="A208" s="23" t="s">
        <v>1732</v>
      </c>
      <c r="B208" s="22" t="s">
        <v>1733</v>
      </c>
      <c r="C208" s="83"/>
      <c r="D208" s="238"/>
    </row>
    <row r="209" spans="1:4" ht="37.5" hidden="1">
      <c r="A209" s="23" t="s">
        <v>1734</v>
      </c>
      <c r="B209" s="22" t="s">
        <v>1735</v>
      </c>
      <c r="C209" s="83"/>
      <c r="D209" s="238"/>
    </row>
    <row r="210" spans="1:4" ht="37.5" hidden="1">
      <c r="A210" s="23" t="s">
        <v>1736</v>
      </c>
      <c r="B210" s="22" t="s">
        <v>1737</v>
      </c>
      <c r="C210" s="83"/>
      <c r="D210" s="238"/>
    </row>
    <row r="211" spans="1:4" ht="56.25" hidden="1">
      <c r="A211" s="23" t="s">
        <v>1738</v>
      </c>
      <c r="B211" s="22" t="s">
        <v>1739</v>
      </c>
      <c r="C211" s="83"/>
      <c r="D211" s="238"/>
    </row>
    <row r="212" spans="1:4" ht="93.75" hidden="1">
      <c r="A212" s="23" t="s">
        <v>1740</v>
      </c>
      <c r="B212" s="22" t="s">
        <v>1741</v>
      </c>
      <c r="C212" s="83"/>
      <c r="D212" s="238"/>
    </row>
    <row r="213" spans="1:4" ht="37.5" hidden="1">
      <c r="A213" s="23" t="s">
        <v>1742</v>
      </c>
      <c r="B213" s="22" t="s">
        <v>1743</v>
      </c>
      <c r="C213" s="82">
        <f>C214+C221+C222+C223+C224+C225+C226</f>
        <v>0</v>
      </c>
      <c r="D213" s="238"/>
    </row>
    <row r="214" spans="1:4" hidden="1">
      <c r="A214" s="23" t="s">
        <v>1744</v>
      </c>
      <c r="B214" s="22" t="s">
        <v>1745</v>
      </c>
      <c r="C214" s="82">
        <f>C215+C216</f>
        <v>0</v>
      </c>
      <c r="D214" s="238"/>
    </row>
    <row r="215" spans="1:4" hidden="1">
      <c r="A215" s="23" t="s">
        <v>1746</v>
      </c>
      <c r="B215" s="22" t="s">
        <v>946</v>
      </c>
      <c r="C215" s="83"/>
      <c r="D215" s="238"/>
    </row>
    <row r="216" spans="1:4" hidden="1">
      <c r="A216" s="23" t="s">
        <v>947</v>
      </c>
      <c r="B216" s="22" t="s">
        <v>948</v>
      </c>
      <c r="C216" s="82">
        <f>C217+C218+C219+C220</f>
        <v>0</v>
      </c>
      <c r="D216" s="238"/>
    </row>
    <row r="217" spans="1:4" hidden="1">
      <c r="A217" s="23" t="s">
        <v>949</v>
      </c>
      <c r="B217" s="22" t="s">
        <v>950</v>
      </c>
      <c r="C217" s="83"/>
      <c r="D217" s="238"/>
    </row>
    <row r="218" spans="1:4" hidden="1">
      <c r="A218" s="23" t="s">
        <v>951</v>
      </c>
      <c r="B218" s="22" t="s">
        <v>952</v>
      </c>
      <c r="C218" s="83"/>
      <c r="D218" s="238"/>
    </row>
    <row r="219" spans="1:4" ht="37.5" hidden="1">
      <c r="A219" s="23" t="s">
        <v>1547</v>
      </c>
      <c r="B219" s="22" t="s">
        <v>1548</v>
      </c>
      <c r="C219" s="83"/>
      <c r="D219" s="238"/>
    </row>
    <row r="220" spans="1:4" hidden="1">
      <c r="A220" s="23" t="s">
        <v>1549</v>
      </c>
      <c r="B220" s="22" t="s">
        <v>1550</v>
      </c>
      <c r="C220" s="83"/>
      <c r="D220" s="238"/>
    </row>
    <row r="221" spans="1:4" hidden="1">
      <c r="A221" s="23" t="s">
        <v>1551</v>
      </c>
      <c r="B221" s="22" t="s">
        <v>1552</v>
      </c>
      <c r="C221" s="83"/>
      <c r="D221" s="238"/>
    </row>
    <row r="222" spans="1:4" ht="56.25" hidden="1">
      <c r="A222" s="23" t="s">
        <v>1553</v>
      </c>
      <c r="B222" s="22" t="s">
        <v>1554</v>
      </c>
      <c r="C222" s="83"/>
      <c r="D222" s="238"/>
    </row>
    <row r="223" spans="1:4" ht="75" hidden="1">
      <c r="A223" s="23" t="s">
        <v>646</v>
      </c>
      <c r="B223" s="22" t="s">
        <v>647</v>
      </c>
      <c r="C223" s="83"/>
      <c r="D223" s="238"/>
    </row>
    <row r="224" spans="1:4" hidden="1">
      <c r="A224" s="23" t="s">
        <v>648</v>
      </c>
      <c r="B224" s="22" t="s">
        <v>649</v>
      </c>
      <c r="C224" s="83"/>
      <c r="D224" s="238"/>
    </row>
    <row r="225" spans="1:4" ht="75" hidden="1">
      <c r="A225" s="23" t="s">
        <v>650</v>
      </c>
      <c r="B225" s="22" t="s">
        <v>651</v>
      </c>
      <c r="C225" s="83"/>
      <c r="D225" s="238"/>
    </row>
    <row r="226" spans="1:4" ht="30.75" hidden="1" customHeight="1">
      <c r="A226" s="23" t="s">
        <v>652</v>
      </c>
      <c r="B226" s="22" t="s">
        <v>1362</v>
      </c>
      <c r="C226" s="83"/>
      <c r="D226" s="238"/>
    </row>
    <row r="227" spans="1:4" ht="58.5" hidden="1" customHeight="1">
      <c r="A227" s="23" t="s">
        <v>238</v>
      </c>
      <c r="B227" s="22" t="s">
        <v>239</v>
      </c>
      <c r="C227" s="83">
        <f>C228</f>
        <v>0</v>
      </c>
      <c r="D227" s="238"/>
    </row>
    <row r="228" spans="1:4" ht="30.75" hidden="1" customHeight="1">
      <c r="A228" s="23" t="s">
        <v>1363</v>
      </c>
      <c r="B228" s="22" t="s">
        <v>1364</v>
      </c>
      <c r="C228" s="83"/>
      <c r="D228" s="238"/>
    </row>
    <row r="229" spans="1:4" ht="30.75" hidden="1" customHeight="1">
      <c r="A229" s="23" t="s">
        <v>1365</v>
      </c>
      <c r="B229" s="22" t="s">
        <v>1366</v>
      </c>
      <c r="C229" s="83"/>
      <c r="D229" s="238"/>
    </row>
    <row r="230" spans="1:4" ht="57" hidden="1" customHeight="1">
      <c r="A230" s="23" t="s">
        <v>238</v>
      </c>
      <c r="B230" s="22" t="s">
        <v>462</v>
      </c>
      <c r="C230" s="132">
        <f>C231</f>
        <v>0</v>
      </c>
      <c r="D230" s="238"/>
    </row>
    <row r="231" spans="1:4" ht="38.25" hidden="1" customHeight="1">
      <c r="A231" s="23" t="s">
        <v>876</v>
      </c>
      <c r="B231" s="22" t="s">
        <v>463</v>
      </c>
      <c r="C231" s="132">
        <f>C232</f>
        <v>0</v>
      </c>
      <c r="D231" s="238"/>
    </row>
    <row r="232" spans="1:4" ht="38.25" hidden="1" customHeight="1">
      <c r="A232" s="23" t="s">
        <v>1365</v>
      </c>
      <c r="B232" s="22" t="s">
        <v>464</v>
      </c>
      <c r="C232" s="83"/>
      <c r="D232" s="238"/>
    </row>
    <row r="233" spans="1:4" ht="59.25" hidden="1" customHeight="1">
      <c r="A233" s="23" t="s">
        <v>238</v>
      </c>
      <c r="B233" s="22" t="s">
        <v>462</v>
      </c>
      <c r="C233" s="83"/>
      <c r="D233" s="238"/>
    </row>
    <row r="234" spans="1:4" ht="27" hidden="1" customHeight="1">
      <c r="A234" s="23" t="s">
        <v>274</v>
      </c>
      <c r="B234" s="22" t="s">
        <v>275</v>
      </c>
      <c r="C234" s="83"/>
      <c r="D234" s="238"/>
    </row>
    <row r="235" spans="1:4" ht="38.25" hidden="1" customHeight="1">
      <c r="A235" s="23" t="s">
        <v>1365</v>
      </c>
      <c r="B235" s="22" t="s">
        <v>276</v>
      </c>
      <c r="C235" s="83"/>
      <c r="D235" s="238"/>
    </row>
    <row r="236" spans="1:4" ht="56.25" hidden="1">
      <c r="A236" s="23" t="s">
        <v>50</v>
      </c>
      <c r="B236" s="22" t="s">
        <v>1803</v>
      </c>
      <c r="C236" s="82"/>
      <c r="D236" s="82"/>
    </row>
    <row r="237" spans="1:4" ht="56.25" hidden="1">
      <c r="A237" s="23" t="s">
        <v>51</v>
      </c>
      <c r="B237" s="22" t="s">
        <v>52</v>
      </c>
      <c r="C237" s="82"/>
      <c r="D237" s="238"/>
    </row>
    <row r="238" spans="1:4" ht="56.25" hidden="1">
      <c r="A238" s="23" t="s">
        <v>1676</v>
      </c>
      <c r="B238" s="22" t="s">
        <v>1677</v>
      </c>
      <c r="C238" s="83"/>
      <c r="D238" s="238"/>
    </row>
    <row r="239" spans="1:4" ht="56.25" hidden="1">
      <c r="A239" s="23" t="s">
        <v>1678</v>
      </c>
      <c r="B239" s="22" t="s">
        <v>1679</v>
      </c>
      <c r="C239" s="83"/>
      <c r="D239" s="238"/>
    </row>
    <row r="240" spans="1:4" ht="56.25" hidden="1">
      <c r="A240" s="23" t="s">
        <v>617</v>
      </c>
      <c r="B240" s="22" t="s">
        <v>618</v>
      </c>
      <c r="C240" s="83"/>
      <c r="D240" s="238"/>
    </row>
    <row r="241" spans="1:4" ht="56.25" hidden="1">
      <c r="A241" s="23" t="s">
        <v>149</v>
      </c>
      <c r="B241" s="22" t="s">
        <v>150</v>
      </c>
      <c r="C241" s="83"/>
      <c r="D241" s="238"/>
    </row>
    <row r="242" spans="1:4" ht="56.25" hidden="1">
      <c r="A242" s="23" t="s">
        <v>151</v>
      </c>
      <c r="B242" s="22" t="s">
        <v>152</v>
      </c>
      <c r="C242" s="83"/>
      <c r="D242" s="238"/>
    </row>
    <row r="243" spans="1:4" ht="56.25" hidden="1">
      <c r="A243" s="23" t="s">
        <v>1085</v>
      </c>
      <c r="B243" s="22" t="s">
        <v>1086</v>
      </c>
      <c r="C243" s="83"/>
      <c r="D243" s="238"/>
    </row>
    <row r="244" spans="1:4" hidden="1">
      <c r="A244" s="23" t="s">
        <v>1405</v>
      </c>
      <c r="B244" s="22" t="s">
        <v>1406</v>
      </c>
      <c r="C244" s="82"/>
      <c r="D244" s="238"/>
    </row>
    <row r="245" spans="1:4" hidden="1">
      <c r="A245" s="23" t="s">
        <v>1407</v>
      </c>
      <c r="B245" s="22" t="s">
        <v>1408</v>
      </c>
      <c r="C245" s="82"/>
      <c r="D245" s="238"/>
    </row>
    <row r="246" spans="1:4" ht="37.5" hidden="1">
      <c r="A246" s="23" t="s">
        <v>1409</v>
      </c>
      <c r="B246" s="22" t="s">
        <v>1410</v>
      </c>
      <c r="C246" s="83"/>
      <c r="D246" s="238"/>
    </row>
    <row r="247" spans="1:4" ht="56.25" hidden="1">
      <c r="A247" s="23" t="s">
        <v>904</v>
      </c>
      <c r="B247" s="22" t="s">
        <v>905</v>
      </c>
      <c r="C247" s="83"/>
      <c r="D247" s="238"/>
    </row>
    <row r="248" spans="1:4" ht="37.5" hidden="1">
      <c r="A248" s="23" t="s">
        <v>906</v>
      </c>
      <c r="B248" s="22" t="s">
        <v>907</v>
      </c>
      <c r="C248" s="83"/>
      <c r="D248" s="238"/>
    </row>
    <row r="249" spans="1:4" ht="37.5" hidden="1">
      <c r="A249" s="23" t="s">
        <v>494</v>
      </c>
      <c r="B249" s="22" t="s">
        <v>495</v>
      </c>
      <c r="C249" s="83"/>
      <c r="D249" s="238"/>
    </row>
    <row r="250" spans="1:4" ht="37.5" hidden="1">
      <c r="A250" s="23" t="s">
        <v>496</v>
      </c>
      <c r="B250" s="22" t="s">
        <v>1367</v>
      </c>
      <c r="C250" s="83"/>
      <c r="D250" s="238"/>
    </row>
    <row r="251" spans="1:4" ht="37.5" hidden="1">
      <c r="A251" s="23" t="s">
        <v>1368</v>
      </c>
      <c r="B251" s="22" t="s">
        <v>926</v>
      </c>
      <c r="C251" s="83"/>
      <c r="D251" s="238"/>
    </row>
    <row r="252" spans="1:4" ht="37.5" hidden="1">
      <c r="A252" s="23" t="s">
        <v>927</v>
      </c>
      <c r="B252" s="22" t="s">
        <v>928</v>
      </c>
      <c r="C252" s="83"/>
      <c r="D252" s="238"/>
    </row>
    <row r="253" spans="1:4" ht="75" hidden="1">
      <c r="A253" s="23" t="s">
        <v>929</v>
      </c>
      <c r="B253" s="22" t="s">
        <v>930</v>
      </c>
      <c r="C253" s="83"/>
      <c r="D253" s="238"/>
    </row>
    <row r="254" spans="1:4" ht="75" hidden="1">
      <c r="A254" s="23" t="s">
        <v>931</v>
      </c>
      <c r="B254" s="22" t="s">
        <v>932</v>
      </c>
      <c r="C254" s="83"/>
      <c r="D254" s="238"/>
    </row>
    <row r="255" spans="1:4" ht="37.5" hidden="1">
      <c r="A255" s="23" t="s">
        <v>933</v>
      </c>
      <c r="B255" s="22" t="s">
        <v>934</v>
      </c>
      <c r="C255" s="82"/>
      <c r="D255" s="238"/>
    </row>
    <row r="256" spans="1:4" ht="75" hidden="1">
      <c r="A256" s="23" t="s">
        <v>232</v>
      </c>
      <c r="B256" s="22" t="s">
        <v>233</v>
      </c>
      <c r="C256" s="83"/>
      <c r="D256" s="238"/>
    </row>
    <row r="257" spans="1:4" ht="112.5" hidden="1">
      <c r="A257" s="23" t="s">
        <v>234</v>
      </c>
      <c r="B257" s="22" t="s">
        <v>859</v>
      </c>
      <c r="C257" s="83"/>
      <c r="D257" s="238"/>
    </row>
    <row r="258" spans="1:4" ht="37.5" hidden="1">
      <c r="A258" s="23" t="s">
        <v>1309</v>
      </c>
      <c r="B258" s="22" t="s">
        <v>1310</v>
      </c>
      <c r="C258" s="82"/>
      <c r="D258" s="238"/>
    </row>
    <row r="259" spans="1:4" ht="56.25" hidden="1">
      <c r="A259" s="23" t="s">
        <v>976</v>
      </c>
      <c r="B259" s="22" t="s">
        <v>977</v>
      </c>
      <c r="C259" s="83"/>
      <c r="D259" s="238"/>
    </row>
    <row r="260" spans="1:4" ht="56.25" hidden="1">
      <c r="A260" s="23" t="s">
        <v>978</v>
      </c>
      <c r="B260" s="22" t="s">
        <v>979</v>
      </c>
      <c r="C260" s="83"/>
      <c r="D260" s="238"/>
    </row>
    <row r="261" spans="1:4" ht="56.25" hidden="1">
      <c r="A261" s="23" t="s">
        <v>1279</v>
      </c>
      <c r="B261" s="22" t="s">
        <v>1280</v>
      </c>
      <c r="C261" s="82"/>
      <c r="D261" s="238"/>
    </row>
    <row r="262" spans="1:4" ht="56.25" hidden="1">
      <c r="A262" s="23" t="s">
        <v>1281</v>
      </c>
      <c r="B262" s="22" t="s">
        <v>1282</v>
      </c>
      <c r="C262" s="83"/>
      <c r="D262" s="238"/>
    </row>
    <row r="263" spans="1:4" ht="56.25" hidden="1">
      <c r="A263" s="23" t="s">
        <v>1283</v>
      </c>
      <c r="B263" s="22" t="s">
        <v>1284</v>
      </c>
      <c r="C263" s="83"/>
      <c r="D263" s="238"/>
    </row>
    <row r="264" spans="1:4" ht="56.25" hidden="1">
      <c r="A264" s="23" t="s">
        <v>1285</v>
      </c>
      <c r="B264" s="22" t="s">
        <v>1286</v>
      </c>
      <c r="C264" s="83"/>
      <c r="D264" s="238"/>
    </row>
    <row r="265" spans="1:4" ht="56.25" hidden="1">
      <c r="A265" s="23" t="s">
        <v>1287</v>
      </c>
      <c r="B265" s="22" t="s">
        <v>1592</v>
      </c>
      <c r="C265" s="83"/>
      <c r="D265" s="238"/>
    </row>
    <row r="266" spans="1:4" ht="56.25" hidden="1">
      <c r="A266" s="23" t="s">
        <v>1593</v>
      </c>
      <c r="B266" s="22" t="s">
        <v>1594</v>
      </c>
      <c r="C266" s="83"/>
      <c r="D266" s="238"/>
    </row>
    <row r="267" spans="1:4" ht="56.25" hidden="1">
      <c r="A267" s="23" t="s">
        <v>1422</v>
      </c>
      <c r="B267" s="22" t="s">
        <v>109</v>
      </c>
      <c r="C267" s="83"/>
      <c r="D267" s="238"/>
    </row>
    <row r="268" spans="1:4" ht="37.5" hidden="1">
      <c r="A268" s="23" t="s">
        <v>733</v>
      </c>
      <c r="B268" s="22" t="s">
        <v>734</v>
      </c>
      <c r="C268" s="82"/>
      <c r="D268" s="238"/>
    </row>
    <row r="269" spans="1:4" ht="56.25" hidden="1">
      <c r="A269" s="23" t="s">
        <v>735</v>
      </c>
      <c r="B269" s="22" t="s">
        <v>736</v>
      </c>
      <c r="C269" s="83"/>
      <c r="D269" s="238"/>
    </row>
    <row r="270" spans="1:4" ht="56.25" hidden="1">
      <c r="A270" s="23" t="s">
        <v>394</v>
      </c>
      <c r="B270" s="22" t="s">
        <v>395</v>
      </c>
      <c r="C270" s="83"/>
      <c r="D270" s="238"/>
    </row>
    <row r="271" spans="1:4" ht="56.25" hidden="1">
      <c r="A271" s="23" t="s">
        <v>396</v>
      </c>
      <c r="B271" s="22" t="s">
        <v>397</v>
      </c>
      <c r="C271" s="83"/>
      <c r="D271" s="238"/>
    </row>
    <row r="272" spans="1:4" ht="56.25" hidden="1">
      <c r="A272" s="23" t="s">
        <v>461</v>
      </c>
      <c r="B272" s="22" t="s">
        <v>842</v>
      </c>
      <c r="C272" s="83"/>
      <c r="D272" s="238"/>
    </row>
    <row r="273" spans="1:9" ht="56.25" hidden="1">
      <c r="A273" s="23" t="s">
        <v>64</v>
      </c>
      <c r="B273" s="22" t="s">
        <v>65</v>
      </c>
      <c r="C273" s="83"/>
      <c r="D273" s="238"/>
    </row>
    <row r="274" spans="1:9" ht="56.25" hidden="1">
      <c r="A274" s="23" t="s">
        <v>66</v>
      </c>
      <c r="B274" s="22" t="s">
        <v>67</v>
      </c>
      <c r="C274" s="83"/>
      <c r="D274" s="238"/>
    </row>
    <row r="275" spans="1:9" hidden="1">
      <c r="A275" s="23" t="s">
        <v>68</v>
      </c>
      <c r="B275" s="22" t="s">
        <v>69</v>
      </c>
      <c r="C275" s="82"/>
      <c r="D275" s="238"/>
    </row>
    <row r="276" spans="1:9" ht="56.25" hidden="1">
      <c r="A276" s="23" t="s">
        <v>135</v>
      </c>
      <c r="B276" s="22" t="s">
        <v>136</v>
      </c>
      <c r="C276" s="83"/>
      <c r="D276" s="238"/>
    </row>
    <row r="277" spans="1:9" ht="75" hidden="1">
      <c r="A277" s="23" t="s">
        <v>1000</v>
      </c>
      <c r="B277" s="22" t="s">
        <v>1001</v>
      </c>
      <c r="C277" s="83"/>
      <c r="D277" s="238"/>
    </row>
    <row r="278" spans="1:9" ht="75" hidden="1">
      <c r="A278" s="23" t="s">
        <v>1002</v>
      </c>
      <c r="B278" s="22" t="s">
        <v>1003</v>
      </c>
      <c r="C278" s="83"/>
      <c r="D278" s="238"/>
    </row>
    <row r="279" spans="1:9" ht="116.25" hidden="1" customHeight="1">
      <c r="A279" s="23" t="s">
        <v>253</v>
      </c>
      <c r="B279" s="22" t="s">
        <v>1804</v>
      </c>
      <c r="C279" s="82"/>
      <c r="D279" s="82"/>
      <c r="I279" s="187"/>
    </row>
    <row r="280" spans="1:9" ht="97.5" hidden="1" customHeight="1">
      <c r="A280" s="23" t="s">
        <v>431</v>
      </c>
      <c r="B280" s="22" t="s">
        <v>1805</v>
      </c>
      <c r="C280" s="82"/>
      <c r="D280" s="82"/>
    </row>
    <row r="281" spans="1:9" ht="70.5" hidden="1" customHeight="1">
      <c r="A281" s="23" t="s">
        <v>1164</v>
      </c>
      <c r="B281" s="22" t="s">
        <v>1165</v>
      </c>
      <c r="C281" s="83"/>
      <c r="D281" s="238"/>
    </row>
    <row r="282" spans="1:9" ht="112.5" hidden="1">
      <c r="A282" s="23" t="s">
        <v>186</v>
      </c>
      <c r="B282" s="22" t="s">
        <v>79</v>
      </c>
      <c r="C282" s="83"/>
      <c r="D282" s="238"/>
    </row>
    <row r="283" spans="1:9" ht="93.75" hidden="1">
      <c r="A283" s="23" t="s">
        <v>198</v>
      </c>
      <c r="B283" s="22" t="s">
        <v>199</v>
      </c>
      <c r="C283" s="83"/>
      <c r="D283" s="238"/>
    </row>
    <row r="284" spans="1:9" ht="112.5" hidden="1">
      <c r="A284" s="23" t="s">
        <v>1628</v>
      </c>
      <c r="B284" s="22" t="s">
        <v>1629</v>
      </c>
      <c r="C284" s="83"/>
      <c r="D284" s="238"/>
    </row>
    <row r="285" spans="1:9" ht="93.75" hidden="1">
      <c r="A285" s="23" t="s">
        <v>562</v>
      </c>
      <c r="B285" s="22" t="s">
        <v>563</v>
      </c>
      <c r="C285" s="83"/>
      <c r="D285" s="238"/>
    </row>
    <row r="286" spans="1:9" ht="75" hidden="1">
      <c r="A286" s="23" t="s">
        <v>523</v>
      </c>
      <c r="B286" s="22" t="s">
        <v>524</v>
      </c>
      <c r="C286" s="82"/>
      <c r="D286" s="238"/>
    </row>
    <row r="287" spans="1:9" ht="56.25" hidden="1">
      <c r="A287" s="23" t="s">
        <v>525</v>
      </c>
      <c r="B287" s="22" t="s">
        <v>526</v>
      </c>
      <c r="C287" s="83"/>
      <c r="D287" s="238"/>
    </row>
    <row r="288" spans="1:9" ht="56.25" hidden="1">
      <c r="A288" s="23" t="s">
        <v>527</v>
      </c>
      <c r="B288" s="22" t="s">
        <v>528</v>
      </c>
      <c r="C288" s="83"/>
      <c r="D288" s="238"/>
    </row>
    <row r="289" spans="1:4" ht="56.25" hidden="1">
      <c r="A289" s="23" t="s">
        <v>529</v>
      </c>
      <c r="B289" s="22" t="s">
        <v>530</v>
      </c>
      <c r="C289" s="83"/>
      <c r="D289" s="238"/>
    </row>
    <row r="290" spans="1:4" ht="56.25" hidden="1">
      <c r="A290" s="23" t="s">
        <v>1226</v>
      </c>
      <c r="B290" s="22" t="s">
        <v>1227</v>
      </c>
      <c r="C290" s="83"/>
      <c r="D290" s="238"/>
    </row>
    <row r="291" spans="1:4" ht="56.25" hidden="1">
      <c r="A291" s="23" t="s">
        <v>1228</v>
      </c>
      <c r="B291" s="22" t="s">
        <v>1229</v>
      </c>
      <c r="C291" s="83"/>
      <c r="D291" s="238"/>
    </row>
    <row r="292" spans="1:4" ht="100.5" hidden="1" customHeight="1">
      <c r="A292" s="23" t="s">
        <v>228</v>
      </c>
      <c r="B292" s="22" t="s">
        <v>1179</v>
      </c>
      <c r="C292" s="83"/>
      <c r="D292" s="238"/>
    </row>
    <row r="293" spans="1:4" ht="102" hidden="1" customHeight="1">
      <c r="A293" s="23" t="s">
        <v>1671</v>
      </c>
      <c r="B293" s="22" t="s">
        <v>1806</v>
      </c>
      <c r="C293" s="82"/>
      <c r="D293" s="82"/>
    </row>
    <row r="294" spans="1:4" ht="93.75" hidden="1">
      <c r="A294" s="23" t="s">
        <v>1672</v>
      </c>
      <c r="B294" s="22" t="s">
        <v>1673</v>
      </c>
      <c r="C294" s="82"/>
      <c r="D294" s="238"/>
    </row>
    <row r="295" spans="1:4" ht="75" hidden="1">
      <c r="A295" s="23" t="s">
        <v>1674</v>
      </c>
      <c r="B295" s="22" t="s">
        <v>1675</v>
      </c>
      <c r="C295" s="83"/>
      <c r="D295" s="238"/>
    </row>
    <row r="296" spans="1:4" ht="93.75" hidden="1">
      <c r="A296" s="23" t="s">
        <v>858</v>
      </c>
      <c r="B296" s="22" t="s">
        <v>1712</v>
      </c>
      <c r="C296" s="83"/>
      <c r="D296" s="238"/>
    </row>
    <row r="297" spans="1:4" ht="75" hidden="1">
      <c r="A297" s="23" t="s">
        <v>1144</v>
      </c>
      <c r="B297" s="22" t="s">
        <v>1145</v>
      </c>
      <c r="C297" s="83"/>
      <c r="D297" s="238"/>
    </row>
    <row r="298" spans="1:4" ht="75" hidden="1">
      <c r="A298" s="23" t="s">
        <v>1699</v>
      </c>
      <c r="B298" s="22" t="s">
        <v>1700</v>
      </c>
      <c r="C298" s="83"/>
      <c r="D298" s="238"/>
    </row>
    <row r="299" spans="1:4" ht="93.75" hidden="1">
      <c r="A299" s="23" t="s">
        <v>1701</v>
      </c>
      <c r="B299" s="22" t="s">
        <v>1702</v>
      </c>
      <c r="C299" s="83"/>
      <c r="D299" s="238"/>
    </row>
    <row r="300" spans="1:4" ht="93.75" hidden="1">
      <c r="A300" s="23" t="s">
        <v>1323</v>
      </c>
      <c r="B300" s="22" t="s">
        <v>1324</v>
      </c>
      <c r="C300" s="83"/>
      <c r="D300" s="238"/>
    </row>
    <row r="301" spans="1:4" ht="75" hidden="1">
      <c r="A301" s="23" t="s">
        <v>1325</v>
      </c>
      <c r="B301" s="22" t="s">
        <v>1326</v>
      </c>
      <c r="C301" s="83"/>
      <c r="D301" s="238"/>
    </row>
    <row r="302" spans="1:4" ht="93.75" hidden="1">
      <c r="A302" s="23" t="s">
        <v>691</v>
      </c>
      <c r="B302" s="22" t="s">
        <v>692</v>
      </c>
      <c r="C302" s="83"/>
      <c r="D302" s="238"/>
    </row>
    <row r="303" spans="1:4" ht="112.5" hidden="1">
      <c r="A303" s="23" t="s">
        <v>1130</v>
      </c>
      <c r="B303" s="22" t="s">
        <v>1131</v>
      </c>
      <c r="C303" s="83"/>
      <c r="D303" s="238"/>
    </row>
    <row r="304" spans="1:4" ht="93.75" hidden="1">
      <c r="A304" s="23" t="s">
        <v>432</v>
      </c>
      <c r="B304" s="22" t="s">
        <v>800</v>
      </c>
      <c r="C304" s="83"/>
      <c r="D304" s="238"/>
    </row>
    <row r="305" spans="1:4" ht="93.75" hidden="1">
      <c r="A305" s="23" t="s">
        <v>171</v>
      </c>
      <c r="B305" s="22" t="s">
        <v>172</v>
      </c>
      <c r="C305" s="83"/>
      <c r="D305" s="238"/>
    </row>
    <row r="306" spans="1:4" ht="93.75" hidden="1">
      <c r="A306" s="23" t="s">
        <v>173</v>
      </c>
      <c r="B306" s="22" t="s">
        <v>174</v>
      </c>
      <c r="C306" s="83"/>
      <c r="D306" s="238"/>
    </row>
    <row r="307" spans="1:4" ht="95.25" customHeight="1">
      <c r="A307" s="23" t="s">
        <v>175</v>
      </c>
      <c r="B307" s="22" t="s">
        <v>1960</v>
      </c>
      <c r="C307" s="85">
        <v>160</v>
      </c>
      <c r="D307" s="421">
        <v>160</v>
      </c>
    </row>
    <row r="308" spans="1:4" ht="56.25" hidden="1">
      <c r="A308" s="23" t="s">
        <v>200</v>
      </c>
      <c r="B308" s="22" t="s">
        <v>201</v>
      </c>
      <c r="C308" s="83"/>
      <c r="D308" s="238"/>
    </row>
    <row r="309" spans="1:4" ht="56.25" hidden="1">
      <c r="A309" s="23" t="s">
        <v>1394</v>
      </c>
      <c r="B309" s="22" t="s">
        <v>1395</v>
      </c>
      <c r="C309" s="83"/>
      <c r="D309" s="238"/>
    </row>
    <row r="310" spans="1:4" ht="56.25" hidden="1">
      <c r="A310" s="23" t="s">
        <v>1661</v>
      </c>
      <c r="B310" s="22" t="s">
        <v>1662</v>
      </c>
      <c r="C310" s="83"/>
      <c r="D310" s="238"/>
    </row>
    <row r="311" spans="1:4" ht="56.25" hidden="1">
      <c r="A311" s="23" t="s">
        <v>1663</v>
      </c>
      <c r="B311" s="22" t="s">
        <v>1664</v>
      </c>
      <c r="C311" s="83"/>
      <c r="D311" s="238"/>
    </row>
    <row r="312" spans="1:4" ht="56.25" hidden="1">
      <c r="A312" s="23" t="s">
        <v>1665</v>
      </c>
      <c r="B312" s="22" t="s">
        <v>1666</v>
      </c>
      <c r="C312" s="83"/>
      <c r="D312" s="238"/>
    </row>
    <row r="313" spans="1:4" ht="75" hidden="1">
      <c r="A313" s="23" t="s">
        <v>1667</v>
      </c>
      <c r="B313" s="22" t="s">
        <v>1668</v>
      </c>
      <c r="C313" s="83"/>
      <c r="D313" s="238"/>
    </row>
    <row r="314" spans="1:4" ht="37.5" hidden="1">
      <c r="A314" s="23" t="s">
        <v>1669</v>
      </c>
      <c r="B314" s="22" t="s">
        <v>1670</v>
      </c>
      <c r="C314" s="83"/>
      <c r="D314" s="238"/>
    </row>
    <row r="315" spans="1:4" ht="37.5" hidden="1">
      <c r="A315" s="23" t="s">
        <v>1312</v>
      </c>
      <c r="B315" s="22" t="s">
        <v>1313</v>
      </c>
      <c r="C315" s="82"/>
      <c r="D315" s="238"/>
    </row>
    <row r="316" spans="1:4" ht="75" hidden="1">
      <c r="A316" s="23" t="s">
        <v>531</v>
      </c>
      <c r="B316" s="22" t="s">
        <v>532</v>
      </c>
      <c r="C316" s="82"/>
      <c r="D316" s="238"/>
    </row>
    <row r="317" spans="1:4" ht="56.25" hidden="1">
      <c r="A317" s="23" t="s">
        <v>298</v>
      </c>
      <c r="B317" s="22" t="s">
        <v>299</v>
      </c>
      <c r="C317" s="83"/>
      <c r="D317" s="238"/>
    </row>
    <row r="318" spans="1:4" ht="75" hidden="1">
      <c r="A318" s="23" t="s">
        <v>300</v>
      </c>
      <c r="B318" s="22" t="s">
        <v>301</v>
      </c>
      <c r="C318" s="83"/>
      <c r="D318" s="238"/>
    </row>
    <row r="319" spans="1:4" ht="75" hidden="1">
      <c r="A319" s="23" t="s">
        <v>1039</v>
      </c>
      <c r="B319" s="22" t="s">
        <v>1040</v>
      </c>
      <c r="C319" s="83"/>
      <c r="D319" s="238"/>
    </row>
    <row r="320" spans="1:4" ht="75" hidden="1">
      <c r="A320" s="23" t="s">
        <v>1041</v>
      </c>
      <c r="B320" s="22" t="s">
        <v>1042</v>
      </c>
      <c r="C320" s="83"/>
      <c r="D320" s="238"/>
    </row>
    <row r="321" spans="1:4" ht="75" hidden="1">
      <c r="A321" s="23" t="s">
        <v>702</v>
      </c>
      <c r="B321" s="22" t="s">
        <v>703</v>
      </c>
      <c r="C321" s="83"/>
      <c r="D321" s="238"/>
    </row>
    <row r="322" spans="1:4" ht="75" hidden="1">
      <c r="A322" s="23" t="s">
        <v>1412</v>
      </c>
      <c r="B322" s="22" t="s">
        <v>1413</v>
      </c>
      <c r="C322" s="83"/>
      <c r="D322" s="238"/>
    </row>
    <row r="323" spans="1:4" ht="37.5" hidden="1">
      <c r="A323" s="23" t="s">
        <v>1414</v>
      </c>
      <c r="B323" s="22" t="s">
        <v>1415</v>
      </c>
      <c r="C323" s="83"/>
      <c r="D323" s="238"/>
    </row>
    <row r="324" spans="1:4" ht="56.25" hidden="1">
      <c r="A324" s="23" t="s">
        <v>816</v>
      </c>
      <c r="B324" s="22" t="s">
        <v>817</v>
      </c>
      <c r="C324" s="82"/>
      <c r="D324" s="238"/>
    </row>
    <row r="325" spans="1:4" ht="75" hidden="1">
      <c r="A325" s="23" t="s">
        <v>818</v>
      </c>
      <c r="B325" s="22" t="s">
        <v>819</v>
      </c>
      <c r="C325" s="82"/>
      <c r="D325" s="238"/>
    </row>
    <row r="326" spans="1:4" ht="75" hidden="1">
      <c r="A326" s="23" t="s">
        <v>820</v>
      </c>
      <c r="B326" s="22" t="s">
        <v>821</v>
      </c>
      <c r="C326" s="83"/>
      <c r="D326" s="238"/>
    </row>
    <row r="327" spans="1:4" ht="75" hidden="1">
      <c r="A327" s="23" t="s">
        <v>1588</v>
      </c>
      <c r="B327" s="22" t="s">
        <v>1589</v>
      </c>
      <c r="C327" s="83"/>
      <c r="D327" s="238"/>
    </row>
    <row r="328" spans="1:4" ht="75" hidden="1">
      <c r="A328" s="23" t="s">
        <v>1708</v>
      </c>
      <c r="B328" s="22" t="s">
        <v>1709</v>
      </c>
      <c r="C328" s="83"/>
      <c r="D328" s="238"/>
    </row>
    <row r="329" spans="1:4" ht="75" hidden="1">
      <c r="A329" s="23" t="s">
        <v>1710</v>
      </c>
      <c r="B329" s="22" t="s">
        <v>1711</v>
      </c>
      <c r="C329" s="83"/>
      <c r="D329" s="238"/>
    </row>
    <row r="330" spans="1:4" ht="75" hidden="1">
      <c r="A330" s="23" t="s">
        <v>1166</v>
      </c>
      <c r="B330" s="22" t="s">
        <v>1167</v>
      </c>
      <c r="C330" s="83"/>
      <c r="D330" s="238"/>
    </row>
    <row r="331" spans="1:4" ht="75" hidden="1">
      <c r="A331" s="23" t="s">
        <v>982</v>
      </c>
      <c r="B331" s="22" t="s">
        <v>1561</v>
      </c>
      <c r="C331" s="83"/>
      <c r="D331" s="238"/>
    </row>
    <row r="332" spans="1:4" ht="56.25" hidden="1">
      <c r="A332" s="23" t="s">
        <v>1562</v>
      </c>
      <c r="B332" s="22" t="s">
        <v>1563</v>
      </c>
      <c r="C332" s="82"/>
      <c r="D332" s="238"/>
    </row>
    <row r="333" spans="1:4" ht="56.25" hidden="1">
      <c r="A333" s="23" t="s">
        <v>1564</v>
      </c>
      <c r="B333" s="22" t="s">
        <v>1565</v>
      </c>
      <c r="C333" s="83"/>
      <c r="D333" s="238"/>
    </row>
    <row r="334" spans="1:4" ht="56.25" hidden="1">
      <c r="A334" s="23" t="s">
        <v>1341</v>
      </c>
      <c r="B334" s="22" t="s">
        <v>1342</v>
      </c>
      <c r="C334" s="83"/>
      <c r="D334" s="238"/>
    </row>
    <row r="335" spans="1:4" ht="56.25" hidden="1">
      <c r="A335" s="23" t="s">
        <v>1343</v>
      </c>
      <c r="B335" s="22" t="s">
        <v>1344</v>
      </c>
      <c r="C335" s="83"/>
      <c r="D335" s="238"/>
    </row>
    <row r="336" spans="1:4" ht="56.25" hidden="1">
      <c r="A336" s="23" t="s">
        <v>1345</v>
      </c>
      <c r="B336" s="22" t="s">
        <v>1346</v>
      </c>
      <c r="C336" s="83"/>
      <c r="D336" s="238"/>
    </row>
    <row r="337" spans="1:4" ht="56.25" hidden="1">
      <c r="A337" s="23" t="s">
        <v>1032</v>
      </c>
      <c r="B337" s="22" t="s">
        <v>71</v>
      </c>
      <c r="C337" s="83"/>
      <c r="D337" s="238"/>
    </row>
    <row r="338" spans="1:4" ht="56.25" hidden="1">
      <c r="A338" s="23" t="s">
        <v>72</v>
      </c>
      <c r="B338" s="22" t="s">
        <v>1186</v>
      </c>
      <c r="C338" s="83"/>
      <c r="D338" s="238"/>
    </row>
    <row r="339" spans="1:4" ht="56.25" hidden="1">
      <c r="A339" s="23" t="s">
        <v>1132</v>
      </c>
      <c r="B339" s="22" t="s">
        <v>945</v>
      </c>
      <c r="C339" s="82"/>
      <c r="D339" s="238"/>
    </row>
    <row r="340" spans="1:4" ht="56.25" hidden="1">
      <c r="A340" s="23" t="s">
        <v>996</v>
      </c>
      <c r="B340" s="22" t="s">
        <v>997</v>
      </c>
      <c r="C340" s="83"/>
      <c r="D340" s="238"/>
    </row>
    <row r="341" spans="1:4" ht="56.25" hidden="1">
      <c r="A341" s="23" t="s">
        <v>477</v>
      </c>
      <c r="B341" s="22" t="s">
        <v>218</v>
      </c>
      <c r="C341" s="83"/>
      <c r="D341" s="238"/>
    </row>
    <row r="342" spans="1:4" ht="56.25" hidden="1">
      <c r="A342" s="23" t="s">
        <v>219</v>
      </c>
      <c r="B342" s="22" t="s">
        <v>693</v>
      </c>
      <c r="C342" s="83"/>
      <c r="D342" s="238"/>
    </row>
    <row r="343" spans="1:4" ht="56.25" hidden="1">
      <c r="A343" s="23" t="s">
        <v>694</v>
      </c>
      <c r="B343" s="22" t="s">
        <v>695</v>
      </c>
      <c r="C343" s="83"/>
      <c r="D343" s="238"/>
    </row>
    <row r="344" spans="1:4" ht="56.25" hidden="1">
      <c r="A344" s="23" t="s">
        <v>696</v>
      </c>
      <c r="B344" s="22" t="s">
        <v>697</v>
      </c>
      <c r="C344" s="83"/>
      <c r="D344" s="238"/>
    </row>
    <row r="345" spans="1:4" ht="56.25" hidden="1">
      <c r="A345" s="23" t="s">
        <v>698</v>
      </c>
      <c r="B345" s="22" t="s">
        <v>699</v>
      </c>
      <c r="C345" s="83"/>
      <c r="D345" s="238"/>
    </row>
    <row r="346" spans="1:4" ht="56.25" hidden="1">
      <c r="A346" s="23" t="s">
        <v>700</v>
      </c>
      <c r="B346" s="22" t="s">
        <v>701</v>
      </c>
      <c r="C346" s="82"/>
      <c r="D346" s="238"/>
    </row>
    <row r="347" spans="1:4" ht="37.5" hidden="1">
      <c r="A347" s="23" t="s">
        <v>1750</v>
      </c>
      <c r="B347" s="22" t="s">
        <v>1751</v>
      </c>
      <c r="C347" s="83"/>
      <c r="D347" s="238"/>
    </row>
    <row r="348" spans="1:4" ht="56.25" hidden="1">
      <c r="A348" s="23" t="s">
        <v>1752</v>
      </c>
      <c r="B348" s="22" t="s">
        <v>1753</v>
      </c>
      <c r="C348" s="83"/>
      <c r="D348" s="238"/>
    </row>
    <row r="349" spans="1:4" ht="37.5" hidden="1">
      <c r="A349" s="23" t="s">
        <v>1754</v>
      </c>
      <c r="B349" s="22" t="s">
        <v>1755</v>
      </c>
      <c r="C349" s="83"/>
      <c r="D349" s="238"/>
    </row>
    <row r="350" spans="1:4" ht="37.5" hidden="1">
      <c r="A350" s="23" t="s">
        <v>1756</v>
      </c>
      <c r="B350" s="22" t="s">
        <v>1757</v>
      </c>
      <c r="C350" s="83"/>
      <c r="D350" s="238"/>
    </row>
    <row r="351" spans="1:4" ht="37.5" hidden="1">
      <c r="A351" s="23" t="s">
        <v>220</v>
      </c>
      <c r="B351" s="22" t="s">
        <v>221</v>
      </c>
      <c r="C351" s="83"/>
      <c r="D351" s="238"/>
    </row>
    <row r="352" spans="1:4" ht="37.5" hidden="1">
      <c r="A352" s="23" t="s">
        <v>619</v>
      </c>
      <c r="B352" s="22" t="s">
        <v>620</v>
      </c>
      <c r="C352" s="83"/>
      <c r="D352" s="238"/>
    </row>
    <row r="353" spans="1:4" ht="56.25" hidden="1">
      <c r="A353" s="23" t="s">
        <v>621</v>
      </c>
      <c r="B353" s="22" t="s">
        <v>622</v>
      </c>
      <c r="C353" s="83"/>
      <c r="D353" s="238"/>
    </row>
    <row r="354" spans="1:4" ht="56.25" hidden="1">
      <c r="A354" s="23" t="s">
        <v>623</v>
      </c>
      <c r="B354" s="22" t="s">
        <v>624</v>
      </c>
      <c r="C354" s="83"/>
      <c r="D354" s="238"/>
    </row>
    <row r="355" spans="1:4" ht="56.25" hidden="1">
      <c r="A355" s="23" t="s">
        <v>1387</v>
      </c>
      <c r="B355" s="22" t="s">
        <v>1747</v>
      </c>
      <c r="C355" s="83"/>
      <c r="D355" s="238"/>
    </row>
    <row r="356" spans="1:4" ht="75" hidden="1">
      <c r="A356" s="23" t="s">
        <v>1748</v>
      </c>
      <c r="B356" s="22" t="s">
        <v>1749</v>
      </c>
      <c r="C356" s="83"/>
      <c r="D356" s="238"/>
    </row>
    <row r="357" spans="1:4" ht="37.5" hidden="1">
      <c r="A357" s="23" t="s">
        <v>1231</v>
      </c>
      <c r="B357" s="22" t="s">
        <v>1232</v>
      </c>
      <c r="C357" s="82"/>
      <c r="D357" s="238"/>
    </row>
    <row r="358" spans="1:4" hidden="1">
      <c r="A358" s="23" t="s">
        <v>1233</v>
      </c>
      <c r="B358" s="22" t="s">
        <v>1234</v>
      </c>
      <c r="C358" s="83"/>
      <c r="D358" s="238"/>
    </row>
    <row r="359" spans="1:4" hidden="1">
      <c r="A359" s="23" t="s">
        <v>1235</v>
      </c>
      <c r="B359" s="22" t="s">
        <v>1236</v>
      </c>
      <c r="C359" s="82"/>
      <c r="D359" s="238"/>
    </row>
    <row r="360" spans="1:4" ht="75" hidden="1">
      <c r="A360" s="23" t="s">
        <v>1237</v>
      </c>
      <c r="B360" s="22" t="s">
        <v>86</v>
      </c>
      <c r="C360" s="82"/>
      <c r="D360" s="238"/>
    </row>
    <row r="361" spans="1:4" ht="112.5" hidden="1">
      <c r="A361" s="23" t="s">
        <v>87</v>
      </c>
      <c r="B361" s="22" t="s">
        <v>88</v>
      </c>
      <c r="C361" s="83"/>
      <c r="D361" s="238"/>
    </row>
    <row r="362" spans="1:4" ht="112.5" hidden="1">
      <c r="A362" s="23" t="s">
        <v>89</v>
      </c>
      <c r="B362" s="22" t="s">
        <v>90</v>
      </c>
      <c r="C362" s="83"/>
      <c r="D362" s="238"/>
    </row>
    <row r="363" spans="1:4" ht="56.25" hidden="1">
      <c r="A363" s="23" t="s">
        <v>91</v>
      </c>
      <c r="B363" s="22" t="s">
        <v>92</v>
      </c>
      <c r="C363" s="83"/>
      <c r="D363" s="238"/>
    </row>
    <row r="364" spans="1:4" ht="56.25" hidden="1">
      <c r="A364" s="23" t="s">
        <v>1046</v>
      </c>
      <c r="B364" s="22" t="s">
        <v>1047</v>
      </c>
      <c r="C364" s="83"/>
      <c r="D364" s="238"/>
    </row>
    <row r="365" spans="1:4" ht="56.25" hidden="1">
      <c r="A365" s="23" t="s">
        <v>1048</v>
      </c>
      <c r="B365" s="22" t="s">
        <v>1049</v>
      </c>
      <c r="C365" s="83"/>
      <c r="D365" s="238"/>
    </row>
    <row r="366" spans="1:4" ht="112.5" hidden="1">
      <c r="A366" s="23" t="s">
        <v>801</v>
      </c>
      <c r="B366" s="22" t="s">
        <v>802</v>
      </c>
      <c r="C366" s="83"/>
      <c r="D366" s="238"/>
    </row>
    <row r="367" spans="1:4" ht="112.5" hidden="1">
      <c r="A367" s="23" t="s">
        <v>803</v>
      </c>
      <c r="B367" s="22" t="s">
        <v>804</v>
      </c>
      <c r="C367" s="83"/>
      <c r="D367" s="238"/>
    </row>
    <row r="368" spans="1:4" ht="112.5" hidden="1">
      <c r="A368" s="23" t="s">
        <v>805</v>
      </c>
      <c r="B368" s="22" t="s">
        <v>750</v>
      </c>
      <c r="C368" s="83"/>
      <c r="D368" s="238"/>
    </row>
    <row r="369" spans="1:4" ht="93.75" hidden="1">
      <c r="A369" s="23" t="s">
        <v>1781</v>
      </c>
      <c r="B369" s="22" t="s">
        <v>1782</v>
      </c>
      <c r="C369" s="83"/>
      <c r="D369" s="238"/>
    </row>
    <row r="370" spans="1:4" hidden="1">
      <c r="A370" s="23" t="s">
        <v>1783</v>
      </c>
      <c r="B370" s="22" t="s">
        <v>1784</v>
      </c>
      <c r="C370" s="82"/>
      <c r="D370" s="238"/>
    </row>
    <row r="371" spans="1:4" ht="37.5" hidden="1">
      <c r="A371" s="23" t="s">
        <v>1785</v>
      </c>
      <c r="B371" s="22" t="s">
        <v>1786</v>
      </c>
      <c r="C371" s="83"/>
      <c r="D371" s="238"/>
    </row>
    <row r="372" spans="1:4" ht="37.5" hidden="1">
      <c r="A372" s="23" t="s">
        <v>1787</v>
      </c>
      <c r="B372" s="22" t="s">
        <v>1788</v>
      </c>
      <c r="C372" s="83"/>
      <c r="D372" s="238"/>
    </row>
    <row r="373" spans="1:4" ht="37.5" hidden="1">
      <c r="A373" s="23" t="s">
        <v>1789</v>
      </c>
      <c r="B373" s="22" t="s">
        <v>1790</v>
      </c>
      <c r="C373" s="83"/>
      <c r="D373" s="238"/>
    </row>
    <row r="374" spans="1:4" ht="37.5" hidden="1">
      <c r="A374" s="23" t="s">
        <v>1791</v>
      </c>
      <c r="B374" s="22" t="s">
        <v>1792</v>
      </c>
      <c r="C374" s="83"/>
      <c r="D374" s="238"/>
    </row>
    <row r="375" spans="1:4" ht="37.5" hidden="1">
      <c r="A375" s="23" t="s">
        <v>1793</v>
      </c>
      <c r="B375" s="22" t="s">
        <v>914</v>
      </c>
      <c r="C375" s="82"/>
      <c r="D375" s="238"/>
    </row>
    <row r="376" spans="1:4" ht="56.25" hidden="1">
      <c r="A376" s="23" t="s">
        <v>915</v>
      </c>
      <c r="B376" s="22" t="s">
        <v>916</v>
      </c>
      <c r="C376" s="82"/>
      <c r="D376" s="238"/>
    </row>
    <row r="377" spans="1:4" ht="37.5" hidden="1">
      <c r="A377" s="23" t="s">
        <v>917</v>
      </c>
      <c r="B377" s="22" t="s">
        <v>918</v>
      </c>
      <c r="C377" s="83"/>
      <c r="D377" s="238"/>
    </row>
    <row r="378" spans="1:4" ht="56.25" hidden="1">
      <c r="A378" s="23" t="s">
        <v>1238</v>
      </c>
      <c r="B378" s="22" t="s">
        <v>1239</v>
      </c>
      <c r="C378" s="83"/>
      <c r="D378" s="238"/>
    </row>
    <row r="379" spans="1:4" ht="56.25" hidden="1">
      <c r="A379" s="23" t="s">
        <v>1240</v>
      </c>
      <c r="B379" s="22" t="s">
        <v>340</v>
      </c>
      <c r="C379" s="82"/>
      <c r="D379" s="238"/>
    </row>
    <row r="380" spans="1:4" ht="37.5" hidden="1">
      <c r="A380" s="23" t="s">
        <v>341</v>
      </c>
      <c r="B380" s="22" t="s">
        <v>342</v>
      </c>
      <c r="C380" s="83"/>
      <c r="D380" s="238"/>
    </row>
    <row r="381" spans="1:4" ht="75" hidden="1">
      <c r="A381" s="23" t="s">
        <v>399</v>
      </c>
      <c r="B381" s="22" t="s">
        <v>400</v>
      </c>
      <c r="C381" s="83"/>
      <c r="D381" s="238"/>
    </row>
    <row r="382" spans="1:4" ht="37.5" hidden="1">
      <c r="A382" s="23" t="s">
        <v>401</v>
      </c>
      <c r="B382" s="22" t="s">
        <v>402</v>
      </c>
      <c r="C382" s="83"/>
      <c r="D382" s="238"/>
    </row>
    <row r="383" spans="1:4" ht="37.5" hidden="1">
      <c r="A383" s="23" t="s">
        <v>403</v>
      </c>
      <c r="B383" s="22" t="s">
        <v>404</v>
      </c>
      <c r="C383" s="83"/>
      <c r="D383" s="238"/>
    </row>
    <row r="384" spans="1:4" hidden="1">
      <c r="A384" s="23" t="s">
        <v>405</v>
      </c>
      <c r="B384" s="22" t="s">
        <v>406</v>
      </c>
      <c r="C384" s="83"/>
      <c r="D384" s="238"/>
    </row>
    <row r="385" spans="1:4" ht="93.75" hidden="1">
      <c r="A385" s="23" t="s">
        <v>407</v>
      </c>
      <c r="B385" s="22" t="s">
        <v>202</v>
      </c>
      <c r="C385" s="83"/>
      <c r="D385" s="238"/>
    </row>
    <row r="386" spans="1:4" ht="56.25" hidden="1">
      <c r="A386" s="23" t="s">
        <v>203</v>
      </c>
      <c r="B386" s="22" t="s">
        <v>204</v>
      </c>
      <c r="C386" s="82"/>
      <c r="D386" s="238"/>
    </row>
    <row r="387" spans="1:4" ht="75" hidden="1">
      <c r="A387" s="23" t="s">
        <v>205</v>
      </c>
      <c r="B387" s="22" t="s">
        <v>206</v>
      </c>
      <c r="C387" s="83"/>
      <c r="D387" s="238"/>
    </row>
    <row r="388" spans="1:4" ht="42.75" hidden="1" customHeight="1">
      <c r="A388" s="23" t="s">
        <v>207</v>
      </c>
      <c r="B388" s="22" t="s">
        <v>532</v>
      </c>
      <c r="C388" s="83"/>
      <c r="D388" s="238"/>
    </row>
    <row r="389" spans="1:4" ht="42.75" hidden="1" customHeight="1">
      <c r="A389" s="23" t="s">
        <v>765</v>
      </c>
      <c r="B389" s="22" t="s">
        <v>703</v>
      </c>
      <c r="C389" s="83"/>
      <c r="D389" s="238"/>
    </row>
    <row r="390" spans="1:4" ht="42.75" hidden="1" customHeight="1">
      <c r="A390" s="23" t="s">
        <v>1312</v>
      </c>
      <c r="B390" s="22" t="s">
        <v>277</v>
      </c>
      <c r="C390" s="83"/>
      <c r="D390" s="238"/>
    </row>
    <row r="391" spans="1:4" ht="78" hidden="1" customHeight="1">
      <c r="A391" s="23" t="s">
        <v>278</v>
      </c>
      <c r="B391" s="22" t="s">
        <v>961</v>
      </c>
      <c r="C391" s="83"/>
      <c r="D391" s="238"/>
    </row>
    <row r="392" spans="1:4" ht="41.25" hidden="1" customHeight="1">
      <c r="A392" s="23" t="s">
        <v>1231</v>
      </c>
      <c r="B392" s="22" t="s">
        <v>1012</v>
      </c>
      <c r="C392" s="83"/>
      <c r="D392" s="83"/>
    </row>
    <row r="393" spans="1:4" ht="21.75" hidden="1" customHeight="1">
      <c r="A393" s="23" t="s">
        <v>1233</v>
      </c>
      <c r="B393" s="22" t="s">
        <v>1013</v>
      </c>
      <c r="C393" s="83"/>
      <c r="D393" s="238"/>
    </row>
    <row r="394" spans="1:4" ht="37.5" hidden="1">
      <c r="A394" s="23" t="s">
        <v>766</v>
      </c>
      <c r="B394" s="22" t="s">
        <v>767</v>
      </c>
      <c r="C394" s="82"/>
      <c r="D394" s="238"/>
    </row>
    <row r="395" spans="1:4" ht="37.5" hidden="1">
      <c r="A395" s="23" t="s">
        <v>768</v>
      </c>
      <c r="B395" s="22" t="s">
        <v>433</v>
      </c>
      <c r="C395" s="82"/>
      <c r="D395" s="238"/>
    </row>
    <row r="396" spans="1:4" hidden="1">
      <c r="A396" s="23" t="s">
        <v>434</v>
      </c>
      <c r="B396" s="22" t="s">
        <v>435</v>
      </c>
      <c r="C396" s="83"/>
      <c r="D396" s="238"/>
    </row>
    <row r="397" spans="1:4" ht="37.5" hidden="1">
      <c r="A397" s="23" t="s">
        <v>436</v>
      </c>
      <c r="B397" s="22" t="s">
        <v>437</v>
      </c>
      <c r="C397" s="83"/>
      <c r="D397" s="238"/>
    </row>
    <row r="398" spans="1:4" ht="75" hidden="1">
      <c r="A398" s="23" t="s">
        <v>1505</v>
      </c>
      <c r="B398" s="22" t="s">
        <v>1506</v>
      </c>
      <c r="C398" s="83"/>
      <c r="D398" s="238"/>
    </row>
    <row r="399" spans="1:4" ht="93.75" hidden="1">
      <c r="A399" s="23" t="s">
        <v>470</v>
      </c>
      <c r="B399" s="22" t="s">
        <v>847</v>
      </c>
      <c r="C399" s="83"/>
      <c r="D399" s="238"/>
    </row>
    <row r="400" spans="1:4" ht="37.5" hidden="1">
      <c r="A400" s="23" t="s">
        <v>848</v>
      </c>
      <c r="B400" s="22" t="s">
        <v>849</v>
      </c>
      <c r="C400" s="83"/>
      <c r="D400" s="238"/>
    </row>
    <row r="401" spans="1:4" ht="37.5" hidden="1">
      <c r="A401" s="23" t="s">
        <v>850</v>
      </c>
      <c r="B401" s="22" t="s">
        <v>851</v>
      </c>
      <c r="C401" s="83"/>
      <c r="D401" s="238"/>
    </row>
    <row r="402" spans="1:4" ht="37.5" hidden="1">
      <c r="A402" s="23" t="s">
        <v>852</v>
      </c>
      <c r="B402" s="22" t="s">
        <v>853</v>
      </c>
      <c r="C402" s="83"/>
      <c r="D402" s="238"/>
    </row>
    <row r="403" spans="1:4" hidden="1">
      <c r="A403" s="23" t="s">
        <v>854</v>
      </c>
      <c r="B403" s="22" t="s">
        <v>995</v>
      </c>
      <c r="C403" s="83"/>
      <c r="D403" s="238"/>
    </row>
    <row r="404" spans="1:4" ht="75" hidden="1">
      <c r="A404" s="23" t="s">
        <v>883</v>
      </c>
      <c r="B404" s="22" t="s">
        <v>884</v>
      </c>
      <c r="C404" s="83"/>
      <c r="D404" s="238"/>
    </row>
    <row r="405" spans="1:4" ht="37.5" hidden="1">
      <c r="A405" s="23" t="s">
        <v>885</v>
      </c>
      <c r="B405" s="22" t="s">
        <v>886</v>
      </c>
      <c r="C405" s="83"/>
      <c r="D405" s="238"/>
    </row>
    <row r="406" spans="1:4" ht="37.5" hidden="1">
      <c r="A406" s="23" t="s">
        <v>212</v>
      </c>
      <c r="B406" s="22" t="s">
        <v>213</v>
      </c>
      <c r="C406" s="83"/>
      <c r="D406" s="238"/>
    </row>
    <row r="407" spans="1:4" ht="37.5" hidden="1">
      <c r="A407" s="23" t="s">
        <v>1449</v>
      </c>
      <c r="B407" s="22" t="s">
        <v>1450</v>
      </c>
      <c r="C407" s="83"/>
      <c r="D407" s="238"/>
    </row>
    <row r="408" spans="1:4" hidden="1">
      <c r="A408" s="23" t="s">
        <v>1451</v>
      </c>
      <c r="B408" s="22" t="s">
        <v>1452</v>
      </c>
      <c r="C408" s="83"/>
      <c r="D408" s="238"/>
    </row>
    <row r="409" spans="1:4" ht="112.5" hidden="1">
      <c r="A409" s="23" t="s">
        <v>1453</v>
      </c>
      <c r="B409" s="22" t="s">
        <v>1454</v>
      </c>
      <c r="C409" s="83"/>
      <c r="D409" s="238"/>
    </row>
    <row r="410" spans="1:4" ht="56.25" hidden="1">
      <c r="A410" s="23" t="s">
        <v>1455</v>
      </c>
      <c r="B410" s="22" t="s">
        <v>1456</v>
      </c>
      <c r="C410" s="83"/>
      <c r="D410" s="238"/>
    </row>
    <row r="411" spans="1:4" ht="75" hidden="1">
      <c r="A411" s="23" t="s">
        <v>1457</v>
      </c>
      <c r="B411" s="22" t="s">
        <v>1458</v>
      </c>
      <c r="C411" s="83"/>
      <c r="D411" s="238"/>
    </row>
    <row r="412" spans="1:4" ht="112.5" hidden="1">
      <c r="A412" s="23" t="s">
        <v>578</v>
      </c>
      <c r="B412" s="22" t="s">
        <v>579</v>
      </c>
      <c r="C412" s="83"/>
      <c r="D412" s="238"/>
    </row>
    <row r="413" spans="1:4" ht="37.5" hidden="1">
      <c r="A413" s="23" t="s">
        <v>580</v>
      </c>
      <c r="B413" s="22" t="s">
        <v>581</v>
      </c>
      <c r="C413" s="83"/>
      <c r="D413" s="238"/>
    </row>
    <row r="414" spans="1:4" ht="75" hidden="1">
      <c r="A414" s="23" t="s">
        <v>582</v>
      </c>
      <c r="B414" s="22" t="s">
        <v>583</v>
      </c>
      <c r="C414" s="83"/>
      <c r="D414" s="238"/>
    </row>
    <row r="415" spans="1:4" ht="37.5" hidden="1">
      <c r="A415" s="23" t="s">
        <v>584</v>
      </c>
      <c r="B415" s="22" t="s">
        <v>585</v>
      </c>
      <c r="C415" s="83"/>
      <c r="D415" s="238"/>
    </row>
    <row r="416" spans="1:4" hidden="1">
      <c r="A416" s="23" t="s">
        <v>586</v>
      </c>
      <c r="B416" s="22" t="s">
        <v>587</v>
      </c>
      <c r="C416" s="83"/>
      <c r="D416" s="238"/>
    </row>
    <row r="417" spans="1:4" ht="112.5" hidden="1">
      <c r="A417" s="23" t="s">
        <v>497</v>
      </c>
      <c r="B417" s="22" t="s">
        <v>498</v>
      </c>
      <c r="C417" s="83"/>
      <c r="D417" s="238"/>
    </row>
    <row r="418" spans="1:4" hidden="1">
      <c r="A418" s="23" t="s">
        <v>499</v>
      </c>
      <c r="B418" s="22" t="s">
        <v>500</v>
      </c>
      <c r="C418" s="82"/>
      <c r="D418" s="238"/>
    </row>
    <row r="419" spans="1:4" ht="93.75" hidden="1">
      <c r="A419" s="23" t="s">
        <v>634</v>
      </c>
      <c r="B419" s="22" t="s">
        <v>635</v>
      </c>
      <c r="C419" s="83"/>
      <c r="D419" s="238"/>
    </row>
    <row r="420" spans="1:4" ht="37.5" hidden="1">
      <c r="A420" s="23" t="s">
        <v>636</v>
      </c>
      <c r="B420" s="22" t="s">
        <v>637</v>
      </c>
      <c r="C420" s="82"/>
      <c r="D420" s="238"/>
    </row>
    <row r="421" spans="1:4" ht="56.25" hidden="1">
      <c r="A421" s="23" t="s">
        <v>638</v>
      </c>
      <c r="B421" s="22" t="s">
        <v>639</v>
      </c>
      <c r="C421" s="83"/>
      <c r="D421" s="238"/>
    </row>
    <row r="422" spans="1:4" ht="56.25" hidden="1">
      <c r="A422" s="23" t="s">
        <v>538</v>
      </c>
      <c r="B422" s="22" t="s">
        <v>813</v>
      </c>
      <c r="C422" s="83"/>
      <c r="D422" s="238"/>
    </row>
    <row r="423" spans="1:4" ht="56.25" hidden="1">
      <c r="A423" s="23" t="s">
        <v>814</v>
      </c>
      <c r="B423" s="22" t="s">
        <v>815</v>
      </c>
      <c r="C423" s="83"/>
      <c r="D423" s="238"/>
    </row>
    <row r="424" spans="1:4" ht="75" hidden="1">
      <c r="A424" s="23" t="s">
        <v>2</v>
      </c>
      <c r="B424" s="22" t="s">
        <v>3</v>
      </c>
      <c r="C424" s="83"/>
      <c r="D424" s="238"/>
    </row>
    <row r="425" spans="1:4" hidden="1">
      <c r="A425" s="23" t="s">
        <v>4</v>
      </c>
      <c r="B425" s="22" t="s">
        <v>5</v>
      </c>
      <c r="C425" s="82"/>
      <c r="D425" s="238"/>
    </row>
    <row r="426" spans="1:4" ht="37.5" hidden="1">
      <c r="A426" s="23" t="s">
        <v>6</v>
      </c>
      <c r="B426" s="22" t="s">
        <v>7</v>
      </c>
      <c r="C426" s="83"/>
      <c r="D426" s="238"/>
    </row>
    <row r="427" spans="1:4" ht="56.25" hidden="1">
      <c r="A427" s="23" t="s">
        <v>8</v>
      </c>
      <c r="B427" s="22" t="s">
        <v>9</v>
      </c>
      <c r="C427" s="83"/>
      <c r="D427" s="238"/>
    </row>
    <row r="428" spans="1:4" ht="37.5" hidden="1">
      <c r="A428" s="23" t="s">
        <v>10</v>
      </c>
      <c r="B428" s="22" t="s">
        <v>1087</v>
      </c>
      <c r="C428" s="83"/>
      <c r="D428" s="238"/>
    </row>
    <row r="429" spans="1:4" ht="37.5" hidden="1">
      <c r="A429" s="23" t="s">
        <v>1088</v>
      </c>
      <c r="B429" s="22" t="s">
        <v>1089</v>
      </c>
      <c r="C429" s="83"/>
      <c r="D429" s="238"/>
    </row>
    <row r="430" spans="1:4" ht="37.5" hidden="1">
      <c r="A430" s="23" t="s">
        <v>1090</v>
      </c>
      <c r="B430" s="22" t="s">
        <v>1091</v>
      </c>
      <c r="C430" s="83"/>
      <c r="D430" s="238"/>
    </row>
    <row r="431" spans="1:4" ht="37.5" hidden="1">
      <c r="A431" s="23" t="s">
        <v>1092</v>
      </c>
      <c r="B431" s="22" t="s">
        <v>1093</v>
      </c>
      <c r="C431" s="82"/>
      <c r="D431" s="238"/>
    </row>
    <row r="432" spans="1:4" ht="37.5" hidden="1">
      <c r="A432" s="23" t="s">
        <v>210</v>
      </c>
      <c r="B432" s="22" t="s">
        <v>211</v>
      </c>
      <c r="C432" s="83"/>
      <c r="D432" s="238"/>
    </row>
    <row r="433" spans="1:4" ht="56.25" hidden="1">
      <c r="A433" s="23" t="s">
        <v>1577</v>
      </c>
      <c r="B433" s="22" t="s">
        <v>1578</v>
      </c>
      <c r="C433" s="83"/>
      <c r="D433" s="238"/>
    </row>
    <row r="434" spans="1:4" ht="37.5" hidden="1">
      <c r="A434" s="23" t="s">
        <v>350</v>
      </c>
      <c r="B434" s="22" t="s">
        <v>351</v>
      </c>
      <c r="C434" s="83"/>
      <c r="D434" s="238"/>
    </row>
    <row r="435" spans="1:4" ht="56.25" hidden="1">
      <c r="A435" s="23" t="s">
        <v>746</v>
      </c>
      <c r="B435" s="22" t="s">
        <v>747</v>
      </c>
      <c r="C435" s="83"/>
      <c r="D435" s="238"/>
    </row>
    <row r="436" spans="1:4" ht="56.25" hidden="1">
      <c r="A436" s="23" t="s">
        <v>748</v>
      </c>
      <c r="B436" s="22" t="s">
        <v>749</v>
      </c>
      <c r="C436" s="83"/>
      <c r="D436" s="238"/>
    </row>
    <row r="437" spans="1:4" ht="37.5" hidden="1">
      <c r="A437" s="23" t="s">
        <v>343</v>
      </c>
      <c r="B437" s="22" t="s">
        <v>344</v>
      </c>
      <c r="C437" s="83"/>
      <c r="D437" s="238"/>
    </row>
    <row r="438" spans="1:4" ht="56.25" hidden="1">
      <c r="A438" s="23" t="s">
        <v>94</v>
      </c>
      <c r="B438" s="22" t="s">
        <v>95</v>
      </c>
      <c r="C438" s="83"/>
      <c r="D438" s="238"/>
    </row>
    <row r="439" spans="1:4" ht="56.25" hidden="1">
      <c r="A439" s="23" t="s">
        <v>96</v>
      </c>
      <c r="B439" s="22" t="s">
        <v>97</v>
      </c>
      <c r="C439" s="83"/>
      <c r="D439" s="238"/>
    </row>
    <row r="440" spans="1:4" ht="24.75" hidden="1" customHeight="1">
      <c r="A440" s="23" t="s">
        <v>1704</v>
      </c>
      <c r="B440" s="22" t="s">
        <v>1705</v>
      </c>
      <c r="C440" s="83"/>
      <c r="D440" s="238"/>
    </row>
    <row r="441" spans="1:4" ht="24.75" hidden="1" customHeight="1">
      <c r="A441" s="23" t="s">
        <v>911</v>
      </c>
      <c r="B441" s="22" t="s">
        <v>912</v>
      </c>
      <c r="C441" s="83"/>
      <c r="D441" s="238"/>
    </row>
    <row r="442" spans="1:4" ht="28.5" hidden="1" customHeight="1">
      <c r="A442" s="23" t="s">
        <v>913</v>
      </c>
      <c r="B442" s="22" t="s">
        <v>767</v>
      </c>
      <c r="C442" s="83"/>
      <c r="D442" s="238"/>
    </row>
    <row r="443" spans="1:4" ht="44.25" hidden="1" customHeight="1">
      <c r="A443" s="23" t="s">
        <v>1657</v>
      </c>
      <c r="B443" s="22" t="s">
        <v>749</v>
      </c>
      <c r="C443" s="83"/>
      <c r="D443" s="238"/>
    </row>
    <row r="444" spans="1:4" ht="44.25" hidden="1" customHeight="1">
      <c r="A444" s="23" t="s">
        <v>125</v>
      </c>
      <c r="B444" s="22" t="s">
        <v>126</v>
      </c>
      <c r="C444" s="83"/>
      <c r="D444" s="83"/>
    </row>
    <row r="445" spans="1:4" ht="44.25" customHeight="1">
      <c r="A445" s="23" t="s">
        <v>539</v>
      </c>
      <c r="B445" s="22" t="s">
        <v>1961</v>
      </c>
      <c r="C445" s="85">
        <v>23</v>
      </c>
      <c r="D445" s="421">
        <v>23</v>
      </c>
    </row>
    <row r="446" spans="1:4" ht="37.5" hidden="1">
      <c r="A446" s="23" t="s">
        <v>1658</v>
      </c>
      <c r="B446" s="22" t="s">
        <v>1014</v>
      </c>
      <c r="C446" s="82"/>
      <c r="D446" s="82"/>
    </row>
    <row r="447" spans="1:4" hidden="1">
      <c r="A447" s="23" t="s">
        <v>1004</v>
      </c>
      <c r="B447" s="22" t="s">
        <v>1005</v>
      </c>
      <c r="C447" s="82"/>
      <c r="D447" s="238"/>
    </row>
    <row r="448" spans="1:4" hidden="1">
      <c r="A448" s="23" t="s">
        <v>1006</v>
      </c>
      <c r="B448" s="22" t="s">
        <v>1007</v>
      </c>
      <c r="C448" s="83"/>
      <c r="D448" s="238"/>
    </row>
    <row r="449" spans="1:4" ht="37.5" hidden="1">
      <c r="A449" s="23" t="s">
        <v>1008</v>
      </c>
      <c r="B449" s="22" t="s">
        <v>1009</v>
      </c>
      <c r="C449" s="83"/>
      <c r="D449" s="238"/>
    </row>
    <row r="450" spans="1:4" hidden="1">
      <c r="A450" s="23" t="s">
        <v>1010</v>
      </c>
      <c r="B450" s="22" t="s">
        <v>1011</v>
      </c>
      <c r="C450" s="83"/>
      <c r="D450" s="238"/>
    </row>
    <row r="451" spans="1:4" ht="37.5" hidden="1">
      <c r="A451" s="23" t="s">
        <v>1241</v>
      </c>
      <c r="B451" s="22" t="s">
        <v>1242</v>
      </c>
      <c r="C451" s="83"/>
      <c r="D451" s="238"/>
    </row>
    <row r="452" spans="1:4" ht="37.5" hidden="1">
      <c r="A452" s="23" t="s">
        <v>1243</v>
      </c>
      <c r="B452" s="22" t="s">
        <v>1244</v>
      </c>
      <c r="C452" s="83"/>
      <c r="D452" s="238"/>
    </row>
    <row r="453" spans="1:4" hidden="1">
      <c r="A453" s="23" t="s">
        <v>1245</v>
      </c>
      <c r="B453" s="22" t="s">
        <v>1246</v>
      </c>
      <c r="C453" s="83"/>
      <c r="D453" s="238"/>
    </row>
    <row r="454" spans="1:4" ht="67.5" hidden="1" customHeight="1">
      <c r="A454" s="23" t="s">
        <v>1247</v>
      </c>
      <c r="B454" s="22" t="s">
        <v>1248</v>
      </c>
      <c r="C454" s="82"/>
      <c r="D454" s="238"/>
    </row>
    <row r="455" spans="1:4" ht="75" hidden="1">
      <c r="A455" s="23" t="s">
        <v>667</v>
      </c>
      <c r="B455" s="22" t="s">
        <v>668</v>
      </c>
      <c r="C455" s="82"/>
      <c r="D455" s="238"/>
    </row>
    <row r="456" spans="1:4" ht="75" hidden="1">
      <c r="A456" s="23" t="s">
        <v>177</v>
      </c>
      <c r="B456" s="22" t="s">
        <v>178</v>
      </c>
      <c r="C456" s="82"/>
      <c r="D456" s="238"/>
    </row>
    <row r="457" spans="1:4" ht="56.25" hidden="1">
      <c r="A457" s="23" t="s">
        <v>640</v>
      </c>
      <c r="B457" s="22" t="s">
        <v>641</v>
      </c>
      <c r="C457" s="83"/>
      <c r="D457" s="238"/>
    </row>
    <row r="458" spans="1:4" ht="56.25" hidden="1">
      <c r="A458" s="23" t="s">
        <v>642</v>
      </c>
      <c r="B458" s="22" t="s">
        <v>643</v>
      </c>
      <c r="C458" s="83"/>
      <c r="D458" s="238"/>
    </row>
    <row r="459" spans="1:4" ht="75" hidden="1">
      <c r="A459" s="23" t="s">
        <v>644</v>
      </c>
      <c r="B459" s="22" t="s">
        <v>645</v>
      </c>
      <c r="C459" s="83"/>
      <c r="D459" s="238"/>
    </row>
    <row r="460" spans="1:4" ht="75" hidden="1">
      <c r="A460" s="23" t="s">
        <v>762</v>
      </c>
      <c r="B460" s="22" t="s">
        <v>1369</v>
      </c>
      <c r="C460" s="83"/>
      <c r="D460" s="238"/>
    </row>
    <row r="461" spans="1:4" ht="75" hidden="1">
      <c r="A461" s="23" t="s">
        <v>1370</v>
      </c>
      <c r="B461" s="22" t="s">
        <v>145</v>
      </c>
      <c r="C461" s="83"/>
      <c r="D461" s="238"/>
    </row>
    <row r="462" spans="1:4" ht="75" hidden="1">
      <c r="A462" s="23" t="s">
        <v>572</v>
      </c>
      <c r="B462" s="22" t="s">
        <v>573</v>
      </c>
      <c r="C462" s="83"/>
      <c r="D462" s="238"/>
    </row>
    <row r="463" spans="1:4" ht="56.25" hidden="1">
      <c r="A463" s="23" t="s">
        <v>574</v>
      </c>
      <c r="B463" s="22" t="s">
        <v>575</v>
      </c>
      <c r="C463" s="83"/>
      <c r="D463" s="238"/>
    </row>
    <row r="464" spans="1:4" ht="56.25" hidden="1">
      <c r="A464" s="23" t="s">
        <v>576</v>
      </c>
      <c r="B464" s="22" t="s">
        <v>577</v>
      </c>
      <c r="C464" s="83"/>
      <c r="D464" s="238"/>
    </row>
    <row r="465" spans="1:4" ht="75" hidden="1">
      <c r="A465" s="23" t="s">
        <v>1569</v>
      </c>
      <c r="B465" s="22" t="s">
        <v>1570</v>
      </c>
      <c r="C465" s="83"/>
      <c r="D465" s="238"/>
    </row>
    <row r="466" spans="1:4" ht="75" hidden="1">
      <c r="A466" s="23" t="s">
        <v>1571</v>
      </c>
      <c r="B466" s="22" t="s">
        <v>1572</v>
      </c>
      <c r="C466" s="83"/>
      <c r="D466" s="238"/>
    </row>
    <row r="467" spans="1:4" ht="56.25" hidden="1">
      <c r="A467" s="23" t="s">
        <v>353</v>
      </c>
      <c r="B467" s="22" t="s">
        <v>354</v>
      </c>
      <c r="C467" s="83"/>
      <c r="D467" s="238"/>
    </row>
    <row r="468" spans="1:4" ht="56.25" hidden="1">
      <c r="A468" s="23" t="s">
        <v>472</v>
      </c>
      <c r="B468" s="22" t="s">
        <v>473</v>
      </c>
      <c r="C468" s="83"/>
      <c r="D468" s="238"/>
    </row>
    <row r="469" spans="1:4" ht="77.25" hidden="1" customHeight="1">
      <c r="A469" s="23" t="s">
        <v>254</v>
      </c>
      <c r="B469" s="22" t="s">
        <v>255</v>
      </c>
      <c r="C469" s="82"/>
      <c r="D469" s="238"/>
    </row>
    <row r="470" spans="1:4" ht="75" hidden="1">
      <c r="A470" s="23" t="s">
        <v>256</v>
      </c>
      <c r="B470" s="22" t="s">
        <v>257</v>
      </c>
      <c r="C470" s="82"/>
      <c r="D470" s="238"/>
    </row>
    <row r="471" spans="1:4" ht="75" hidden="1">
      <c r="A471" s="23" t="s">
        <v>258</v>
      </c>
      <c r="B471" s="22" t="s">
        <v>259</v>
      </c>
      <c r="C471" s="83"/>
      <c r="D471" s="238"/>
    </row>
    <row r="472" spans="1:4" ht="75" hidden="1">
      <c r="A472" s="23" t="s">
        <v>242</v>
      </c>
      <c r="B472" s="22" t="s">
        <v>243</v>
      </c>
      <c r="C472" s="83"/>
      <c r="D472" s="238"/>
    </row>
    <row r="473" spans="1:4" ht="93.75" hidden="1">
      <c r="A473" s="23" t="s">
        <v>986</v>
      </c>
      <c r="B473" s="22" t="s">
        <v>987</v>
      </c>
      <c r="C473" s="83"/>
      <c r="D473" s="238"/>
    </row>
    <row r="474" spans="1:4" ht="93.75" hidden="1">
      <c r="A474" s="23" t="s">
        <v>988</v>
      </c>
      <c r="B474" s="22" t="s">
        <v>1127</v>
      </c>
      <c r="C474" s="83"/>
      <c r="D474" s="238"/>
    </row>
    <row r="475" spans="1:4" ht="75" hidden="1">
      <c r="A475" s="23" t="s">
        <v>1128</v>
      </c>
      <c r="B475" s="22" t="s">
        <v>1129</v>
      </c>
      <c r="C475" s="83"/>
      <c r="D475" s="238"/>
    </row>
    <row r="476" spans="1:4" ht="75" hidden="1">
      <c r="A476" s="23" t="s">
        <v>564</v>
      </c>
      <c r="B476" s="22" t="s">
        <v>565</v>
      </c>
      <c r="C476" s="83"/>
      <c r="D476" s="238"/>
    </row>
    <row r="477" spans="1:4" ht="56.25" hidden="1">
      <c r="A477" s="23" t="s">
        <v>566</v>
      </c>
      <c r="B477" s="22" t="s">
        <v>567</v>
      </c>
      <c r="C477" s="83"/>
      <c r="D477" s="238"/>
    </row>
    <row r="478" spans="1:4" ht="56.25" hidden="1">
      <c r="A478" s="23" t="s">
        <v>568</v>
      </c>
      <c r="B478" s="22" t="s">
        <v>569</v>
      </c>
      <c r="C478" s="83"/>
      <c r="D478" s="238"/>
    </row>
    <row r="479" spans="1:4" ht="56.25" hidden="1">
      <c r="A479" s="23" t="s">
        <v>570</v>
      </c>
      <c r="B479" s="22" t="s">
        <v>571</v>
      </c>
      <c r="C479" s="83"/>
      <c r="D479" s="238"/>
    </row>
    <row r="480" spans="1:4" ht="56.25" hidden="1">
      <c r="A480" s="23" t="s">
        <v>843</v>
      </c>
      <c r="B480" s="22" t="s">
        <v>844</v>
      </c>
      <c r="C480" s="83"/>
      <c r="D480" s="238"/>
    </row>
    <row r="481" spans="1:4" ht="75" hidden="1">
      <c r="A481" s="23" t="s">
        <v>845</v>
      </c>
      <c r="B481" s="22" t="s">
        <v>255</v>
      </c>
      <c r="C481" s="83"/>
      <c r="D481" s="238"/>
    </row>
    <row r="482" spans="1:4" ht="75" hidden="1">
      <c r="A482" s="23" t="s">
        <v>846</v>
      </c>
      <c r="B482" s="22" t="s">
        <v>1225</v>
      </c>
      <c r="C482" s="83"/>
      <c r="D482" s="238"/>
    </row>
    <row r="483" spans="1:4" ht="56.25" hidden="1">
      <c r="A483" s="23" t="s">
        <v>809</v>
      </c>
      <c r="B483" s="22" t="s">
        <v>810</v>
      </c>
      <c r="C483" s="83"/>
      <c r="D483" s="238"/>
    </row>
    <row r="484" spans="1:4" ht="56.25" hidden="1">
      <c r="A484" s="23" t="s">
        <v>811</v>
      </c>
      <c r="B484" s="22" t="s">
        <v>812</v>
      </c>
      <c r="C484" s="83"/>
      <c r="D484" s="238"/>
    </row>
    <row r="485" spans="1:4" ht="56.25" hidden="1">
      <c r="A485" s="23" t="s">
        <v>924</v>
      </c>
      <c r="B485" s="22" t="s">
        <v>925</v>
      </c>
      <c r="C485" s="83"/>
      <c r="D485" s="238"/>
    </row>
    <row r="486" spans="1:4" ht="56.25" hidden="1">
      <c r="A486" s="23" t="s">
        <v>554</v>
      </c>
      <c r="B486" s="22" t="s">
        <v>555</v>
      </c>
      <c r="C486" s="83"/>
      <c r="D486" s="238"/>
    </row>
    <row r="487" spans="1:4" ht="75" hidden="1">
      <c r="A487" s="23" t="s">
        <v>556</v>
      </c>
      <c r="B487" s="22" t="s">
        <v>557</v>
      </c>
      <c r="C487" s="83"/>
      <c r="D487" s="238"/>
    </row>
    <row r="488" spans="1:4" ht="75" hidden="1">
      <c r="A488" s="23" t="s">
        <v>558</v>
      </c>
      <c r="B488" s="22" t="s">
        <v>559</v>
      </c>
      <c r="C488" s="83"/>
      <c r="D488" s="238"/>
    </row>
    <row r="489" spans="1:4" ht="75" hidden="1">
      <c r="A489" s="23" t="s">
        <v>560</v>
      </c>
      <c r="B489" s="22" t="s">
        <v>561</v>
      </c>
      <c r="C489" s="83"/>
      <c r="D489" s="238"/>
    </row>
    <row r="490" spans="1:4" ht="75" hidden="1">
      <c r="A490" s="23" t="s">
        <v>727</v>
      </c>
      <c r="B490" s="22" t="s">
        <v>728</v>
      </c>
      <c r="C490" s="83"/>
      <c r="D490" s="238"/>
    </row>
    <row r="491" spans="1:4" ht="75" hidden="1">
      <c r="A491" s="23" t="s">
        <v>729</v>
      </c>
      <c r="B491" s="22" t="s">
        <v>745</v>
      </c>
      <c r="C491" s="83"/>
      <c r="D491" s="238"/>
    </row>
    <row r="492" spans="1:4" ht="75" hidden="1">
      <c r="A492" s="23" t="s">
        <v>1290</v>
      </c>
      <c r="B492" s="22" t="s">
        <v>1291</v>
      </c>
      <c r="C492" s="83"/>
      <c r="D492" s="238"/>
    </row>
    <row r="493" spans="1:4" ht="93.75" hidden="1">
      <c r="A493" s="23" t="s">
        <v>1292</v>
      </c>
      <c r="B493" s="22" t="s">
        <v>98</v>
      </c>
      <c r="C493" s="83"/>
      <c r="D493" s="238"/>
    </row>
    <row r="494" spans="1:4" ht="93.75" hidden="1">
      <c r="A494" s="23" t="s">
        <v>963</v>
      </c>
      <c r="B494" s="22" t="s">
        <v>964</v>
      </c>
      <c r="C494" s="83"/>
      <c r="D494" s="238"/>
    </row>
    <row r="495" spans="1:4" ht="93.75" hidden="1">
      <c r="A495" s="23" t="s">
        <v>469</v>
      </c>
      <c r="B495" s="22" t="s">
        <v>229</v>
      </c>
      <c r="C495" s="83"/>
      <c r="D495" s="238"/>
    </row>
    <row r="496" spans="1:4" ht="93.75" hidden="1">
      <c r="A496" s="23" t="s">
        <v>230</v>
      </c>
      <c r="B496" s="22" t="s">
        <v>231</v>
      </c>
      <c r="C496" s="83"/>
      <c r="D496" s="238"/>
    </row>
    <row r="497" spans="1:4" ht="112.5" hidden="1">
      <c r="A497" s="23" t="s">
        <v>516</v>
      </c>
      <c r="B497" s="22" t="s">
        <v>1515</v>
      </c>
      <c r="C497" s="83"/>
      <c r="D497" s="238"/>
    </row>
    <row r="498" spans="1:4" ht="112.5" hidden="1">
      <c r="A498" s="23" t="s">
        <v>1516</v>
      </c>
      <c r="B498" s="22" t="s">
        <v>1517</v>
      </c>
      <c r="C498" s="83"/>
      <c r="D498" s="238"/>
    </row>
    <row r="499" spans="1:4" ht="77.25" hidden="1" customHeight="1">
      <c r="A499" s="23" t="s">
        <v>1778</v>
      </c>
      <c r="B499" s="22" t="s">
        <v>1515</v>
      </c>
      <c r="C499" s="83"/>
      <c r="D499" s="238"/>
    </row>
    <row r="500" spans="1:4" ht="93.75" hidden="1">
      <c r="A500" s="23" t="s">
        <v>449</v>
      </c>
      <c r="B500" s="22" t="s">
        <v>450</v>
      </c>
      <c r="C500" s="83"/>
      <c r="D500" s="238"/>
    </row>
    <row r="501" spans="1:4" ht="56.25" hidden="1">
      <c r="A501" s="23" t="s">
        <v>502</v>
      </c>
      <c r="B501" s="22" t="s">
        <v>503</v>
      </c>
      <c r="C501" s="83"/>
      <c r="D501" s="238"/>
    </row>
    <row r="502" spans="1:4" ht="56.25" hidden="1">
      <c r="A502" s="23" t="s">
        <v>1606</v>
      </c>
      <c r="B502" s="22" t="s">
        <v>1392</v>
      </c>
      <c r="C502" s="83"/>
      <c r="D502" s="238"/>
    </row>
    <row r="503" spans="1:4" ht="56.25" hidden="1">
      <c r="A503" s="23" t="s">
        <v>1393</v>
      </c>
      <c r="B503" s="22" t="s">
        <v>751</v>
      </c>
      <c r="C503" s="83"/>
      <c r="D503" s="238"/>
    </row>
    <row r="504" spans="1:4" ht="56.25" hidden="1">
      <c r="A504" s="23" t="s">
        <v>1558</v>
      </c>
      <c r="B504" s="22" t="s">
        <v>1559</v>
      </c>
      <c r="C504" s="83"/>
      <c r="D504" s="238"/>
    </row>
    <row r="505" spans="1:4" ht="75" hidden="1">
      <c r="A505" s="23" t="s">
        <v>1560</v>
      </c>
      <c r="B505" s="22" t="s">
        <v>730</v>
      </c>
      <c r="C505" s="83"/>
      <c r="D505" s="238"/>
    </row>
    <row r="506" spans="1:4" ht="75" hidden="1">
      <c r="A506" s="23" t="s">
        <v>731</v>
      </c>
      <c r="B506" s="22" t="s">
        <v>732</v>
      </c>
      <c r="C506" s="83"/>
      <c r="D506" s="238"/>
    </row>
    <row r="507" spans="1:4" ht="56.25" hidden="1">
      <c r="A507" s="23" t="s">
        <v>687</v>
      </c>
      <c r="B507" s="22" t="s">
        <v>688</v>
      </c>
      <c r="C507" s="83"/>
      <c r="D507" s="238"/>
    </row>
    <row r="508" spans="1:4" ht="56.25" hidden="1">
      <c r="A508" s="23" t="s">
        <v>184</v>
      </c>
      <c r="B508" s="22" t="s">
        <v>185</v>
      </c>
      <c r="C508" s="83"/>
      <c r="D508" s="238"/>
    </row>
    <row r="509" spans="1:4" ht="75" hidden="1">
      <c r="A509" s="23" t="s">
        <v>1018</v>
      </c>
      <c r="B509" s="22" t="s">
        <v>1019</v>
      </c>
      <c r="C509" s="83"/>
      <c r="D509" s="238"/>
    </row>
    <row r="510" spans="1:4" ht="75" hidden="1">
      <c r="A510" s="23" t="s">
        <v>1100</v>
      </c>
      <c r="B510" s="22" t="s">
        <v>1101</v>
      </c>
      <c r="C510" s="83"/>
      <c r="D510" s="238"/>
    </row>
    <row r="511" spans="1:4" ht="75" hidden="1">
      <c r="A511" s="23" t="s">
        <v>1168</v>
      </c>
      <c r="B511" s="22" t="s">
        <v>1169</v>
      </c>
      <c r="C511" s="83"/>
      <c r="D511" s="238"/>
    </row>
    <row r="512" spans="1:4" ht="75" hidden="1">
      <c r="A512" s="23" t="s">
        <v>15</v>
      </c>
      <c r="B512" s="22" t="s">
        <v>16</v>
      </c>
      <c r="C512" s="83"/>
      <c r="D512" s="238"/>
    </row>
    <row r="513" spans="1:4" ht="93.75" hidden="1">
      <c r="A513" s="23" t="s">
        <v>822</v>
      </c>
      <c r="B513" s="22" t="s">
        <v>823</v>
      </c>
      <c r="C513" s="83"/>
      <c r="D513" s="238"/>
    </row>
    <row r="514" spans="1:4" ht="93.75" hidden="1">
      <c r="A514" s="23" t="s">
        <v>824</v>
      </c>
      <c r="B514" s="22" t="s">
        <v>825</v>
      </c>
      <c r="C514" s="83"/>
      <c r="D514" s="238"/>
    </row>
    <row r="515" spans="1:4" ht="93.75" hidden="1">
      <c r="A515" s="23" t="s">
        <v>826</v>
      </c>
      <c r="B515" s="22" t="s">
        <v>827</v>
      </c>
      <c r="C515" s="83"/>
      <c r="D515" s="238"/>
    </row>
    <row r="516" spans="1:4" ht="93.75" hidden="1">
      <c r="A516" s="23" t="s">
        <v>1779</v>
      </c>
      <c r="B516" s="22" t="s">
        <v>1780</v>
      </c>
      <c r="C516" s="83"/>
      <c r="D516" s="238"/>
    </row>
    <row r="517" spans="1:4" ht="75" hidden="1">
      <c r="A517" s="23" t="s">
        <v>1182</v>
      </c>
      <c r="B517" s="22" t="s">
        <v>1633</v>
      </c>
      <c r="C517" s="82"/>
      <c r="D517" s="238"/>
    </row>
    <row r="518" spans="1:4" ht="75" hidden="1">
      <c r="A518" s="23" t="s">
        <v>1634</v>
      </c>
      <c r="B518" s="22" t="s">
        <v>1635</v>
      </c>
      <c r="C518" s="82"/>
      <c r="D518" s="238"/>
    </row>
    <row r="519" spans="1:4" ht="75" hidden="1">
      <c r="A519" s="23" t="s">
        <v>1636</v>
      </c>
      <c r="B519" s="22" t="s">
        <v>1637</v>
      </c>
      <c r="C519" s="83"/>
      <c r="D519" s="238"/>
    </row>
    <row r="520" spans="1:4" ht="75" hidden="1">
      <c r="A520" s="23" t="s">
        <v>1638</v>
      </c>
      <c r="B520" s="22" t="s">
        <v>798</v>
      </c>
      <c r="C520" s="82"/>
      <c r="D520" s="238"/>
    </row>
    <row r="521" spans="1:4" ht="75" hidden="1">
      <c r="A521" s="23" t="s">
        <v>131</v>
      </c>
      <c r="B521" s="22" t="s">
        <v>132</v>
      </c>
      <c r="C521" s="83"/>
      <c r="D521" s="238"/>
    </row>
    <row r="522" spans="1:4" ht="75" hidden="1">
      <c r="A522" s="23" t="s">
        <v>133</v>
      </c>
      <c r="B522" s="22" t="s">
        <v>134</v>
      </c>
      <c r="C522" s="83"/>
      <c r="D522" s="238"/>
    </row>
    <row r="523" spans="1:4" ht="75" hidden="1">
      <c r="A523" s="23" t="s">
        <v>153</v>
      </c>
      <c r="B523" s="22" t="s">
        <v>154</v>
      </c>
      <c r="C523" s="83"/>
      <c r="D523" s="238"/>
    </row>
    <row r="524" spans="1:4" ht="75" hidden="1">
      <c r="A524" s="23" t="s">
        <v>155</v>
      </c>
      <c r="B524" s="22" t="s">
        <v>1443</v>
      </c>
      <c r="C524" s="83"/>
      <c r="D524" s="238"/>
    </row>
    <row r="525" spans="1:4" ht="93.75" hidden="1">
      <c r="A525" s="23" t="s">
        <v>1444</v>
      </c>
      <c r="B525" s="22" t="s">
        <v>1445</v>
      </c>
      <c r="C525" s="83"/>
      <c r="D525" s="238"/>
    </row>
    <row r="526" spans="1:4" ht="93.75" hidden="1">
      <c r="A526" s="23" t="s">
        <v>25</v>
      </c>
      <c r="B526" s="22" t="s">
        <v>26</v>
      </c>
      <c r="C526" s="83"/>
      <c r="D526" s="238"/>
    </row>
    <row r="527" spans="1:4" ht="75" hidden="1">
      <c r="A527" s="23" t="s">
        <v>1595</v>
      </c>
      <c r="B527" s="22" t="s">
        <v>1596</v>
      </c>
      <c r="C527" s="83"/>
      <c r="D527" s="238"/>
    </row>
    <row r="528" spans="1:4" ht="75" hidden="1">
      <c r="A528" s="23" t="s">
        <v>1483</v>
      </c>
      <c r="B528" s="22" t="s">
        <v>1484</v>
      </c>
      <c r="C528" s="83"/>
      <c r="D528" s="238"/>
    </row>
    <row r="529" spans="1:4" ht="93.75" hidden="1">
      <c r="A529" s="23" t="s">
        <v>1293</v>
      </c>
      <c r="B529" s="22" t="s">
        <v>1294</v>
      </c>
      <c r="C529" s="83"/>
      <c r="D529" s="238"/>
    </row>
    <row r="530" spans="1:4" ht="93.75" hidden="1">
      <c r="A530" s="23" t="s">
        <v>1295</v>
      </c>
      <c r="B530" s="22" t="s">
        <v>1296</v>
      </c>
      <c r="C530" s="83"/>
      <c r="D530" s="238"/>
    </row>
    <row r="531" spans="1:4" ht="93.75" hidden="1">
      <c r="A531" s="23" t="s">
        <v>1297</v>
      </c>
      <c r="B531" s="22" t="s">
        <v>535</v>
      </c>
      <c r="C531" s="83"/>
      <c r="D531" s="238"/>
    </row>
    <row r="532" spans="1:4" ht="93.75" hidden="1">
      <c r="A532" s="23" t="s">
        <v>536</v>
      </c>
      <c r="B532" s="22" t="s">
        <v>537</v>
      </c>
      <c r="C532" s="83"/>
      <c r="D532" s="238"/>
    </row>
    <row r="533" spans="1:4" ht="75" hidden="1">
      <c r="A533" s="23" t="s">
        <v>1337</v>
      </c>
      <c r="B533" s="22" t="s">
        <v>1338</v>
      </c>
      <c r="C533" s="83"/>
      <c r="D533" s="238"/>
    </row>
    <row r="534" spans="1:4" ht="75" hidden="1">
      <c r="A534" s="23" t="s">
        <v>1339</v>
      </c>
      <c r="B534" s="22" t="s">
        <v>1340</v>
      </c>
      <c r="C534" s="83"/>
      <c r="D534" s="238"/>
    </row>
    <row r="535" spans="1:4" ht="93.75" hidden="1">
      <c r="A535" s="23" t="s">
        <v>588</v>
      </c>
      <c r="B535" s="22" t="s">
        <v>589</v>
      </c>
      <c r="C535" s="83"/>
      <c r="D535" s="238"/>
    </row>
    <row r="536" spans="1:4" ht="93.75" hidden="1">
      <c r="A536" s="23" t="s">
        <v>590</v>
      </c>
      <c r="B536" s="22" t="s">
        <v>591</v>
      </c>
      <c r="C536" s="83"/>
      <c r="D536" s="238"/>
    </row>
    <row r="537" spans="1:4" hidden="1">
      <c r="A537" s="23" t="s">
        <v>592</v>
      </c>
      <c r="B537" s="22" t="s">
        <v>593</v>
      </c>
      <c r="C537" s="82"/>
      <c r="D537" s="238"/>
    </row>
    <row r="538" spans="1:4" ht="37.5" hidden="1">
      <c r="A538" s="23" t="s">
        <v>1533</v>
      </c>
      <c r="B538" s="22" t="s">
        <v>602</v>
      </c>
      <c r="C538" s="83"/>
      <c r="D538" s="238"/>
    </row>
    <row r="539" spans="1:4" ht="37.5" hidden="1">
      <c r="A539" s="23" t="s">
        <v>603</v>
      </c>
      <c r="B539" s="22" t="s">
        <v>604</v>
      </c>
      <c r="C539" s="83"/>
      <c r="D539" s="238"/>
    </row>
    <row r="540" spans="1:4" ht="37.5" hidden="1">
      <c r="A540" s="23" t="s">
        <v>605</v>
      </c>
      <c r="B540" s="22" t="s">
        <v>606</v>
      </c>
      <c r="C540" s="83"/>
      <c r="D540" s="238"/>
    </row>
    <row r="541" spans="1:4" ht="37.5" hidden="1">
      <c r="A541" s="23" t="s">
        <v>607</v>
      </c>
      <c r="B541" s="22" t="s">
        <v>474</v>
      </c>
      <c r="C541" s="83"/>
      <c r="D541" s="238"/>
    </row>
    <row r="542" spans="1:4" ht="37.5" hidden="1">
      <c r="A542" s="23" t="s">
        <v>475</v>
      </c>
      <c r="B542" s="22" t="s">
        <v>476</v>
      </c>
      <c r="C542" s="83"/>
      <c r="D542" s="238"/>
    </row>
    <row r="543" spans="1:4" ht="37.5" hidden="1">
      <c r="A543" s="23" t="s">
        <v>1371</v>
      </c>
      <c r="B543" s="22" t="s">
        <v>1372</v>
      </c>
      <c r="C543" s="83"/>
      <c r="D543" s="238"/>
    </row>
    <row r="544" spans="1:4" ht="37.5" hidden="1">
      <c r="A544" s="23" t="s">
        <v>1373</v>
      </c>
      <c r="B544" s="22" t="s">
        <v>1374</v>
      </c>
      <c r="C544" s="83"/>
      <c r="D544" s="238"/>
    </row>
    <row r="545" spans="1:4" ht="37.5" hidden="1">
      <c r="A545" s="23" t="s">
        <v>1375</v>
      </c>
      <c r="B545" s="22" t="s">
        <v>1376</v>
      </c>
      <c r="C545" s="83"/>
      <c r="D545" s="238"/>
    </row>
    <row r="546" spans="1:4" ht="56.25" hidden="1">
      <c r="A546" s="23" t="s">
        <v>77</v>
      </c>
      <c r="B546" s="22" t="s">
        <v>78</v>
      </c>
      <c r="C546" s="83"/>
      <c r="D546" s="238"/>
    </row>
    <row r="547" spans="1:4" ht="56.25" hidden="1">
      <c r="A547" s="23" t="s">
        <v>1495</v>
      </c>
      <c r="B547" s="22" t="s">
        <v>1496</v>
      </c>
      <c r="C547" s="83"/>
      <c r="D547" s="238"/>
    </row>
    <row r="548" spans="1:4" ht="51" hidden="1" customHeight="1">
      <c r="A548" s="23" t="s">
        <v>1497</v>
      </c>
      <c r="B548" s="22" t="s">
        <v>1498</v>
      </c>
      <c r="C548" s="83"/>
      <c r="D548" s="238"/>
    </row>
    <row r="549" spans="1:4" ht="30" hidden="1" customHeight="1">
      <c r="A549" s="23" t="s">
        <v>333</v>
      </c>
      <c r="B549" s="22" t="s">
        <v>255</v>
      </c>
      <c r="C549" s="83"/>
      <c r="D549" s="238"/>
    </row>
    <row r="550" spans="1:4" ht="30" hidden="1" customHeight="1">
      <c r="A550" s="23" t="s">
        <v>333</v>
      </c>
      <c r="B550" s="22" t="s">
        <v>1515</v>
      </c>
      <c r="C550" s="83"/>
      <c r="D550" s="238"/>
    </row>
    <row r="551" spans="1:4" ht="51" hidden="1" customHeight="1">
      <c r="A551" s="23" t="s">
        <v>334</v>
      </c>
      <c r="B551" s="22" t="s">
        <v>1248</v>
      </c>
      <c r="C551" s="83"/>
      <c r="D551" s="238"/>
    </row>
    <row r="552" spans="1:4" ht="72" hidden="1" customHeight="1">
      <c r="A552" s="23" t="s">
        <v>335</v>
      </c>
      <c r="B552" s="22" t="s">
        <v>1515</v>
      </c>
      <c r="C552" s="83"/>
      <c r="D552" s="238"/>
    </row>
    <row r="553" spans="1:4" ht="99" hidden="1" customHeight="1">
      <c r="A553" s="23" t="s">
        <v>1247</v>
      </c>
      <c r="B553" s="22" t="s">
        <v>127</v>
      </c>
      <c r="C553" s="132"/>
      <c r="D553" s="238"/>
    </row>
    <row r="554" spans="1:4" ht="119.25" hidden="1" customHeight="1">
      <c r="A554" s="23" t="s">
        <v>128</v>
      </c>
      <c r="B554" s="22" t="s">
        <v>129</v>
      </c>
      <c r="C554" s="83"/>
      <c r="D554" s="238"/>
    </row>
    <row r="555" spans="1:4" ht="119.25" hidden="1" customHeight="1">
      <c r="A555" s="23" t="s">
        <v>279</v>
      </c>
      <c r="B555" s="22" t="s">
        <v>281</v>
      </c>
      <c r="C555" s="83"/>
      <c r="D555" s="83"/>
    </row>
    <row r="556" spans="1:4" ht="119.25" hidden="1" customHeight="1">
      <c r="A556" s="23" t="s">
        <v>280</v>
      </c>
      <c r="B556" s="22" t="s">
        <v>282</v>
      </c>
      <c r="C556" s="83"/>
      <c r="D556" s="238"/>
    </row>
    <row r="557" spans="1:4" ht="99" hidden="1" customHeight="1">
      <c r="A557" s="23" t="s">
        <v>1476</v>
      </c>
      <c r="B557" s="22" t="s">
        <v>1123</v>
      </c>
      <c r="C557" s="83"/>
      <c r="D557" s="83"/>
    </row>
    <row r="558" spans="1:4" ht="45.75" hidden="1" customHeight="1">
      <c r="A558" s="23" t="s">
        <v>1477</v>
      </c>
      <c r="B558" s="22" t="s">
        <v>1124</v>
      </c>
      <c r="C558" s="83"/>
      <c r="D558" s="238"/>
    </row>
    <row r="559" spans="1:4" ht="66.75" hidden="1" customHeight="1">
      <c r="A559" s="23" t="s">
        <v>860</v>
      </c>
      <c r="B559" s="22" t="s">
        <v>1125</v>
      </c>
      <c r="C559" s="83"/>
      <c r="D559" s="238"/>
    </row>
    <row r="560" spans="1:4" ht="0.75" hidden="1" customHeight="1">
      <c r="A560" s="23" t="s">
        <v>861</v>
      </c>
      <c r="B560" s="22" t="s">
        <v>862</v>
      </c>
      <c r="C560" s="82"/>
      <c r="D560" s="238"/>
    </row>
    <row r="561" spans="1:4" hidden="1">
      <c r="A561" s="23" t="s">
        <v>863</v>
      </c>
      <c r="B561" s="22" t="s">
        <v>864</v>
      </c>
      <c r="C561" s="82"/>
      <c r="D561" s="238"/>
    </row>
    <row r="562" spans="1:4" hidden="1">
      <c r="A562" s="23" t="s">
        <v>865</v>
      </c>
      <c r="B562" s="22" t="s">
        <v>866</v>
      </c>
      <c r="C562" s="83"/>
      <c r="D562" s="238"/>
    </row>
    <row r="563" spans="1:4" ht="56.25" hidden="1">
      <c r="A563" s="23" t="s">
        <v>867</v>
      </c>
      <c r="B563" s="22" t="s">
        <v>868</v>
      </c>
      <c r="C563" s="82"/>
      <c r="D563" s="238"/>
    </row>
    <row r="564" spans="1:4" ht="37.5" hidden="1">
      <c r="A564" s="23" t="s">
        <v>869</v>
      </c>
      <c r="B564" s="22" t="s">
        <v>799</v>
      </c>
      <c r="C564" s="83"/>
      <c r="D564" s="238"/>
    </row>
    <row r="565" spans="1:4" ht="56.25" hidden="1">
      <c r="A565" s="23" t="s">
        <v>1383</v>
      </c>
      <c r="B565" s="22" t="s">
        <v>1384</v>
      </c>
      <c r="C565" s="83"/>
      <c r="D565" s="238"/>
    </row>
    <row r="566" spans="1:4" ht="56.25" hidden="1">
      <c r="A566" s="23" t="s">
        <v>1385</v>
      </c>
      <c r="B566" s="22" t="s">
        <v>1386</v>
      </c>
      <c r="C566" s="83"/>
      <c r="D566" s="238"/>
    </row>
    <row r="567" spans="1:4" ht="37.5" hidden="1">
      <c r="A567" s="23" t="s">
        <v>260</v>
      </c>
      <c r="B567" s="22" t="s">
        <v>261</v>
      </c>
      <c r="C567" s="83"/>
      <c r="D567" s="238"/>
    </row>
    <row r="568" spans="1:4" ht="37.5" hidden="1">
      <c r="A568" s="23" t="s">
        <v>262</v>
      </c>
      <c r="B568" s="22" t="s">
        <v>263</v>
      </c>
      <c r="C568" s="83"/>
      <c r="D568" s="238"/>
    </row>
    <row r="569" spans="1:4" ht="37.5" hidden="1">
      <c r="A569" s="23" t="s">
        <v>264</v>
      </c>
      <c r="B569" s="22" t="s">
        <v>265</v>
      </c>
      <c r="C569" s="83"/>
      <c r="D569" s="238"/>
    </row>
    <row r="570" spans="1:4" hidden="1">
      <c r="A570" s="23" t="s">
        <v>266</v>
      </c>
      <c r="B570" s="22" t="s">
        <v>267</v>
      </c>
      <c r="C570" s="82"/>
      <c r="D570" s="238"/>
    </row>
    <row r="571" spans="1:4" ht="93.75" hidden="1">
      <c r="A571" s="23" t="s">
        <v>268</v>
      </c>
      <c r="B571" s="22" t="s">
        <v>269</v>
      </c>
      <c r="C571" s="83"/>
      <c r="D571" s="238"/>
    </row>
    <row r="572" spans="1:4" ht="112.5" hidden="1">
      <c r="A572" s="23" t="s">
        <v>1075</v>
      </c>
      <c r="B572" s="22" t="s">
        <v>1076</v>
      </c>
      <c r="C572" s="82"/>
      <c r="D572" s="238"/>
    </row>
    <row r="573" spans="1:4" ht="112.5" hidden="1">
      <c r="A573" s="23" t="s">
        <v>1075</v>
      </c>
      <c r="B573" s="22" t="s">
        <v>1077</v>
      </c>
      <c r="C573" s="83"/>
      <c r="D573" s="238"/>
    </row>
    <row r="574" spans="1:4" ht="75" hidden="1">
      <c r="A574" s="23" t="s">
        <v>1078</v>
      </c>
      <c r="B574" s="22" t="s">
        <v>1079</v>
      </c>
      <c r="C574" s="83"/>
      <c r="D574" s="238"/>
    </row>
    <row r="575" spans="1:4" ht="37.5" hidden="1">
      <c r="A575" s="23" t="s">
        <v>1080</v>
      </c>
      <c r="B575" s="22" t="s">
        <v>1081</v>
      </c>
      <c r="C575" s="82"/>
      <c r="D575" s="238"/>
    </row>
    <row r="576" spans="1:4" ht="93.75" hidden="1">
      <c r="A576" s="23" t="s">
        <v>1082</v>
      </c>
      <c r="B576" s="22" t="s">
        <v>1083</v>
      </c>
      <c r="C576" s="83"/>
      <c r="D576" s="238"/>
    </row>
    <row r="577" spans="1:4" ht="75" hidden="1">
      <c r="A577" s="23" t="s">
        <v>1327</v>
      </c>
      <c r="B577" s="22" t="s">
        <v>1328</v>
      </c>
      <c r="C577" s="83"/>
      <c r="D577" s="238"/>
    </row>
    <row r="578" spans="1:4" ht="75" hidden="1">
      <c r="A578" s="23" t="s">
        <v>1478</v>
      </c>
      <c r="B578" s="22" t="s">
        <v>1479</v>
      </c>
      <c r="C578" s="83"/>
      <c r="D578" s="238"/>
    </row>
    <row r="579" spans="1:4" ht="37.5" hidden="1">
      <c r="A579" s="23" t="s">
        <v>1480</v>
      </c>
      <c r="B579" s="22" t="s">
        <v>1481</v>
      </c>
      <c r="C579" s="83"/>
      <c r="D579" s="238"/>
    </row>
    <row r="580" spans="1:4" ht="93.75" hidden="1">
      <c r="A580" s="23" t="s">
        <v>208</v>
      </c>
      <c r="B580" s="22" t="s">
        <v>209</v>
      </c>
      <c r="C580" s="83"/>
      <c r="D580" s="238"/>
    </row>
    <row r="581" spans="1:4" ht="93.75" hidden="1">
      <c r="A581" s="23" t="s">
        <v>1277</v>
      </c>
      <c r="B581" s="22" t="s">
        <v>1278</v>
      </c>
      <c r="C581" s="83"/>
      <c r="D581" s="238"/>
    </row>
    <row r="582" spans="1:4" ht="112.5" hidden="1">
      <c r="A582" s="23" t="s">
        <v>1614</v>
      </c>
      <c r="B582" s="22" t="s">
        <v>377</v>
      </c>
      <c r="C582" s="83"/>
      <c r="D582" s="238"/>
    </row>
    <row r="583" spans="1:4" ht="75" hidden="1">
      <c r="A583" s="23" t="s">
        <v>1423</v>
      </c>
      <c r="B583" s="22" t="s">
        <v>1230</v>
      </c>
      <c r="C583" s="83"/>
      <c r="D583" s="238"/>
    </row>
    <row r="584" spans="1:4" ht="75" hidden="1">
      <c r="A584" s="23" t="s">
        <v>1050</v>
      </c>
      <c r="B584" s="22" t="s">
        <v>1051</v>
      </c>
      <c r="C584" s="83"/>
      <c r="D584" s="238"/>
    </row>
    <row r="585" spans="1:4" ht="56.25" hidden="1">
      <c r="A585" s="23" t="s">
        <v>1052</v>
      </c>
      <c r="B585" s="22" t="s">
        <v>1053</v>
      </c>
      <c r="C585" s="83"/>
      <c r="D585" s="238"/>
    </row>
    <row r="586" spans="1:4" ht="56.25" hidden="1">
      <c r="A586" s="23" t="s">
        <v>1054</v>
      </c>
      <c r="B586" s="22" t="s">
        <v>1055</v>
      </c>
      <c r="C586" s="83"/>
      <c r="D586" s="238"/>
    </row>
    <row r="587" spans="1:4" ht="112.5" hidden="1">
      <c r="A587" s="23" t="s">
        <v>1056</v>
      </c>
      <c r="B587" s="22" t="s">
        <v>1057</v>
      </c>
      <c r="C587" s="83"/>
      <c r="D587" s="238"/>
    </row>
    <row r="588" spans="1:4" ht="93.75" hidden="1">
      <c r="A588" s="23" t="s">
        <v>769</v>
      </c>
      <c r="B588" s="22" t="s">
        <v>770</v>
      </c>
      <c r="C588" s="83"/>
      <c r="D588" s="238"/>
    </row>
    <row r="589" spans="1:4" ht="56.25" hidden="1">
      <c r="A589" s="23" t="s">
        <v>771</v>
      </c>
      <c r="B589" s="22" t="s">
        <v>772</v>
      </c>
      <c r="C589" s="83"/>
      <c r="D589" s="238"/>
    </row>
    <row r="590" spans="1:4" ht="56.25" hidden="1">
      <c r="A590" s="23" t="s">
        <v>773</v>
      </c>
      <c r="B590" s="22" t="s">
        <v>774</v>
      </c>
      <c r="C590" s="83"/>
      <c r="D590" s="238"/>
    </row>
    <row r="591" spans="1:4" ht="56.25" hidden="1">
      <c r="A591" s="23" t="s">
        <v>775</v>
      </c>
      <c r="B591" s="22" t="s">
        <v>776</v>
      </c>
      <c r="C591" s="83"/>
      <c r="D591" s="238"/>
    </row>
    <row r="592" spans="1:4" ht="75" hidden="1">
      <c r="A592" s="23" t="s">
        <v>777</v>
      </c>
      <c r="B592" s="22" t="s">
        <v>778</v>
      </c>
      <c r="C592" s="83"/>
      <c r="D592" s="238"/>
    </row>
    <row r="593" spans="1:4" ht="37.5" hidden="1">
      <c r="A593" s="23" t="s">
        <v>372</v>
      </c>
      <c r="B593" s="22" t="s">
        <v>373</v>
      </c>
      <c r="C593" s="82"/>
      <c r="D593" s="238"/>
    </row>
    <row r="594" spans="1:4" ht="56.25" hidden="1">
      <c r="A594" s="23" t="s">
        <v>374</v>
      </c>
      <c r="B594" s="22" t="s">
        <v>375</v>
      </c>
      <c r="C594" s="83"/>
      <c r="D594" s="238"/>
    </row>
    <row r="595" spans="1:4" ht="56.25" hidden="1">
      <c r="A595" s="23" t="s">
        <v>1722</v>
      </c>
      <c r="B595" s="22" t="s">
        <v>1723</v>
      </c>
      <c r="C595" s="83"/>
      <c r="D595" s="238"/>
    </row>
    <row r="596" spans="1:4" ht="56.25" hidden="1">
      <c r="A596" s="23" t="s">
        <v>313</v>
      </c>
      <c r="B596" s="22" t="s">
        <v>314</v>
      </c>
      <c r="C596" s="83"/>
      <c r="D596" s="238"/>
    </row>
    <row r="597" spans="1:4" ht="56.25" hidden="1">
      <c r="A597" s="23" t="s">
        <v>315</v>
      </c>
      <c r="B597" s="22" t="s">
        <v>316</v>
      </c>
      <c r="C597" s="83"/>
      <c r="D597" s="238"/>
    </row>
    <row r="598" spans="1:4" ht="56.25" hidden="1">
      <c r="A598" s="23" t="s">
        <v>317</v>
      </c>
      <c r="B598" s="22" t="s">
        <v>318</v>
      </c>
      <c r="C598" s="83"/>
      <c r="D598" s="238"/>
    </row>
    <row r="599" spans="1:4" ht="37.5" hidden="1">
      <c r="A599" s="23" t="s">
        <v>319</v>
      </c>
      <c r="B599" s="22" t="s">
        <v>320</v>
      </c>
      <c r="C599" s="83"/>
      <c r="D599" s="238"/>
    </row>
    <row r="600" spans="1:4" ht="112.5" hidden="1">
      <c r="A600" s="23" t="s">
        <v>1610</v>
      </c>
      <c r="B600" s="22" t="s">
        <v>1609</v>
      </c>
      <c r="C600" s="82"/>
      <c r="D600" s="238"/>
    </row>
    <row r="601" spans="1:4" ht="112.5" hidden="1">
      <c r="A601" s="23" t="s">
        <v>1610</v>
      </c>
      <c r="B601" s="22" t="s">
        <v>1350</v>
      </c>
      <c r="C601" s="83"/>
      <c r="D601" s="238"/>
    </row>
    <row r="602" spans="1:4" ht="112.5" hidden="1">
      <c r="A602" s="23" t="s">
        <v>1610</v>
      </c>
      <c r="B602" s="22" t="s">
        <v>1351</v>
      </c>
      <c r="C602" s="83"/>
      <c r="D602" s="238"/>
    </row>
    <row r="603" spans="1:4" ht="112.5" hidden="1">
      <c r="A603" s="23" t="s">
        <v>1610</v>
      </c>
      <c r="B603" s="22" t="s">
        <v>1352</v>
      </c>
      <c r="C603" s="83"/>
      <c r="D603" s="238"/>
    </row>
    <row r="604" spans="1:4" ht="112.5" hidden="1">
      <c r="A604" s="23" t="s">
        <v>1610</v>
      </c>
      <c r="B604" s="22" t="s">
        <v>1353</v>
      </c>
      <c r="C604" s="83"/>
      <c r="D604" s="238"/>
    </row>
    <row r="605" spans="1:4" ht="56.25" hidden="1">
      <c r="A605" s="23" t="s">
        <v>1398</v>
      </c>
      <c r="B605" s="22" t="s">
        <v>1467</v>
      </c>
      <c r="C605" s="82"/>
      <c r="D605" s="238"/>
    </row>
    <row r="606" spans="1:4" ht="75" hidden="1">
      <c r="A606" s="23" t="s">
        <v>1499</v>
      </c>
      <c r="B606" s="22" t="s">
        <v>1500</v>
      </c>
      <c r="C606" s="83"/>
      <c r="D606" s="238"/>
    </row>
    <row r="607" spans="1:4" ht="93.75" hidden="1">
      <c r="A607" s="23" t="s">
        <v>1501</v>
      </c>
      <c r="B607" s="22" t="s">
        <v>1502</v>
      </c>
      <c r="C607" s="83"/>
      <c r="D607" s="238"/>
    </row>
    <row r="608" spans="1:4" ht="75" hidden="1">
      <c r="A608" s="23" t="s">
        <v>1503</v>
      </c>
      <c r="B608" s="22" t="s">
        <v>1504</v>
      </c>
      <c r="C608" s="83"/>
      <c r="D608" s="238"/>
    </row>
    <row r="609" spans="1:4" ht="93.75" hidden="1">
      <c r="A609" s="23" t="s">
        <v>363</v>
      </c>
      <c r="B609" s="22" t="s">
        <v>364</v>
      </c>
      <c r="C609" s="83"/>
      <c r="D609" s="238"/>
    </row>
    <row r="610" spans="1:4" ht="93.75" hidden="1">
      <c r="A610" s="23" t="s">
        <v>365</v>
      </c>
      <c r="B610" s="22" t="s">
        <v>366</v>
      </c>
      <c r="C610" s="83"/>
      <c r="D610" s="238"/>
    </row>
    <row r="611" spans="1:4" ht="93.75" hidden="1">
      <c r="A611" s="23" t="s">
        <v>1487</v>
      </c>
      <c r="B611" s="22" t="s">
        <v>1488</v>
      </c>
      <c r="C611" s="83"/>
      <c r="D611" s="238"/>
    </row>
    <row r="612" spans="1:4" ht="93.75" hidden="1">
      <c r="A612" s="23" t="s">
        <v>1489</v>
      </c>
      <c r="B612" s="22" t="s">
        <v>1490</v>
      </c>
      <c r="C612" s="83"/>
      <c r="D612" s="238"/>
    </row>
    <row r="613" spans="1:4" ht="37.5" hidden="1">
      <c r="A613" s="23" t="s">
        <v>1491</v>
      </c>
      <c r="B613" s="22" t="s">
        <v>1492</v>
      </c>
      <c r="C613" s="83"/>
      <c r="D613" s="238"/>
    </row>
    <row r="614" spans="1:4" ht="37.5" hidden="1">
      <c r="A614" s="23" t="s">
        <v>1493</v>
      </c>
      <c r="B614" s="22" t="s">
        <v>1494</v>
      </c>
      <c r="C614" s="82"/>
      <c r="D614" s="238"/>
    </row>
    <row r="615" spans="1:4" ht="37.5" hidden="1">
      <c r="A615" s="23" t="s">
        <v>451</v>
      </c>
      <c r="B615" s="22" t="s">
        <v>452</v>
      </c>
      <c r="C615" s="83"/>
      <c r="D615" s="238"/>
    </row>
    <row r="616" spans="1:4" ht="56.25" hidden="1">
      <c r="A616" s="23" t="s">
        <v>453</v>
      </c>
      <c r="B616" s="22" t="s">
        <v>454</v>
      </c>
      <c r="C616" s="83"/>
      <c r="D616" s="238"/>
    </row>
    <row r="617" spans="1:4" ht="37.5" hidden="1">
      <c r="A617" s="23" t="s">
        <v>789</v>
      </c>
      <c r="B617" s="22" t="s">
        <v>790</v>
      </c>
      <c r="C617" s="83"/>
      <c r="D617" s="238"/>
    </row>
    <row r="618" spans="1:4" ht="56.25" hidden="1">
      <c r="A618" s="23" t="s">
        <v>791</v>
      </c>
      <c r="B618" s="22" t="s">
        <v>792</v>
      </c>
      <c r="C618" s="83"/>
      <c r="D618" s="238"/>
    </row>
    <row r="619" spans="1:4" ht="56.25" hidden="1">
      <c r="A619" s="23" t="s">
        <v>519</v>
      </c>
      <c r="B619" s="22" t="s">
        <v>520</v>
      </c>
      <c r="C619" s="83"/>
      <c r="D619" s="238"/>
    </row>
    <row r="620" spans="1:4" ht="37.5" hidden="1">
      <c r="A620" s="23" t="s">
        <v>521</v>
      </c>
      <c r="B620" s="22" t="s">
        <v>522</v>
      </c>
      <c r="C620" s="83"/>
      <c r="D620" s="238"/>
    </row>
    <row r="621" spans="1:4" ht="75" hidden="1">
      <c r="A621" s="23" t="s">
        <v>1573</v>
      </c>
      <c r="B621" s="22" t="s">
        <v>1574</v>
      </c>
      <c r="C621" s="83"/>
      <c r="D621" s="238"/>
    </row>
    <row r="622" spans="1:4" ht="112.5" hidden="1">
      <c r="A622" s="23" t="s">
        <v>608</v>
      </c>
      <c r="B622" s="22" t="s">
        <v>965</v>
      </c>
      <c r="C622" s="82"/>
      <c r="D622" s="238"/>
    </row>
    <row r="623" spans="1:4" ht="37.5" hidden="1">
      <c r="A623" s="23" t="s">
        <v>966</v>
      </c>
      <c r="B623" s="22" t="s">
        <v>967</v>
      </c>
      <c r="C623" s="83"/>
      <c r="D623" s="238"/>
    </row>
    <row r="624" spans="1:4" ht="56.25" hidden="1">
      <c r="A624" s="23" t="s">
        <v>968</v>
      </c>
      <c r="B624" s="22" t="s">
        <v>969</v>
      </c>
      <c r="C624" s="83"/>
      <c r="D624" s="238"/>
    </row>
    <row r="625" spans="1:4" ht="56.25" hidden="1">
      <c r="A625" s="23" t="s">
        <v>1269</v>
      </c>
      <c r="B625" s="22" t="s">
        <v>1270</v>
      </c>
      <c r="C625" s="83"/>
      <c r="D625" s="238"/>
    </row>
    <row r="626" spans="1:4" ht="37.5" hidden="1">
      <c r="A626" s="23" t="s">
        <v>1271</v>
      </c>
      <c r="B626" s="22" t="s">
        <v>1272</v>
      </c>
      <c r="C626" s="83"/>
      <c r="D626" s="238"/>
    </row>
    <row r="627" spans="1:4" ht="37.5" hidden="1">
      <c r="A627" s="23" t="s">
        <v>1307</v>
      </c>
      <c r="B627" s="22" t="s">
        <v>1308</v>
      </c>
      <c r="C627" s="83"/>
      <c r="D627" s="238"/>
    </row>
    <row r="628" spans="1:4" ht="37.5" hidden="1">
      <c r="A628" s="23" t="s">
        <v>609</v>
      </c>
      <c r="B628" s="22" t="s">
        <v>610</v>
      </c>
      <c r="C628" s="83"/>
      <c r="D628" s="238"/>
    </row>
    <row r="629" spans="1:4" ht="37.5" hidden="1">
      <c r="A629" s="23" t="s">
        <v>611</v>
      </c>
      <c r="B629" s="22" t="s">
        <v>612</v>
      </c>
      <c r="C629" s="83"/>
      <c r="D629" s="238"/>
    </row>
    <row r="630" spans="1:4" ht="37.5" hidden="1">
      <c r="A630" s="23" t="s">
        <v>613</v>
      </c>
      <c r="B630" s="22" t="s">
        <v>614</v>
      </c>
      <c r="C630" s="83"/>
      <c r="D630" s="238"/>
    </row>
    <row r="631" spans="1:4" ht="37.5" hidden="1">
      <c r="A631" s="23" t="s">
        <v>615</v>
      </c>
      <c r="B631" s="22" t="s">
        <v>616</v>
      </c>
      <c r="C631" s="83"/>
      <c r="D631" s="238"/>
    </row>
    <row r="632" spans="1:4" ht="37.5" hidden="1">
      <c r="A632" s="23" t="s">
        <v>192</v>
      </c>
      <c r="B632" s="22" t="s">
        <v>193</v>
      </c>
      <c r="C632" s="83"/>
      <c r="D632" s="238"/>
    </row>
    <row r="633" spans="1:4" ht="75" hidden="1">
      <c r="A633" s="23" t="s">
        <v>194</v>
      </c>
      <c r="B633" s="22" t="s">
        <v>195</v>
      </c>
      <c r="C633" s="83"/>
      <c r="D633" s="238"/>
    </row>
    <row r="634" spans="1:4" ht="75" hidden="1">
      <c r="A634" s="23" t="s">
        <v>196</v>
      </c>
      <c r="B634" s="22" t="s">
        <v>197</v>
      </c>
      <c r="C634" s="83"/>
      <c r="D634" s="238"/>
    </row>
    <row r="635" spans="1:4" ht="37.5" hidden="1">
      <c r="A635" s="23" t="s">
        <v>27</v>
      </c>
      <c r="B635" s="22" t="s">
        <v>28</v>
      </c>
      <c r="C635" s="83"/>
      <c r="D635" s="238"/>
    </row>
    <row r="636" spans="1:4" ht="37.5" hidden="1">
      <c r="A636" s="23" t="s">
        <v>29</v>
      </c>
      <c r="B636" s="22" t="s">
        <v>360</v>
      </c>
      <c r="C636" s="82"/>
      <c r="D636" s="238"/>
    </row>
    <row r="637" spans="1:4" ht="56.25" hidden="1">
      <c r="A637" s="23" t="s">
        <v>361</v>
      </c>
      <c r="B637" s="22" t="s">
        <v>362</v>
      </c>
      <c r="C637" s="83"/>
      <c r="D637" s="238"/>
    </row>
    <row r="638" spans="1:4" ht="56.25" hidden="1">
      <c r="A638" s="23" t="s">
        <v>1518</v>
      </c>
      <c r="B638" s="22" t="s">
        <v>1519</v>
      </c>
      <c r="C638" s="83"/>
      <c r="D638" s="238"/>
    </row>
    <row r="639" spans="1:4" ht="56.25" hidden="1">
      <c r="A639" s="23" t="s">
        <v>1520</v>
      </c>
      <c r="B639" s="22" t="s">
        <v>1521</v>
      </c>
      <c r="C639" s="83"/>
      <c r="D639" s="238"/>
    </row>
    <row r="640" spans="1:4" ht="56.25" hidden="1">
      <c r="A640" s="23" t="s">
        <v>1522</v>
      </c>
      <c r="B640" s="22" t="s">
        <v>1523</v>
      </c>
      <c r="C640" s="83"/>
      <c r="D640" s="238"/>
    </row>
    <row r="641" spans="1:4" ht="56.25" hidden="1">
      <c r="A641" s="23" t="s">
        <v>1524</v>
      </c>
      <c r="B641" s="22" t="s">
        <v>1525</v>
      </c>
      <c r="C641" s="83"/>
      <c r="D641" s="238"/>
    </row>
    <row r="642" spans="1:4" ht="56.25" hidden="1">
      <c r="A642" s="23" t="s">
        <v>1526</v>
      </c>
      <c r="B642" s="22" t="s">
        <v>1527</v>
      </c>
      <c r="C642" s="83"/>
      <c r="D642" s="238"/>
    </row>
    <row r="643" spans="1:4" ht="56.25" hidden="1">
      <c r="A643" s="23" t="s">
        <v>1528</v>
      </c>
      <c r="B643" s="22" t="s">
        <v>1529</v>
      </c>
      <c r="C643" s="83"/>
      <c r="D643" s="238"/>
    </row>
    <row r="644" spans="1:4" ht="56.25" hidden="1">
      <c r="A644" s="23" t="s">
        <v>138</v>
      </c>
      <c r="B644" s="22" t="s">
        <v>139</v>
      </c>
      <c r="C644" s="83"/>
      <c r="D644" s="238"/>
    </row>
    <row r="645" spans="1:4" ht="75" hidden="1">
      <c r="A645" s="23" t="s">
        <v>140</v>
      </c>
      <c r="B645" s="22" t="s">
        <v>141</v>
      </c>
      <c r="C645" s="83"/>
      <c r="D645" s="238"/>
    </row>
    <row r="646" spans="1:4" ht="75" hidden="1">
      <c r="A646" s="23" t="s">
        <v>142</v>
      </c>
      <c r="B646" s="22" t="s">
        <v>143</v>
      </c>
      <c r="C646" s="83"/>
      <c r="D646" s="238"/>
    </row>
    <row r="647" spans="1:4" ht="24" hidden="1" customHeight="1">
      <c r="A647" s="23" t="s">
        <v>266</v>
      </c>
      <c r="B647" s="22" t="s">
        <v>1015</v>
      </c>
      <c r="C647" s="83"/>
      <c r="D647" s="83"/>
    </row>
    <row r="648" spans="1:4" ht="44.25" hidden="1" customHeight="1">
      <c r="A648" s="23" t="s">
        <v>144</v>
      </c>
      <c r="B648" s="22" t="s">
        <v>1962</v>
      </c>
      <c r="C648" s="83"/>
      <c r="D648" s="83"/>
    </row>
    <row r="649" spans="1:4" ht="93.75" hidden="1">
      <c r="A649" s="23" t="s">
        <v>1354</v>
      </c>
      <c r="B649" s="22" t="s">
        <v>1016</v>
      </c>
      <c r="C649" s="83"/>
      <c r="D649" s="238"/>
    </row>
    <row r="650" spans="1:4" ht="83.25" hidden="1" customHeight="1">
      <c r="A650" s="23" t="s">
        <v>834</v>
      </c>
      <c r="B650" s="22" t="s">
        <v>1017</v>
      </c>
      <c r="C650" s="83"/>
      <c r="D650" s="238"/>
    </row>
    <row r="651" spans="1:4" ht="75" hidden="1">
      <c r="A651" s="23" t="s">
        <v>114</v>
      </c>
      <c r="B651" s="22" t="s">
        <v>1020</v>
      </c>
      <c r="C651" s="83"/>
      <c r="D651" s="238"/>
    </row>
    <row r="652" spans="1:4" ht="59.25" hidden="1" customHeight="1">
      <c r="A652" s="23" t="s">
        <v>115</v>
      </c>
      <c r="B652" s="22" t="s">
        <v>1230</v>
      </c>
      <c r="C652" s="83"/>
      <c r="D652" s="238"/>
    </row>
    <row r="653" spans="1:4" ht="35.25" hidden="1" customHeight="1">
      <c r="A653" s="23" t="s">
        <v>1249</v>
      </c>
      <c r="B653" s="22" t="s">
        <v>316</v>
      </c>
      <c r="C653" s="83"/>
      <c r="D653" s="238"/>
    </row>
    <row r="654" spans="1:4" ht="66.75" hidden="1" customHeight="1">
      <c r="A654" s="23" t="s">
        <v>1250</v>
      </c>
      <c r="B654" s="22" t="s">
        <v>1021</v>
      </c>
      <c r="C654" s="83"/>
      <c r="D654" s="83"/>
    </row>
    <row r="655" spans="1:4" ht="79.5" hidden="1" customHeight="1">
      <c r="A655" s="23" t="s">
        <v>1251</v>
      </c>
      <c r="B655" s="22" t="s">
        <v>148</v>
      </c>
      <c r="C655" s="83"/>
      <c r="D655" s="238"/>
    </row>
    <row r="656" spans="1:4" ht="112.5" hidden="1" customHeight="1">
      <c r="A656" s="23" t="s">
        <v>953</v>
      </c>
      <c r="B656" s="22" t="s">
        <v>1022</v>
      </c>
      <c r="C656" s="83"/>
      <c r="D656" s="83"/>
    </row>
    <row r="657" spans="1:4" ht="58.5" hidden="1" customHeight="1">
      <c r="A657" s="23" t="s">
        <v>106</v>
      </c>
      <c r="B657" s="22" t="s">
        <v>1023</v>
      </c>
      <c r="C657" s="83"/>
      <c r="D657" s="238"/>
    </row>
    <row r="658" spans="1:4" ht="62.25" hidden="1" customHeight="1">
      <c r="A658" s="23" t="s">
        <v>107</v>
      </c>
      <c r="B658" s="22" t="s">
        <v>130</v>
      </c>
      <c r="C658" s="83"/>
      <c r="D658" s="238"/>
    </row>
    <row r="659" spans="1:4" ht="56.25" hidden="1" customHeight="1">
      <c r="A659" s="23" t="s">
        <v>1307</v>
      </c>
      <c r="B659" s="22" t="s">
        <v>1024</v>
      </c>
      <c r="C659" s="83"/>
      <c r="D659" s="238"/>
    </row>
    <row r="660" spans="1:4" ht="41.25" hidden="1" customHeight="1">
      <c r="A660" s="23" t="s">
        <v>108</v>
      </c>
      <c r="B660" s="22" t="s">
        <v>1025</v>
      </c>
      <c r="C660" s="83"/>
      <c r="D660" s="238"/>
    </row>
    <row r="661" spans="1:4" ht="27" hidden="1" customHeight="1">
      <c r="A661" s="23" t="s">
        <v>192</v>
      </c>
      <c r="B661" s="22" t="s">
        <v>193</v>
      </c>
      <c r="C661" s="83"/>
      <c r="D661" s="238"/>
    </row>
    <row r="662" spans="1:4" ht="36.75" hidden="1" customHeight="1">
      <c r="A662" s="23" t="s">
        <v>1400</v>
      </c>
      <c r="B662" s="22" t="s">
        <v>1401</v>
      </c>
      <c r="C662" s="83"/>
      <c r="D662" s="238"/>
    </row>
    <row r="663" spans="1:4" ht="86.25" hidden="1" customHeight="1">
      <c r="A663" s="23" t="s">
        <v>534</v>
      </c>
      <c r="B663" s="22" t="s">
        <v>981</v>
      </c>
      <c r="C663" s="83"/>
      <c r="D663" s="238"/>
    </row>
    <row r="664" spans="1:4" ht="39.75" hidden="1" customHeight="1">
      <c r="A664" s="23" t="s">
        <v>1044</v>
      </c>
      <c r="B664" s="22" t="s">
        <v>1045</v>
      </c>
      <c r="C664" s="83"/>
      <c r="D664" s="238"/>
    </row>
    <row r="665" spans="1:4" ht="39.75" hidden="1" customHeight="1">
      <c r="A665" s="23" t="s">
        <v>1315</v>
      </c>
      <c r="B665" s="22" t="s">
        <v>1316</v>
      </c>
      <c r="C665" s="83"/>
      <c r="D665" s="238"/>
    </row>
    <row r="666" spans="1:4" ht="64.5" hidden="1" customHeight="1">
      <c r="A666" s="23" t="s">
        <v>1317</v>
      </c>
      <c r="B666" s="22" t="s">
        <v>1026</v>
      </c>
      <c r="C666" s="83"/>
      <c r="D666" s="238"/>
    </row>
    <row r="667" spans="1:4" ht="64.5" hidden="1" customHeight="1">
      <c r="A667" s="23" t="s">
        <v>1402</v>
      </c>
      <c r="B667" s="22" t="s">
        <v>1403</v>
      </c>
      <c r="C667" s="83"/>
      <c r="D667" s="238"/>
    </row>
    <row r="668" spans="1:4" ht="75.75" hidden="1" customHeight="1">
      <c r="A668" s="23" t="s">
        <v>980</v>
      </c>
      <c r="B668" s="22" t="s">
        <v>1403</v>
      </c>
      <c r="C668" s="83"/>
      <c r="D668" s="238"/>
    </row>
    <row r="669" spans="1:4" ht="38.25" customHeight="1">
      <c r="A669" s="23" t="s">
        <v>1534</v>
      </c>
      <c r="B669" s="22" t="s">
        <v>1962</v>
      </c>
      <c r="C669" s="85"/>
      <c r="D669" s="421"/>
    </row>
    <row r="670" spans="1:4" hidden="1">
      <c r="A670" s="23" t="s">
        <v>1535</v>
      </c>
      <c r="B670" s="22" t="s">
        <v>1536</v>
      </c>
      <c r="C670" s="82"/>
      <c r="D670" s="238"/>
    </row>
    <row r="671" spans="1:4" hidden="1">
      <c r="A671" s="23" t="s">
        <v>1537</v>
      </c>
      <c r="B671" s="22" t="s">
        <v>1538</v>
      </c>
      <c r="C671" s="82"/>
      <c r="D671" s="238"/>
    </row>
    <row r="672" spans="1:4" ht="37.5" hidden="1">
      <c r="A672" s="23" t="s">
        <v>1539</v>
      </c>
      <c r="B672" s="22" t="s">
        <v>1540</v>
      </c>
      <c r="C672" s="83"/>
      <c r="D672" s="238"/>
    </row>
    <row r="673" spans="1:4" ht="37.5" hidden="1">
      <c r="A673" s="23" t="s">
        <v>1541</v>
      </c>
      <c r="B673" s="22" t="s">
        <v>1542</v>
      </c>
      <c r="C673" s="83"/>
      <c r="D673" s="238"/>
    </row>
    <row r="674" spans="1:4" ht="37.5" hidden="1">
      <c r="A674" s="23" t="s">
        <v>711</v>
      </c>
      <c r="B674" s="22" t="s">
        <v>712</v>
      </c>
      <c r="C674" s="83"/>
      <c r="D674" s="238"/>
    </row>
    <row r="675" spans="1:4" ht="37.5" hidden="1">
      <c r="A675" s="23" t="s">
        <v>713</v>
      </c>
      <c r="B675" s="22" t="s">
        <v>714</v>
      </c>
      <c r="C675" s="83"/>
      <c r="D675" s="238"/>
    </row>
    <row r="676" spans="1:4" ht="37.5" hidden="1">
      <c r="A676" s="23" t="s">
        <v>715</v>
      </c>
      <c r="B676" s="22" t="s">
        <v>716</v>
      </c>
      <c r="C676" s="83"/>
      <c r="D676" s="238"/>
    </row>
    <row r="677" spans="1:4" ht="37.5" hidden="1">
      <c r="A677" s="23" t="s">
        <v>717</v>
      </c>
      <c r="B677" s="22" t="s">
        <v>718</v>
      </c>
      <c r="C677" s="83"/>
      <c r="D677" s="238"/>
    </row>
    <row r="678" spans="1:4" ht="37.5" hidden="1">
      <c r="A678" s="23" t="s">
        <v>719</v>
      </c>
      <c r="B678" s="22" t="s">
        <v>720</v>
      </c>
      <c r="C678" s="83"/>
      <c r="D678" s="238"/>
    </row>
    <row r="679" spans="1:4" ht="37.5" hidden="1">
      <c r="A679" s="23" t="s">
        <v>721</v>
      </c>
      <c r="B679" s="22" t="s">
        <v>722</v>
      </c>
      <c r="C679" s="83"/>
      <c r="D679" s="238"/>
    </row>
    <row r="680" spans="1:4" ht="37.5" hidden="1">
      <c r="A680" s="23" t="s">
        <v>723</v>
      </c>
      <c r="B680" s="22" t="s">
        <v>724</v>
      </c>
      <c r="C680" s="83"/>
      <c r="D680" s="238"/>
    </row>
    <row r="681" spans="1:4" hidden="1">
      <c r="A681" s="23" t="s">
        <v>725</v>
      </c>
      <c r="B681" s="22" t="s">
        <v>726</v>
      </c>
      <c r="C681" s="82"/>
      <c r="D681" s="238"/>
    </row>
    <row r="682" spans="1:4" hidden="1">
      <c r="A682" s="23" t="s">
        <v>1133</v>
      </c>
      <c r="B682" s="22" t="s">
        <v>1134</v>
      </c>
      <c r="C682" s="83"/>
      <c r="D682" s="238"/>
    </row>
    <row r="683" spans="1:4" ht="37.5" hidden="1">
      <c r="A683" s="23" t="s">
        <v>1135</v>
      </c>
      <c r="B683" s="22" t="s">
        <v>1136</v>
      </c>
      <c r="C683" s="83"/>
      <c r="D683" s="238"/>
    </row>
    <row r="684" spans="1:4" hidden="1">
      <c r="A684" s="23" t="s">
        <v>1137</v>
      </c>
      <c r="B684" s="22" t="s">
        <v>1138</v>
      </c>
      <c r="C684" s="83"/>
      <c r="D684" s="238"/>
    </row>
    <row r="685" spans="1:4" ht="37.5" hidden="1">
      <c r="A685" s="23" t="s">
        <v>1139</v>
      </c>
      <c r="B685" s="22" t="s">
        <v>1140</v>
      </c>
      <c r="C685" s="83"/>
      <c r="D685" s="238"/>
    </row>
    <row r="686" spans="1:4" ht="37.5" hidden="1">
      <c r="A686" s="23" t="s">
        <v>110</v>
      </c>
      <c r="B686" s="22" t="s">
        <v>111</v>
      </c>
      <c r="C686" s="83"/>
      <c r="D686" s="238"/>
    </row>
    <row r="687" spans="1:4" hidden="1">
      <c r="A687" s="23" t="s">
        <v>112</v>
      </c>
      <c r="B687" s="22" t="s">
        <v>113</v>
      </c>
      <c r="C687" s="83"/>
      <c r="D687" s="238"/>
    </row>
    <row r="688" spans="1:4" ht="37.5" hidden="1">
      <c r="A688" s="23" t="s">
        <v>888</v>
      </c>
      <c r="B688" s="22" t="s">
        <v>889</v>
      </c>
      <c r="C688" s="82"/>
      <c r="D688" s="238"/>
    </row>
    <row r="689" spans="1:4" ht="37.5" hidden="1">
      <c r="A689" s="23" t="s">
        <v>336</v>
      </c>
      <c r="B689" s="22" t="s">
        <v>337</v>
      </c>
      <c r="C689" s="83"/>
      <c r="D689" s="238"/>
    </row>
    <row r="690" spans="1:4" ht="37.5" hidden="1">
      <c r="A690" s="23" t="s">
        <v>338</v>
      </c>
      <c r="B690" s="22" t="s">
        <v>339</v>
      </c>
      <c r="C690" s="83"/>
      <c r="D690" s="238"/>
    </row>
    <row r="691" spans="1:4" ht="37.5" hidden="1">
      <c r="A691" s="23" t="s">
        <v>80</v>
      </c>
      <c r="B691" s="22" t="s">
        <v>81</v>
      </c>
      <c r="C691" s="83"/>
      <c r="D691" s="238"/>
    </row>
    <row r="692" spans="1:4" ht="37.5" hidden="1">
      <c r="A692" s="23" t="s">
        <v>1223</v>
      </c>
      <c r="B692" s="22" t="s">
        <v>1224</v>
      </c>
      <c r="C692" s="83"/>
      <c r="D692" s="238"/>
    </row>
    <row r="693" spans="1:4" ht="75" hidden="1">
      <c r="A693" s="23" t="s">
        <v>1615</v>
      </c>
      <c r="B693" s="22" t="s">
        <v>1616</v>
      </c>
      <c r="C693" s="83"/>
      <c r="D693" s="238"/>
    </row>
    <row r="694" spans="1:4" ht="75" hidden="1">
      <c r="A694" s="23" t="s">
        <v>1617</v>
      </c>
      <c r="B694" s="22" t="s">
        <v>1618</v>
      </c>
      <c r="C694" s="82"/>
      <c r="D694" s="238"/>
    </row>
    <row r="695" spans="1:4" ht="37.5" hidden="1">
      <c r="A695" s="23" t="s">
        <v>1619</v>
      </c>
      <c r="B695" s="22" t="s">
        <v>1620</v>
      </c>
      <c r="C695" s="82"/>
      <c r="D695" s="238"/>
    </row>
    <row r="696" spans="1:4" ht="56.25" hidden="1">
      <c r="A696" s="23" t="s">
        <v>1621</v>
      </c>
      <c r="B696" s="22" t="s">
        <v>1622</v>
      </c>
      <c r="C696" s="83"/>
      <c r="D696" s="238"/>
    </row>
    <row r="697" spans="1:4" ht="56.25" hidden="1">
      <c r="A697" s="23" t="s">
        <v>1623</v>
      </c>
      <c r="B697" s="22" t="s">
        <v>1624</v>
      </c>
      <c r="C697" s="83"/>
      <c r="D697" s="238"/>
    </row>
    <row r="698" spans="1:4" ht="56.25" hidden="1">
      <c r="A698" s="23" t="s">
        <v>1625</v>
      </c>
      <c r="B698" s="22" t="s">
        <v>1626</v>
      </c>
      <c r="C698" s="83"/>
      <c r="D698" s="238"/>
    </row>
    <row r="699" spans="1:4" ht="56.25" hidden="1">
      <c r="A699" s="23" t="s">
        <v>807</v>
      </c>
      <c r="B699" s="22" t="s">
        <v>808</v>
      </c>
      <c r="C699" s="83"/>
      <c r="D699" s="238"/>
    </row>
    <row r="700" spans="1:4" ht="37.5" hidden="1">
      <c r="A700" s="23" t="s">
        <v>1066</v>
      </c>
      <c r="B700" s="22" t="s">
        <v>1067</v>
      </c>
      <c r="C700" s="82"/>
      <c r="D700" s="238"/>
    </row>
    <row r="701" spans="1:4" ht="56.25" hidden="1">
      <c r="A701" s="23" t="s">
        <v>1068</v>
      </c>
      <c r="B701" s="22" t="s">
        <v>1069</v>
      </c>
      <c r="C701" s="83"/>
      <c r="D701" s="238"/>
    </row>
    <row r="702" spans="1:4" ht="56.25" hidden="1">
      <c r="A702" s="23" t="s">
        <v>1070</v>
      </c>
      <c r="B702" s="22" t="s">
        <v>1071</v>
      </c>
      <c r="C702" s="83"/>
      <c r="D702" s="238"/>
    </row>
    <row r="703" spans="1:4" ht="56.25" hidden="1">
      <c r="A703" s="23" t="s">
        <v>1072</v>
      </c>
      <c r="B703" s="22" t="s">
        <v>1073</v>
      </c>
      <c r="C703" s="83"/>
      <c r="D703" s="238"/>
    </row>
    <row r="704" spans="1:4" ht="37.5" hidden="1">
      <c r="A704" s="23" t="s">
        <v>1074</v>
      </c>
      <c r="B704" s="22" t="s">
        <v>1459</v>
      </c>
      <c r="C704" s="82"/>
      <c r="D704" s="238"/>
    </row>
    <row r="705" spans="1:4" ht="56.25" hidden="1">
      <c r="A705" s="23" t="s">
        <v>1460</v>
      </c>
      <c r="B705" s="22" t="s">
        <v>1461</v>
      </c>
      <c r="C705" s="83"/>
      <c r="D705" s="238"/>
    </row>
    <row r="706" spans="1:4" ht="56.25" hidden="1">
      <c r="A706" s="23" t="s">
        <v>1462</v>
      </c>
      <c r="B706" s="22" t="s">
        <v>1463</v>
      </c>
      <c r="C706" s="83"/>
      <c r="D706" s="238"/>
    </row>
    <row r="707" spans="1:4" ht="37.5" hidden="1">
      <c r="A707" s="23" t="s">
        <v>40</v>
      </c>
      <c r="B707" s="22" t="s">
        <v>41</v>
      </c>
      <c r="C707" s="82"/>
      <c r="D707" s="238"/>
    </row>
    <row r="708" spans="1:4" ht="56.25" hidden="1">
      <c r="A708" s="23" t="s">
        <v>42</v>
      </c>
      <c r="B708" s="22" t="s">
        <v>43</v>
      </c>
      <c r="C708" s="83"/>
      <c r="D708" s="238"/>
    </row>
    <row r="709" spans="1:4" ht="56.25" hidden="1">
      <c r="A709" s="23" t="s">
        <v>44</v>
      </c>
      <c r="B709" s="22" t="s">
        <v>45</v>
      </c>
      <c r="C709" s="83"/>
      <c r="D709" s="238"/>
    </row>
    <row r="710" spans="1:4" ht="56.25" hidden="1">
      <c r="A710" s="23" t="s">
        <v>1713</v>
      </c>
      <c r="B710" s="22" t="s">
        <v>1714</v>
      </c>
      <c r="C710" s="82"/>
      <c r="D710" s="238"/>
    </row>
    <row r="711" spans="1:4" ht="56.25" hidden="1">
      <c r="A711" s="23" t="s">
        <v>1713</v>
      </c>
      <c r="B711" s="22" t="s">
        <v>1715</v>
      </c>
      <c r="C711" s="83"/>
      <c r="D711" s="238"/>
    </row>
    <row r="712" spans="1:4" ht="37.5" hidden="1">
      <c r="A712" s="23" t="s">
        <v>1716</v>
      </c>
      <c r="B712" s="22" t="s">
        <v>1717</v>
      </c>
      <c r="C712" s="82"/>
      <c r="D712" s="238"/>
    </row>
    <row r="713" spans="1:4" ht="37.5" hidden="1">
      <c r="A713" s="23" t="s">
        <v>1718</v>
      </c>
      <c r="B713" s="22" t="s">
        <v>1719</v>
      </c>
      <c r="C713" s="83"/>
      <c r="D713" s="238"/>
    </row>
    <row r="714" spans="1:4" ht="37.5" hidden="1">
      <c r="A714" s="23" t="s">
        <v>1720</v>
      </c>
      <c r="B714" s="22" t="s">
        <v>1721</v>
      </c>
      <c r="C714" s="82"/>
      <c r="D714" s="238"/>
    </row>
    <row r="715" spans="1:4" ht="56.25" hidden="1">
      <c r="A715" s="23" t="s">
        <v>1555</v>
      </c>
      <c r="B715" s="22" t="s">
        <v>1556</v>
      </c>
      <c r="C715" s="83"/>
      <c r="D715" s="238"/>
    </row>
    <row r="716" spans="1:4" ht="37.5" hidden="1">
      <c r="A716" s="23" t="s">
        <v>1557</v>
      </c>
      <c r="B716" s="22" t="s">
        <v>1163</v>
      </c>
      <c r="C716" s="82"/>
      <c r="D716" s="238"/>
    </row>
    <row r="717" spans="1:4" ht="37.5" hidden="1">
      <c r="A717" s="23" t="s">
        <v>856</v>
      </c>
      <c r="B717" s="22" t="s">
        <v>857</v>
      </c>
      <c r="C717" s="83"/>
      <c r="D717" s="238"/>
    </row>
    <row r="718" spans="1:4" ht="37.5" hidden="1">
      <c r="A718" s="23" t="s">
        <v>1187</v>
      </c>
      <c r="B718" s="22" t="s">
        <v>1188</v>
      </c>
      <c r="C718" s="83"/>
      <c r="D718" s="238"/>
    </row>
    <row r="719" spans="1:4" ht="37.5" hidden="1">
      <c r="A719" s="23" t="s">
        <v>1189</v>
      </c>
      <c r="B719" s="22" t="s">
        <v>1190</v>
      </c>
      <c r="C719" s="83"/>
      <c r="D719" s="238"/>
    </row>
    <row r="720" spans="1:4" ht="37.5" hidden="1">
      <c r="A720" s="23" t="s">
        <v>1191</v>
      </c>
      <c r="B720" s="22" t="s">
        <v>1192</v>
      </c>
      <c r="C720" s="82"/>
      <c r="D720" s="238"/>
    </row>
    <row r="721" spans="1:4" ht="56.25" hidden="1">
      <c r="A721" s="23" t="s">
        <v>1193</v>
      </c>
      <c r="B721" s="22" t="s">
        <v>1194</v>
      </c>
      <c r="C721" s="82"/>
      <c r="D721" s="238"/>
    </row>
    <row r="722" spans="1:4" ht="37.5" hidden="1">
      <c r="A722" s="23" t="s">
        <v>1195</v>
      </c>
      <c r="B722" s="22" t="s">
        <v>1196</v>
      </c>
      <c r="C722" s="83"/>
      <c r="D722" s="238"/>
    </row>
    <row r="723" spans="1:4" ht="37.5" hidden="1">
      <c r="A723" s="23" t="s">
        <v>1197</v>
      </c>
      <c r="B723" s="22" t="s">
        <v>1198</v>
      </c>
      <c r="C723" s="83"/>
      <c r="D723" s="238"/>
    </row>
    <row r="724" spans="1:4" ht="56.25" hidden="1">
      <c r="A724" s="23" t="s">
        <v>1199</v>
      </c>
      <c r="B724" s="22" t="s">
        <v>1200</v>
      </c>
      <c r="C724" s="83"/>
      <c r="D724" s="238"/>
    </row>
    <row r="725" spans="1:4" ht="56.25" hidden="1">
      <c r="A725" s="23" t="s">
        <v>1201</v>
      </c>
      <c r="B725" s="22" t="s">
        <v>1202</v>
      </c>
      <c r="C725" s="83"/>
      <c r="D725" s="238"/>
    </row>
    <row r="726" spans="1:4" ht="56.25" hidden="1">
      <c r="A726" s="23" t="s">
        <v>1416</v>
      </c>
      <c r="B726" s="22" t="s">
        <v>1417</v>
      </c>
      <c r="C726" s="82"/>
      <c r="D726" s="238"/>
    </row>
    <row r="727" spans="1:4" ht="37.5" hidden="1">
      <c r="A727" s="23" t="s">
        <v>1195</v>
      </c>
      <c r="B727" s="22" t="s">
        <v>1418</v>
      </c>
      <c r="C727" s="83"/>
      <c r="D727" s="238"/>
    </row>
    <row r="728" spans="1:4" ht="37.5" hidden="1">
      <c r="A728" s="23" t="s">
        <v>1197</v>
      </c>
      <c r="B728" s="22" t="s">
        <v>1419</v>
      </c>
      <c r="C728" s="83"/>
      <c r="D728" s="238"/>
    </row>
    <row r="729" spans="1:4" ht="56.25" hidden="1">
      <c r="A729" s="23" t="s">
        <v>1199</v>
      </c>
      <c r="B729" s="22" t="s">
        <v>1420</v>
      </c>
      <c r="C729" s="83"/>
      <c r="D729" s="238"/>
    </row>
    <row r="730" spans="1:4" ht="56.25" hidden="1">
      <c r="A730" s="23" t="s">
        <v>1201</v>
      </c>
      <c r="B730" s="22" t="s">
        <v>1421</v>
      </c>
      <c r="C730" s="83"/>
      <c r="D730" s="238"/>
    </row>
    <row r="731" spans="1:4" ht="56.25" hidden="1">
      <c r="A731" s="23" t="s">
        <v>1355</v>
      </c>
      <c r="B731" s="22" t="s">
        <v>1356</v>
      </c>
      <c r="C731" s="82"/>
      <c r="D731" s="238"/>
    </row>
    <row r="732" spans="1:4" ht="37.5" hidden="1">
      <c r="A732" s="23" t="s">
        <v>1195</v>
      </c>
      <c r="B732" s="22" t="s">
        <v>1357</v>
      </c>
      <c r="C732" s="83"/>
      <c r="D732" s="238"/>
    </row>
    <row r="733" spans="1:4" ht="37.5" hidden="1">
      <c r="A733" s="23" t="s">
        <v>1197</v>
      </c>
      <c r="B733" s="22" t="s">
        <v>1358</v>
      </c>
      <c r="C733" s="83"/>
      <c r="D733" s="238"/>
    </row>
    <row r="734" spans="1:4" ht="56.25" hidden="1">
      <c r="A734" s="23" t="s">
        <v>1199</v>
      </c>
      <c r="B734" s="22" t="s">
        <v>1359</v>
      </c>
      <c r="C734" s="83"/>
      <c r="D734" s="238"/>
    </row>
    <row r="735" spans="1:4" ht="56.25" hidden="1">
      <c r="A735" s="23" t="s">
        <v>1201</v>
      </c>
      <c r="B735" s="22" t="s">
        <v>1360</v>
      </c>
      <c r="C735" s="83"/>
      <c r="D735" s="238"/>
    </row>
    <row r="736" spans="1:4" ht="56.25" hidden="1">
      <c r="A736" s="23" t="s">
        <v>1361</v>
      </c>
      <c r="B736" s="22" t="s">
        <v>1033</v>
      </c>
      <c r="C736" s="82"/>
      <c r="D736" s="238"/>
    </row>
    <row r="737" spans="1:4" ht="75" hidden="1">
      <c r="A737" s="23" t="s">
        <v>1034</v>
      </c>
      <c r="B737" s="22" t="s">
        <v>1035</v>
      </c>
      <c r="C737" s="83"/>
      <c r="D737" s="238"/>
    </row>
    <row r="738" spans="1:4" ht="37.5">
      <c r="A738" s="23" t="s">
        <v>1967</v>
      </c>
      <c r="B738" s="22" t="s">
        <v>1968</v>
      </c>
      <c r="C738" s="85">
        <v>15</v>
      </c>
      <c r="D738" s="238">
        <v>15</v>
      </c>
    </row>
    <row r="739" spans="1:4" s="26" customFormat="1">
      <c r="A739" s="76" t="s">
        <v>1036</v>
      </c>
      <c r="B739" s="25" t="s">
        <v>357</v>
      </c>
      <c r="C739" s="84">
        <f>C740+C790</f>
        <v>8528</v>
      </c>
      <c r="D739" s="84">
        <f>D740+D790</f>
        <v>5323.8</v>
      </c>
    </row>
    <row r="740" spans="1:4" s="26" customFormat="1" ht="37.5">
      <c r="A740" s="16" t="s">
        <v>1037</v>
      </c>
      <c r="B740" s="25" t="s">
        <v>358</v>
      </c>
      <c r="C740" s="84">
        <f>C741+C791</f>
        <v>8528</v>
      </c>
      <c r="D740" s="84">
        <f>D741+D791</f>
        <v>5323.8</v>
      </c>
    </row>
    <row r="741" spans="1:4" ht="37.5" customHeight="1">
      <c r="A741" s="5" t="s">
        <v>1038</v>
      </c>
      <c r="B741" s="27" t="s">
        <v>1980</v>
      </c>
      <c r="C741" s="82">
        <v>5488</v>
      </c>
      <c r="D741" s="82">
        <v>5323.8</v>
      </c>
    </row>
    <row r="742" spans="1:4" ht="38.25" hidden="1" customHeight="1">
      <c r="A742" s="5" t="s">
        <v>1097</v>
      </c>
      <c r="B742" s="27" t="s">
        <v>30</v>
      </c>
      <c r="C742" s="83"/>
      <c r="D742" s="238"/>
    </row>
    <row r="743" spans="1:4" ht="53.25" hidden="1" customHeight="1">
      <c r="A743" s="16" t="s">
        <v>471</v>
      </c>
      <c r="B743" s="25"/>
      <c r="C743" s="85"/>
      <c r="D743" s="85"/>
    </row>
    <row r="744" spans="1:4" ht="38.25" hidden="1" customHeight="1">
      <c r="A744" s="28" t="s">
        <v>1707</v>
      </c>
      <c r="B744" s="15" t="s">
        <v>1171</v>
      </c>
      <c r="C744" s="83"/>
      <c r="D744" s="238"/>
    </row>
    <row r="745" spans="1:4" ht="78" hidden="1" customHeight="1">
      <c r="A745" s="5" t="s">
        <v>1378</v>
      </c>
      <c r="B745" s="15" t="s">
        <v>1172</v>
      </c>
      <c r="C745" s="83"/>
      <c r="D745" s="238"/>
    </row>
    <row r="746" spans="1:4" ht="38.25" hidden="1" customHeight="1">
      <c r="A746" s="5" t="s">
        <v>1084</v>
      </c>
      <c r="B746" s="15" t="s">
        <v>1173</v>
      </c>
      <c r="C746" s="83"/>
      <c r="D746" s="238"/>
    </row>
    <row r="747" spans="1:4" ht="60.75" hidden="1" customHeight="1">
      <c r="A747" s="5" t="s">
        <v>1627</v>
      </c>
      <c r="B747" s="15" t="s">
        <v>1174</v>
      </c>
      <c r="C747" s="82"/>
      <c r="D747" s="238"/>
    </row>
    <row r="748" spans="1:4" ht="57" hidden="1" customHeight="1">
      <c r="A748" s="5" t="s">
        <v>1118</v>
      </c>
      <c r="B748" s="15" t="s">
        <v>1174</v>
      </c>
      <c r="C748" s="82"/>
      <c r="D748" s="238"/>
    </row>
    <row r="749" spans="1:4" ht="80.25" hidden="1" customHeight="1">
      <c r="A749" s="38" t="s">
        <v>1760</v>
      </c>
      <c r="B749" s="15" t="s">
        <v>1173</v>
      </c>
      <c r="C749" s="83"/>
      <c r="D749" s="238"/>
    </row>
    <row r="750" spans="1:4" ht="53.25" hidden="1" customHeight="1">
      <c r="A750" s="32" t="s">
        <v>1141</v>
      </c>
      <c r="B750" s="29" t="s">
        <v>1175</v>
      </c>
      <c r="C750" s="83"/>
      <c r="D750" s="238"/>
    </row>
    <row r="751" spans="1:4" ht="42" hidden="1" customHeight="1">
      <c r="A751" s="5" t="s">
        <v>1632</v>
      </c>
      <c r="B751" s="15" t="s">
        <v>1404</v>
      </c>
      <c r="C751" s="82"/>
      <c r="D751" s="238"/>
    </row>
    <row r="752" spans="1:4" ht="91.5" hidden="1" customHeight="1">
      <c r="A752" s="5" t="s">
        <v>1759</v>
      </c>
      <c r="B752" s="15" t="s">
        <v>1176</v>
      </c>
      <c r="C752" s="83"/>
      <c r="D752" s="238"/>
    </row>
    <row r="753" spans="1:6" ht="25.5" hidden="1" customHeight="1">
      <c r="A753" s="5" t="s">
        <v>1811</v>
      </c>
      <c r="B753" s="15" t="s">
        <v>1205</v>
      </c>
      <c r="C753" s="83"/>
      <c r="D753" s="238"/>
    </row>
    <row r="754" spans="1:6" ht="78" hidden="1" customHeight="1">
      <c r="A754" s="5" t="s">
        <v>1812</v>
      </c>
      <c r="B754" s="15" t="s">
        <v>1205</v>
      </c>
      <c r="C754" s="83"/>
      <c r="D754" s="238"/>
    </row>
    <row r="755" spans="1:6" ht="65.25" hidden="1" customHeight="1">
      <c r="A755" s="2" t="s">
        <v>1813</v>
      </c>
      <c r="B755" s="15" t="s">
        <v>1205</v>
      </c>
      <c r="C755" s="83"/>
      <c r="D755" s="238"/>
    </row>
    <row r="756" spans="1:6" ht="53.25" hidden="1" customHeight="1">
      <c r="A756" s="5" t="s">
        <v>1814</v>
      </c>
      <c r="B756" s="15" t="s">
        <v>1205</v>
      </c>
      <c r="C756" s="83"/>
      <c r="D756" s="238"/>
    </row>
    <row r="757" spans="1:6" ht="75.75" hidden="1" customHeight="1">
      <c r="A757" s="5" t="s">
        <v>1815</v>
      </c>
      <c r="B757" s="15" t="s">
        <v>960</v>
      </c>
      <c r="C757" s="83"/>
      <c r="D757" s="238"/>
    </row>
    <row r="758" spans="1:6" s="26" customFormat="1" ht="21" hidden="1" customHeight="1">
      <c r="A758" s="16" t="s">
        <v>1098</v>
      </c>
      <c r="B758" s="25"/>
      <c r="C758" s="85"/>
      <c r="D758" s="85"/>
    </row>
    <row r="759" spans="1:6" ht="84" hidden="1" customHeight="1">
      <c r="A759" s="28" t="s">
        <v>1099</v>
      </c>
      <c r="B759" s="15" t="s">
        <v>359</v>
      </c>
      <c r="C759" s="83"/>
      <c r="D759" s="238"/>
    </row>
    <row r="760" spans="1:6" ht="60" hidden="1" customHeight="1">
      <c r="A760" s="5" t="s">
        <v>1816</v>
      </c>
      <c r="B760" s="29" t="s">
        <v>1605</v>
      </c>
      <c r="C760" s="83"/>
      <c r="D760" s="238"/>
    </row>
    <row r="761" spans="1:6" ht="80.25" hidden="1" customHeight="1">
      <c r="A761" s="31" t="s">
        <v>1817</v>
      </c>
      <c r="B761" s="186" t="s">
        <v>31</v>
      </c>
      <c r="C761" s="83"/>
      <c r="D761" s="238"/>
    </row>
    <row r="762" spans="1:6" ht="37.5" hidden="1" customHeight="1">
      <c r="A762" s="28" t="s">
        <v>1818</v>
      </c>
      <c r="B762" s="29" t="s">
        <v>1604</v>
      </c>
      <c r="C762" s="83"/>
      <c r="D762" s="238"/>
    </row>
    <row r="763" spans="1:6" ht="114.75" hidden="1" customHeight="1">
      <c r="A763" s="5" t="s">
        <v>1819</v>
      </c>
      <c r="B763" s="15" t="s">
        <v>1204</v>
      </c>
      <c r="C763" s="82"/>
      <c r="D763" s="238"/>
    </row>
    <row r="764" spans="1:6" ht="112.5" hidden="1" customHeight="1">
      <c r="A764" s="194" t="s">
        <v>1824</v>
      </c>
      <c r="B764" s="29" t="s">
        <v>1143</v>
      </c>
      <c r="C764" s="83"/>
      <c r="D764" s="238"/>
      <c r="F764" s="190"/>
    </row>
    <row r="765" spans="1:6" ht="39.75" hidden="1" customHeight="1">
      <c r="A765" s="5" t="s">
        <v>1825</v>
      </c>
      <c r="B765" s="195" t="s">
        <v>413</v>
      </c>
      <c r="C765" s="83"/>
      <c r="D765" s="238"/>
    </row>
    <row r="766" spans="1:6" ht="78.75" hidden="1" customHeight="1">
      <c r="A766" s="5" t="s">
        <v>1826</v>
      </c>
      <c r="B766" s="196" t="s">
        <v>483</v>
      </c>
      <c r="C766" s="83"/>
      <c r="D766" s="238"/>
    </row>
    <row r="767" spans="1:6" ht="105" hidden="1" customHeight="1">
      <c r="A767" s="38" t="s">
        <v>1827</v>
      </c>
      <c r="B767" s="191" t="s">
        <v>484</v>
      </c>
      <c r="C767" s="123"/>
      <c r="D767" s="238"/>
    </row>
    <row r="768" spans="1:6" ht="99.75" hidden="1" customHeight="1">
      <c r="A768" s="5" t="s">
        <v>1828</v>
      </c>
      <c r="B768" s="196" t="s">
        <v>489</v>
      </c>
      <c r="C768" s="192"/>
      <c r="D768" s="238"/>
    </row>
    <row r="769" spans="1:6" ht="57" hidden="1" customHeight="1">
      <c r="A769" s="31" t="s">
        <v>1263</v>
      </c>
      <c r="B769" s="196" t="s">
        <v>1262</v>
      </c>
      <c r="C769" s="192"/>
      <c r="D769" s="238"/>
    </row>
    <row r="770" spans="1:6" s="185" customFormat="1" ht="27.75" hidden="1" customHeight="1">
      <c r="A770" s="158" t="s">
        <v>1829</v>
      </c>
      <c r="B770" s="196" t="s">
        <v>482</v>
      </c>
      <c r="C770" s="123"/>
      <c r="D770" s="239"/>
    </row>
    <row r="771" spans="1:6" s="185" customFormat="1" ht="21.75" hidden="1" customHeight="1">
      <c r="A771" s="31" t="s">
        <v>1261</v>
      </c>
      <c r="B771" s="196" t="s">
        <v>1260</v>
      </c>
      <c r="C771" s="123"/>
      <c r="D771" s="239"/>
    </row>
    <row r="772" spans="1:6" s="185" customFormat="1" ht="45.75" hidden="1" customHeight="1">
      <c r="A772" s="31" t="s">
        <v>1830</v>
      </c>
      <c r="B772" s="193" t="s">
        <v>412</v>
      </c>
      <c r="C772" s="83"/>
      <c r="D772" s="239"/>
    </row>
    <row r="773" spans="1:6" ht="81.75" hidden="1" customHeight="1">
      <c r="A773" s="5" t="s">
        <v>1831</v>
      </c>
      <c r="B773" s="196" t="s">
        <v>485</v>
      </c>
      <c r="C773" s="123"/>
      <c r="D773" s="238"/>
    </row>
    <row r="774" spans="1:6" ht="74.25" hidden="1" customHeight="1">
      <c r="A774" s="31" t="s">
        <v>1266</v>
      </c>
      <c r="B774" s="196" t="s">
        <v>1264</v>
      </c>
      <c r="C774" s="123"/>
      <c r="D774" s="238"/>
    </row>
    <row r="775" spans="1:6" s="185" customFormat="1" ht="99.75" hidden="1" customHeight="1">
      <c r="A775" s="5" t="s">
        <v>1832</v>
      </c>
      <c r="B775" s="196" t="s">
        <v>487</v>
      </c>
      <c r="C775" s="123"/>
      <c r="D775" s="239"/>
    </row>
    <row r="776" spans="1:6" ht="96" hidden="1" customHeight="1">
      <c r="A776" s="5" t="s">
        <v>1833</v>
      </c>
      <c r="B776" s="196" t="s">
        <v>488</v>
      </c>
      <c r="C776" s="192"/>
      <c r="D776" s="239"/>
      <c r="E776" s="185"/>
      <c r="F776" s="185"/>
    </row>
    <row r="777" spans="1:6" ht="43.5" hidden="1" customHeight="1">
      <c r="A777" s="31" t="s">
        <v>1259</v>
      </c>
      <c r="B777" s="196" t="s">
        <v>1258</v>
      </c>
      <c r="C777" s="192"/>
      <c r="D777" s="239"/>
      <c r="E777" s="185"/>
      <c r="F777" s="185"/>
    </row>
    <row r="778" spans="1:6" s="185" customFormat="1" ht="64.5" hidden="1" customHeight="1">
      <c r="A778" s="5" t="s">
        <v>1834</v>
      </c>
      <c r="B778" s="196" t="s">
        <v>1694</v>
      </c>
      <c r="C778" s="83"/>
      <c r="D778" s="239"/>
    </row>
    <row r="779" spans="1:6" s="185" customFormat="1" ht="87" hidden="1" customHeight="1">
      <c r="A779" s="5" t="s">
        <v>1835</v>
      </c>
      <c r="B779" s="196" t="s">
        <v>486</v>
      </c>
      <c r="C779" s="192"/>
      <c r="D779" s="239"/>
    </row>
    <row r="780" spans="1:6" s="185" customFormat="1" ht="102" hidden="1" customHeight="1">
      <c r="A780" s="31" t="s">
        <v>1265</v>
      </c>
      <c r="B780" s="196" t="s">
        <v>1268</v>
      </c>
      <c r="C780" s="192"/>
      <c r="D780" s="239"/>
    </row>
    <row r="781" spans="1:6" s="185" customFormat="1" ht="53.25" hidden="1" customHeight="1">
      <c r="A781" s="5" t="s">
        <v>1820</v>
      </c>
      <c r="B781" s="29" t="s">
        <v>1203</v>
      </c>
      <c r="C781" s="83"/>
      <c r="D781" s="245"/>
    </row>
    <row r="782" spans="1:6" ht="115.5" hidden="1" customHeight="1">
      <c r="A782" s="30" t="s">
        <v>1821</v>
      </c>
      <c r="B782" s="29" t="s">
        <v>1203</v>
      </c>
      <c r="C782" s="83"/>
      <c r="D782" s="238"/>
    </row>
    <row r="783" spans="1:6" ht="81" hidden="1" customHeight="1">
      <c r="A783" s="30" t="s">
        <v>1809</v>
      </c>
      <c r="B783" s="29" t="s">
        <v>1203</v>
      </c>
      <c r="C783" s="83"/>
      <c r="D783" s="238"/>
    </row>
    <row r="784" spans="1:6" ht="96" hidden="1" customHeight="1">
      <c r="A784" s="30" t="s">
        <v>1810</v>
      </c>
      <c r="B784" s="29" t="s">
        <v>1203</v>
      </c>
      <c r="C784" s="83"/>
      <c r="D784" s="238"/>
    </row>
    <row r="785" spans="1:4" ht="21" hidden="1" customHeight="1">
      <c r="A785" s="28" t="s">
        <v>1822</v>
      </c>
      <c r="B785" s="29" t="s">
        <v>1203</v>
      </c>
      <c r="C785" s="83"/>
      <c r="D785" s="238"/>
    </row>
    <row r="786" spans="1:4" ht="42.75" hidden="1" customHeight="1">
      <c r="A786" s="28" t="s">
        <v>1823</v>
      </c>
      <c r="B786" s="29" t="s">
        <v>1203</v>
      </c>
      <c r="C786" s="83"/>
      <c r="D786" s="238"/>
    </row>
    <row r="787" spans="1:4" s="26" customFormat="1" ht="19.5" customHeight="1">
      <c r="A787" s="33" t="s">
        <v>104</v>
      </c>
      <c r="B787" s="25"/>
      <c r="C787" s="85"/>
      <c r="D787" s="85"/>
    </row>
    <row r="788" spans="1:4" ht="42" hidden="1" customHeight="1">
      <c r="A788" s="5" t="s">
        <v>187</v>
      </c>
      <c r="B788" s="15" t="s">
        <v>1177</v>
      </c>
      <c r="C788" s="83"/>
      <c r="D788" s="238"/>
    </row>
    <row r="789" spans="1:4" ht="39" hidden="1" customHeight="1">
      <c r="A789" s="5" t="s">
        <v>1437</v>
      </c>
      <c r="B789" s="15" t="s">
        <v>1177</v>
      </c>
      <c r="C789" s="83"/>
      <c r="D789" s="238"/>
    </row>
    <row r="790" spans="1:4" ht="46.5" hidden="1" customHeight="1">
      <c r="A790" s="34" t="s">
        <v>188</v>
      </c>
      <c r="B790" s="15" t="s">
        <v>1178</v>
      </c>
      <c r="C790" s="131"/>
      <c r="D790" s="238"/>
    </row>
    <row r="791" spans="1:4" ht="40.5" customHeight="1">
      <c r="A791" s="5" t="s">
        <v>1986</v>
      </c>
      <c r="B791" s="15" t="s">
        <v>1985</v>
      </c>
      <c r="C791" s="83">
        <v>3040</v>
      </c>
      <c r="D791" s="238"/>
    </row>
    <row r="792" spans="1:4" ht="42.75" hidden="1" customHeight="1">
      <c r="A792" s="5" t="s">
        <v>478</v>
      </c>
      <c r="B792" s="15" t="s">
        <v>1299</v>
      </c>
      <c r="C792" s="83">
        <v>0</v>
      </c>
      <c r="D792" s="238"/>
    </row>
    <row r="793" spans="1:4" ht="54.75" hidden="1" customHeight="1">
      <c r="A793" s="5" t="s">
        <v>1300</v>
      </c>
      <c r="B793" s="15" t="s">
        <v>1299</v>
      </c>
      <c r="C793" s="83"/>
      <c r="D793" s="238"/>
    </row>
    <row r="794" spans="1:4" ht="38.25" hidden="1" customHeight="1">
      <c r="A794" s="5" t="s">
        <v>189</v>
      </c>
      <c r="B794" s="15" t="s">
        <v>1794</v>
      </c>
      <c r="C794" s="83"/>
      <c r="D794" s="238"/>
    </row>
    <row r="795" spans="1:4" ht="41.25" hidden="1" customHeight="1">
      <c r="A795" s="5" t="s">
        <v>190</v>
      </c>
      <c r="B795" s="15" t="s">
        <v>1795</v>
      </c>
      <c r="C795" s="83"/>
      <c r="D795" s="238"/>
    </row>
    <row r="796" spans="1:4" ht="56.25" hidden="1">
      <c r="A796" s="5" t="s">
        <v>191</v>
      </c>
      <c r="B796" s="15" t="s">
        <v>1795</v>
      </c>
      <c r="C796" s="82"/>
      <c r="D796" s="238"/>
    </row>
    <row r="797" spans="1:4" ht="35.25" hidden="1" customHeight="1">
      <c r="A797" s="32" t="s">
        <v>466</v>
      </c>
      <c r="B797" s="15" t="s">
        <v>1299</v>
      </c>
      <c r="C797" s="83"/>
      <c r="D797" s="238"/>
    </row>
    <row r="798" spans="1:4" ht="54" hidden="1" customHeight="1">
      <c r="A798" s="160" t="s">
        <v>465</v>
      </c>
      <c r="B798" s="15" t="s">
        <v>1299</v>
      </c>
      <c r="C798" s="83"/>
      <c r="D798" s="238"/>
    </row>
    <row r="799" spans="1:4" s="26" customFormat="1" ht="20.25" hidden="1" customHeight="1">
      <c r="A799" s="16" t="s">
        <v>1288</v>
      </c>
      <c r="B799" s="25" t="s">
        <v>1206</v>
      </c>
      <c r="C799" s="124">
        <f>C800</f>
        <v>0</v>
      </c>
      <c r="D799" s="124">
        <f>D800</f>
        <v>0</v>
      </c>
    </row>
    <row r="800" spans="1:4" ht="35.25" hidden="1" customHeight="1">
      <c r="A800" s="5" t="s">
        <v>1289</v>
      </c>
      <c r="B800" s="15" t="s">
        <v>1207</v>
      </c>
      <c r="C800" s="123">
        <v>0</v>
      </c>
      <c r="D800" s="123">
        <v>0</v>
      </c>
    </row>
    <row r="801" spans="1:4" ht="66.75" hidden="1" customHeight="1">
      <c r="A801" s="188" t="s">
        <v>215</v>
      </c>
      <c r="B801" s="22" t="s">
        <v>890</v>
      </c>
      <c r="C801" s="131"/>
      <c r="D801" s="238"/>
    </row>
    <row r="802" spans="1:4" ht="81" hidden="1" customHeight="1">
      <c r="A802" s="23" t="s">
        <v>216</v>
      </c>
      <c r="B802" s="22" t="s">
        <v>891</v>
      </c>
      <c r="C802" s="131"/>
      <c r="D802" s="238"/>
    </row>
    <row r="803" spans="1:4" ht="51" hidden="1" customHeight="1">
      <c r="A803" s="188" t="s">
        <v>1468</v>
      </c>
      <c r="B803" s="22" t="s">
        <v>892</v>
      </c>
      <c r="C803" s="131"/>
      <c r="D803" s="238"/>
    </row>
    <row r="804" spans="1:4" ht="72.75" hidden="1" customHeight="1">
      <c r="A804" s="23" t="s">
        <v>1469</v>
      </c>
      <c r="B804" s="22" t="s">
        <v>893</v>
      </c>
      <c r="C804" s="132"/>
      <c r="D804" s="238"/>
    </row>
    <row r="805" spans="1:4" s="26" customFormat="1">
      <c r="A805" s="240" t="s">
        <v>1470</v>
      </c>
      <c r="B805" s="241"/>
      <c r="C805" s="84">
        <f>C11+C740</f>
        <v>19463</v>
      </c>
      <c r="D805" s="84">
        <f>D23+D92+D99+D307+D445+D669+D738+D740</f>
        <v>16258.8</v>
      </c>
    </row>
    <row r="807" spans="1:4">
      <c r="A807" s="17" t="s">
        <v>1471</v>
      </c>
    </row>
    <row r="809" spans="1:4">
      <c r="A809" s="17" t="s">
        <v>1472</v>
      </c>
      <c r="C809" s="35">
        <f>ведомственная!G13</f>
        <v>18229.099999999999</v>
      </c>
      <c r="D809" s="35">
        <f>ведомственная!H13</f>
        <v>19382.5</v>
      </c>
    </row>
    <row r="810" spans="1:4">
      <c r="A810" s="17" t="s">
        <v>1904</v>
      </c>
    </row>
    <row r="811" spans="1:4">
      <c r="A811" s="17" t="s">
        <v>1905</v>
      </c>
    </row>
    <row r="812" spans="1:4">
      <c r="C812" s="36">
        <f>C805-C809</f>
        <v>1233.9000000000015</v>
      </c>
      <c r="D812" s="36">
        <f>D805-D809</f>
        <v>-3123.7000000000007</v>
      </c>
    </row>
    <row r="815" spans="1:4">
      <c r="C815" s="18">
        <v>4611.2</v>
      </c>
      <c r="D815" s="18">
        <v>4377.3999999999996</v>
      </c>
    </row>
    <row r="816" spans="1:4">
      <c r="A816" s="18"/>
    </row>
    <row r="819" spans="1:1">
      <c r="A819" s="17" t="s">
        <v>1472</v>
      </c>
    </row>
  </sheetData>
  <mergeCells count="3">
    <mergeCell ref="B2:C2"/>
    <mergeCell ref="B3:C3"/>
    <mergeCell ref="A7:C7"/>
  </mergeCells>
  <phoneticPr fontId="4" type="noConversion"/>
  <pageMargins left="0.75" right="0.75" top="1" bottom="1" header="0.5" footer="0.5"/>
  <pageSetup paperSize="9" scale="61"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11</vt:i4>
      </vt:variant>
    </vt:vector>
  </HeadingPairs>
  <TitlesOfParts>
    <vt:vector size="18" baseType="lpstr">
      <vt:lpstr>гарантии</vt:lpstr>
      <vt:lpstr>внут взаимст</vt:lpstr>
      <vt:lpstr>нормативные обязательства</vt:lpstr>
      <vt:lpstr>ведомственная</vt:lpstr>
      <vt:lpstr>расходы</vt:lpstr>
      <vt:lpstr>источники</vt:lpstr>
      <vt:lpstr>доходы</vt:lpstr>
      <vt:lpstr>ведомственная!Заголовки_для_печати</vt:lpstr>
      <vt:lpstr>доходы!Заголовки_для_печати</vt:lpstr>
      <vt:lpstr>источники!Заголовки_для_печати</vt:lpstr>
      <vt:lpstr>расходы!Заголовки_для_печати</vt:lpstr>
      <vt:lpstr>ведомственная!Область_печати</vt:lpstr>
      <vt:lpstr>'внут взаимст'!Область_печати</vt:lpstr>
      <vt:lpstr>гарантии!Область_печати</vt:lpstr>
      <vt:lpstr>доходы!Область_печати</vt:lpstr>
      <vt:lpstr>источники!Область_печати</vt:lpstr>
      <vt:lpstr>'нормативные обязательства'!Область_печати</vt:lpstr>
      <vt:lpstr>расходы!Область_печати</vt:lpstr>
    </vt:vector>
  </TitlesOfParts>
  <Company>ФО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ГлавБух</cp:lastModifiedBy>
  <cp:lastPrinted>2022-12-26T08:10:44Z</cp:lastPrinted>
  <dcterms:created xsi:type="dcterms:W3CDTF">2011-10-14T11:35:08Z</dcterms:created>
  <dcterms:modified xsi:type="dcterms:W3CDTF">2022-12-26T08:12:02Z</dcterms:modified>
</cp:coreProperties>
</file>