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доходов'!$A$1:$C$136</definedName>
    <definedName name="_xlnm.Print_Area" localSheetId="12">ведомственная!$A$1:$G$448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доходы!$A$1:$C$813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расходы!$A$1:$F$390</definedName>
    <definedName name="_xlnm.Print_Area" localSheetId="4">'расходы программы'!$A$1:$F$209</definedName>
  </definedNames>
  <calcPr calcId="125725"/>
</workbook>
</file>

<file path=xl/calcChain.xml><?xml version="1.0" encoding="utf-8"?>
<calcChain xmlns="http://schemas.openxmlformats.org/spreadsheetml/2006/main">
  <c r="G120" i="2"/>
  <c r="D34"/>
  <c r="C34"/>
  <c r="C33"/>
  <c r="D33"/>
  <c r="C41" i="1"/>
  <c r="C40"/>
  <c r="B40"/>
  <c r="F13" i="21"/>
  <c r="D322" i="2"/>
  <c r="D321"/>
  <c r="D320"/>
  <c r="C322"/>
  <c r="C321"/>
  <c r="C320"/>
  <c r="G39"/>
  <c r="G13" s="1"/>
  <c r="C60"/>
  <c r="B73" i="1"/>
  <c r="F42"/>
  <c r="F170"/>
  <c r="C304"/>
  <c r="C303"/>
  <c r="C302"/>
  <c r="B304"/>
  <c r="B303"/>
  <c r="B302"/>
  <c r="C38" i="2" l="1"/>
  <c r="D38"/>
  <c r="D37"/>
  <c r="C37"/>
  <c r="D36"/>
  <c r="C36"/>
  <c r="C39" i="1"/>
  <c r="B39"/>
  <c r="C38"/>
  <c r="B38"/>
  <c r="C37"/>
  <c r="B37"/>
  <c r="G15" i="2"/>
  <c r="C59"/>
  <c r="B72" i="1"/>
  <c r="D428" i="2"/>
  <c r="D427"/>
  <c r="D319"/>
  <c r="C319"/>
  <c r="C371" i="1"/>
  <c r="C370"/>
  <c r="C171"/>
  <c r="B171"/>
  <c r="D408" i="2" l="1"/>
  <c r="C75" i="1"/>
  <c r="B75"/>
  <c r="C74"/>
  <c r="B74"/>
  <c r="F10" i="18"/>
  <c r="C23" i="3"/>
  <c r="C408" i="2"/>
  <c r="D407"/>
  <c r="C407"/>
  <c r="C406"/>
  <c r="B70" i="1"/>
  <c r="C116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4"/>
  <c r="C115"/>
  <c r="C118"/>
  <c r="C119"/>
  <c r="C120"/>
  <c r="C123"/>
  <c r="F130"/>
  <c r="C132"/>
  <c r="F131"/>
  <c r="C133"/>
  <c r="C134"/>
  <c r="C136"/>
  <c r="F135"/>
  <c r="C137"/>
  <c r="C144"/>
  <c r="C145"/>
  <c r="C146"/>
  <c r="C147"/>
  <c r="C150"/>
  <c r="C151"/>
  <c r="C153"/>
  <c r="C154"/>
  <c r="C155"/>
  <c r="C158"/>
  <c r="C159"/>
  <c r="C160"/>
  <c r="C163"/>
  <c r="C164"/>
  <c r="C165"/>
  <c r="F161"/>
  <c r="F172"/>
  <c r="F176"/>
  <c r="F174" s="1"/>
  <c r="F177"/>
  <c r="F180"/>
  <c r="F179" s="1"/>
  <c r="F185"/>
  <c r="F183" s="1"/>
  <c r="F186"/>
  <c r="F189"/>
  <c r="F194"/>
  <c r="F195"/>
  <c r="F197"/>
  <c r="F200"/>
  <c r="F201"/>
  <c r="F202"/>
  <c r="F203"/>
  <c r="F205"/>
  <c r="F206"/>
  <c r="F21" l="1"/>
  <c r="F204"/>
  <c r="F192"/>
  <c r="F191" s="1"/>
  <c r="F68"/>
  <c r="F199"/>
  <c r="F14"/>
  <c r="F91"/>
  <c r="F96"/>
  <c r="F182"/>
  <c r="F35"/>
  <c r="D129" i="2"/>
  <c r="F92" i="1"/>
  <c r="F91" s="1"/>
  <c r="F90" s="1"/>
  <c r="C92"/>
  <c r="C91"/>
  <c r="C90"/>
  <c r="B92"/>
  <c r="B91"/>
  <c r="B90"/>
  <c r="F196" i="21" l="1"/>
  <c r="D128" i="2"/>
  <c r="D127"/>
  <c r="D126"/>
  <c r="C128"/>
  <c r="C127"/>
  <c r="C126"/>
  <c r="C172" i="1"/>
  <c r="B172"/>
  <c r="D208" i="2"/>
  <c r="C208"/>
  <c r="B89" i="1"/>
  <c r="C173"/>
  <c r="C170"/>
  <c r="B173"/>
  <c r="B170"/>
  <c r="B101"/>
  <c r="C101"/>
  <c r="C100"/>
  <c r="B100"/>
  <c r="C97"/>
  <c r="B97"/>
  <c r="C95"/>
  <c r="B95"/>
  <c r="C94"/>
  <c r="B94"/>
  <c r="D414" i="2"/>
  <c r="C414"/>
  <c r="D135"/>
  <c r="D130"/>
  <c r="C135"/>
  <c r="C130"/>
  <c r="C129"/>
  <c r="D207"/>
  <c r="C207"/>
  <c r="D209"/>
  <c r="C209"/>
  <c r="D136"/>
  <c r="C136"/>
  <c r="D132"/>
  <c r="C132"/>
  <c r="C155" i="3"/>
  <c r="F120" i="1"/>
  <c r="F118"/>
  <c r="F112"/>
  <c r="F260" l="1"/>
  <c r="F259" s="1"/>
  <c r="B259"/>
  <c r="B260"/>
  <c r="C259"/>
  <c r="C260"/>
  <c r="G278" i="2"/>
  <c r="D279"/>
  <c r="C279"/>
  <c r="D278"/>
  <c r="C278"/>
  <c r="F323" i="1" l="1"/>
  <c r="F322" s="1"/>
  <c r="B319"/>
  <c r="C320"/>
  <c r="C321"/>
  <c r="C322"/>
  <c r="C323"/>
  <c r="B320"/>
  <c r="B321"/>
  <c r="B322"/>
  <c r="B323"/>
  <c r="D368" i="2"/>
  <c r="D369"/>
  <c r="C368"/>
  <c r="C369"/>
  <c r="G368"/>
  <c r="F173" i="1"/>
  <c r="E175"/>
  <c r="F175"/>
  <c r="F352" l="1"/>
  <c r="C353"/>
  <c r="C354"/>
  <c r="C33" i="17"/>
  <c r="F33"/>
  <c r="E33"/>
  <c r="D33"/>
  <c r="D73" i="2" l="1"/>
  <c r="C73"/>
  <c r="G74"/>
  <c r="G73" s="1"/>
  <c r="F75"/>
  <c r="D75"/>
  <c r="C75"/>
  <c r="D74"/>
  <c r="C74"/>
  <c r="C99" i="3" l="1"/>
  <c r="C372" i="1"/>
  <c r="F15" i="16"/>
  <c r="F290" i="1"/>
  <c r="F193"/>
  <c r="F219"/>
  <c r="F296"/>
  <c r="G300" i="2"/>
  <c r="G115"/>
  <c r="E379" i="1"/>
  <c r="E389"/>
  <c r="E387"/>
  <c r="E382"/>
  <c r="E273"/>
  <c r="B21"/>
  <c r="B22"/>
  <c r="B23"/>
  <c r="B15"/>
  <c r="B16"/>
  <c r="B17"/>
  <c r="E375"/>
  <c r="E367"/>
  <c r="E348"/>
  <c r="E363"/>
  <c r="E360"/>
  <c r="E358"/>
  <c r="E356"/>
  <c r="E352"/>
  <c r="E350"/>
  <c r="F93" i="2"/>
  <c r="F99"/>
  <c r="F101"/>
  <c r="F95"/>
  <c r="E345" i="1"/>
  <c r="F338"/>
  <c r="F335"/>
  <c r="B338"/>
  <c r="C338"/>
  <c r="E335"/>
  <c r="E334"/>
  <c r="C335"/>
  <c r="B335"/>
  <c r="F317"/>
  <c r="C317"/>
  <c r="B317"/>
  <c r="G363" i="2"/>
  <c r="D365"/>
  <c r="C365"/>
  <c r="F314" i="1"/>
  <c r="F313"/>
  <c r="C314"/>
  <c r="B314"/>
  <c r="C311"/>
  <c r="B311"/>
  <c r="B265"/>
  <c r="B266"/>
  <c r="C265"/>
  <c r="C266"/>
  <c r="C295"/>
  <c r="C296"/>
  <c r="B296"/>
  <c r="E292"/>
  <c r="E289"/>
  <c r="C290"/>
  <c r="B290"/>
  <c r="F275"/>
  <c r="F276"/>
  <c r="E99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5"/>
  <c r="E113"/>
  <c r="E111"/>
  <c r="E109"/>
  <c r="E107"/>
  <c r="E105"/>
  <c r="E101"/>
  <c r="F97"/>
  <c r="E97"/>
  <c r="E96"/>
  <c r="F84"/>
  <c r="E84"/>
  <c r="E83"/>
  <c r="C84"/>
  <c r="B84"/>
  <c r="E81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6"/>
  <c r="F36"/>
  <c r="E35"/>
  <c r="E32"/>
  <c r="F27"/>
  <c r="E27"/>
  <c r="B26"/>
  <c r="C27"/>
  <c r="B27"/>
  <c r="E26"/>
  <c r="E23"/>
  <c r="E20"/>
  <c r="E17"/>
  <c r="C15"/>
  <c r="C16"/>
  <c r="C17"/>
  <c r="F16"/>
  <c r="F15" s="1"/>
  <c r="F24" i="2"/>
  <c r="F32"/>
  <c r="D285"/>
  <c r="D284"/>
  <c r="F399"/>
  <c r="F439"/>
  <c r="F446"/>
  <c r="F444"/>
  <c r="F436"/>
  <c r="F432"/>
  <c r="F405"/>
  <c r="G394"/>
  <c r="F383"/>
  <c r="F396"/>
  <c r="F395"/>
  <c r="D396"/>
  <c r="C396"/>
  <c r="F390"/>
  <c r="G382"/>
  <c r="F380"/>
  <c r="F384"/>
  <c r="D384"/>
  <c r="C384"/>
  <c r="D383"/>
  <c r="C383"/>
  <c r="G379"/>
  <c r="F381"/>
  <c r="D381"/>
  <c r="C381"/>
  <c r="F377"/>
  <c r="F367"/>
  <c r="F364"/>
  <c r="F375"/>
  <c r="F373"/>
  <c r="F371"/>
  <c r="D360"/>
  <c r="D361"/>
  <c r="C361"/>
  <c r="C358"/>
  <c r="D358"/>
  <c r="G360"/>
  <c r="F361"/>
  <c r="F358"/>
  <c r="F352"/>
  <c r="F362"/>
  <c r="F359"/>
  <c r="F356"/>
  <c r="F347"/>
  <c r="F345"/>
  <c r="F349"/>
  <c r="F343"/>
  <c r="F315"/>
  <c r="F318"/>
  <c r="G284"/>
  <c r="G306"/>
  <c r="F308"/>
  <c r="D308"/>
  <c r="C308"/>
  <c r="F307"/>
  <c r="D307"/>
  <c r="C307"/>
  <c r="F304"/>
  <c r="F302"/>
  <c r="D304"/>
  <c r="C304"/>
  <c r="D301"/>
  <c r="D302"/>
  <c r="C301"/>
  <c r="C302"/>
  <c r="F301"/>
  <c r="F206"/>
  <c r="F204"/>
  <c r="F202"/>
  <c r="F198"/>
  <c r="F200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4"/>
  <c r="F150"/>
  <c r="F148"/>
  <c r="F146"/>
  <c r="F144"/>
  <c r="F142"/>
  <c r="F140"/>
  <c r="F136"/>
  <c r="F134"/>
  <c r="G130"/>
  <c r="F132"/>
  <c r="F131"/>
  <c r="F119"/>
  <c r="F117"/>
  <c r="F116"/>
  <c r="C117"/>
  <c r="G110"/>
  <c r="G109" s="1"/>
  <c r="F112"/>
  <c r="F111"/>
  <c r="D112"/>
  <c r="C112"/>
  <c r="F107"/>
  <c r="F103"/>
  <c r="F97"/>
  <c r="G65"/>
  <c r="D66"/>
  <c r="D67"/>
  <c r="C67"/>
  <c r="F66"/>
  <c r="F67"/>
  <c r="F64"/>
  <c r="F50"/>
  <c r="F49"/>
  <c r="G48"/>
  <c r="C50"/>
  <c r="G45"/>
  <c r="F47"/>
  <c r="F46"/>
  <c r="C47"/>
  <c r="G42"/>
  <c r="C44"/>
  <c r="F41"/>
  <c r="F40"/>
  <c r="C41"/>
  <c r="F29"/>
  <c r="F18"/>
  <c r="F312" i="1" l="1"/>
  <c r="G267" i="2"/>
  <c r="F207" i="1"/>
  <c r="F206" s="1"/>
  <c r="C206"/>
  <c r="C207"/>
  <c r="B206"/>
  <c r="B207"/>
  <c r="G228" i="2"/>
  <c r="D229"/>
  <c r="D228"/>
  <c r="C229"/>
  <c r="C228"/>
  <c r="G225"/>
  <c r="F329" i="1"/>
  <c r="F328" s="1"/>
  <c r="C328"/>
  <c r="C329"/>
  <c r="B328"/>
  <c r="B329"/>
  <c r="F268"/>
  <c r="F267" s="1"/>
  <c r="C267"/>
  <c r="C268"/>
  <c r="B267"/>
  <c r="B268"/>
  <c r="F250"/>
  <c r="F249" s="1"/>
  <c r="F252"/>
  <c r="G271" i="2"/>
  <c r="D272"/>
  <c r="C272"/>
  <c r="D271"/>
  <c r="C271"/>
  <c r="C249" i="1"/>
  <c r="C250"/>
  <c r="B249"/>
  <c r="B250"/>
  <c r="G269" i="2"/>
  <c r="D270"/>
  <c r="C270"/>
  <c r="D269"/>
  <c r="C269"/>
  <c r="F209" i="1"/>
  <c r="F208" s="1"/>
  <c r="C208"/>
  <c r="C209"/>
  <c r="B208"/>
  <c r="B209"/>
  <c r="G230" i="2"/>
  <c r="D230"/>
  <c r="D231"/>
  <c r="C230"/>
  <c r="C231"/>
  <c r="F87" i="1"/>
  <c r="B87"/>
  <c r="G70" i="2"/>
  <c r="C70"/>
  <c r="C71"/>
  <c r="C34" i="19"/>
  <c r="C764" i="3" l="1"/>
  <c r="C559"/>
  <c r="F283" i="1"/>
  <c r="C283"/>
  <c r="B283"/>
  <c r="G297" i="2"/>
  <c r="D298"/>
  <c r="C298"/>
  <c r="D297"/>
  <c r="C297"/>
  <c r="F248" i="1"/>
  <c r="F247" s="1"/>
  <c r="C247"/>
  <c r="C248"/>
  <c r="B247"/>
  <c r="B248"/>
  <c r="D267" i="2"/>
  <c r="D268"/>
  <c r="C268"/>
  <c r="C267"/>
  <c r="F69" i="1"/>
  <c r="F68" s="1"/>
  <c r="B68"/>
  <c r="B69"/>
  <c r="G57" i="2"/>
  <c r="C57"/>
  <c r="C58"/>
  <c r="F327" i="1"/>
  <c r="F326" s="1"/>
  <c r="C326"/>
  <c r="C327"/>
  <c r="B326"/>
  <c r="B327"/>
  <c r="F264"/>
  <c r="F263" s="1"/>
  <c r="G374" i="2"/>
  <c r="D375"/>
  <c r="C375"/>
  <c r="D374"/>
  <c r="C374"/>
  <c r="G337"/>
  <c r="D338"/>
  <c r="C338"/>
  <c r="D337"/>
  <c r="C337"/>
  <c r="C264" i="1"/>
  <c r="C263"/>
  <c r="B264"/>
  <c r="B263"/>
  <c r="F213"/>
  <c r="F212" s="1"/>
  <c r="C213"/>
  <c r="B213"/>
  <c r="C212"/>
  <c r="B212"/>
  <c r="G282" i="2"/>
  <c r="D283"/>
  <c r="D282"/>
  <c r="C283"/>
  <c r="C282"/>
  <c r="G234"/>
  <c r="D234"/>
  <c r="D235"/>
  <c r="C234"/>
  <c r="C235"/>
  <c r="F387" i="1"/>
  <c r="F386" s="1"/>
  <c r="F385"/>
  <c r="F384" s="1"/>
  <c r="F379"/>
  <c r="F378" s="1"/>
  <c r="F377" s="1"/>
  <c r="F382"/>
  <c r="F381" s="1"/>
  <c r="F380" s="1"/>
  <c r="F174"/>
  <c r="F96"/>
  <c r="F95" s="1"/>
  <c r="F99"/>
  <c r="F98" s="1"/>
  <c r="F137"/>
  <c r="F136" s="1"/>
  <c r="F141"/>
  <c r="F140" s="1"/>
  <c r="F115"/>
  <c r="F114" s="1"/>
  <c r="F117"/>
  <c r="F116" s="1"/>
  <c r="F145"/>
  <c r="F144" s="1"/>
  <c r="F149"/>
  <c r="F148" s="1"/>
  <c r="F153"/>
  <c r="F152" s="1"/>
  <c r="F155"/>
  <c r="F154" s="1"/>
  <c r="F165"/>
  <c r="F164" s="1"/>
  <c r="F169"/>
  <c r="F168" s="1"/>
  <c r="F167"/>
  <c r="F166" s="1"/>
  <c r="F159"/>
  <c r="F158" s="1"/>
  <c r="F101"/>
  <c r="F100" s="1"/>
  <c r="F105"/>
  <c r="F104" s="1"/>
  <c r="F107"/>
  <c r="F106" s="1"/>
  <c r="F109"/>
  <c r="F108" s="1"/>
  <c r="F125"/>
  <c r="F124" s="1"/>
  <c r="F127"/>
  <c r="F126" s="1"/>
  <c r="F131"/>
  <c r="F130" s="1"/>
  <c r="F143"/>
  <c r="F142" s="1"/>
  <c r="F123"/>
  <c r="F122" s="1"/>
  <c r="F129"/>
  <c r="F128" s="1"/>
  <c r="F147"/>
  <c r="F146" s="1"/>
  <c r="F133"/>
  <c r="F132" s="1"/>
  <c r="F135"/>
  <c r="F134" s="1"/>
  <c r="F151"/>
  <c r="F150" s="1"/>
  <c r="F178"/>
  <c r="F179"/>
  <c r="F180"/>
  <c r="F183"/>
  <c r="F182" s="1"/>
  <c r="F185"/>
  <c r="F184" s="1"/>
  <c r="F262"/>
  <c r="F261" s="1"/>
  <c r="F218"/>
  <c r="F220"/>
  <c r="F222"/>
  <c r="F223"/>
  <c r="F225"/>
  <c r="F226"/>
  <c r="F224" s="1"/>
  <c r="F232"/>
  <c r="F233"/>
  <c r="F235"/>
  <c r="F236"/>
  <c r="F242"/>
  <c r="F243"/>
  <c r="F245"/>
  <c r="F246"/>
  <c r="F240"/>
  <c r="F239" s="1"/>
  <c r="F228"/>
  <c r="F230"/>
  <c r="F238"/>
  <c r="F237" s="1"/>
  <c r="F251"/>
  <c r="F254"/>
  <c r="F255"/>
  <c r="C261"/>
  <c r="C262"/>
  <c r="B261"/>
  <c r="B262"/>
  <c r="G280" i="2"/>
  <c r="D281"/>
  <c r="D280"/>
  <c r="C281"/>
  <c r="C280"/>
  <c r="D232"/>
  <c r="D233"/>
  <c r="F192" i="1"/>
  <c r="F194"/>
  <c r="F201"/>
  <c r="F202"/>
  <c r="F204"/>
  <c r="F205"/>
  <c r="F199"/>
  <c r="F198" s="1"/>
  <c r="G236" i="2"/>
  <c r="F214" i="1" s="1"/>
  <c r="F196"/>
  <c r="F197"/>
  <c r="F211"/>
  <c r="F210" s="1"/>
  <c r="C211"/>
  <c r="B211"/>
  <c r="C210"/>
  <c r="B210"/>
  <c r="G213" i="2"/>
  <c r="G222"/>
  <c r="G220"/>
  <c r="G217"/>
  <c r="G232"/>
  <c r="C232"/>
  <c r="C233"/>
  <c r="F321" i="1"/>
  <c r="G424" i="2"/>
  <c r="D426"/>
  <c r="C426"/>
  <c r="G173"/>
  <c r="F139" i="1" s="1"/>
  <c r="F138" s="1"/>
  <c r="G195" i="2"/>
  <c r="F160" i="1" s="1"/>
  <c r="G197" i="2"/>
  <c r="F162" i="1" s="1"/>
  <c r="C151"/>
  <c r="B151"/>
  <c r="C150"/>
  <c r="B150"/>
  <c r="G185" i="2"/>
  <c r="G187"/>
  <c r="G203"/>
  <c r="G205"/>
  <c r="G175"/>
  <c r="G177"/>
  <c r="G181"/>
  <c r="G189"/>
  <c r="G199"/>
  <c r="G201"/>
  <c r="G171"/>
  <c r="D183"/>
  <c r="D186"/>
  <c r="C186"/>
  <c r="D185"/>
  <c r="C185"/>
  <c r="C139" i="1"/>
  <c r="B139"/>
  <c r="C138"/>
  <c r="B138"/>
  <c r="D174" i="2"/>
  <c r="C174"/>
  <c r="D173"/>
  <c r="C173"/>
  <c r="G183"/>
  <c r="G141"/>
  <c r="C135" i="1"/>
  <c r="B135"/>
  <c r="C134"/>
  <c r="B134"/>
  <c r="G169" i="2"/>
  <c r="D169"/>
  <c r="D170"/>
  <c r="C169"/>
  <c r="C170"/>
  <c r="C133" i="1"/>
  <c r="B133"/>
  <c r="C132"/>
  <c r="B132"/>
  <c r="G167" i="2"/>
  <c r="C165"/>
  <c r="D168"/>
  <c r="C168"/>
  <c r="D167"/>
  <c r="C167"/>
  <c r="D166"/>
  <c r="C166"/>
  <c r="G191"/>
  <c r="F157" i="1" s="1"/>
  <c r="F156" s="1"/>
  <c r="G145" i="2"/>
  <c r="F110" i="1" s="1"/>
  <c r="C147"/>
  <c r="B147"/>
  <c r="C146"/>
  <c r="B146"/>
  <c r="G133" i="2"/>
  <c r="G137"/>
  <c r="G149"/>
  <c r="G151"/>
  <c r="G179"/>
  <c r="G193"/>
  <c r="G135"/>
  <c r="G139"/>
  <c r="G143"/>
  <c r="G147"/>
  <c r="G153"/>
  <c r="G155"/>
  <c r="G159"/>
  <c r="G161"/>
  <c r="G165"/>
  <c r="G157"/>
  <c r="G163"/>
  <c r="G123"/>
  <c r="G122" s="1"/>
  <c r="G121" s="1"/>
  <c r="D181"/>
  <c r="D182"/>
  <c r="C181"/>
  <c r="C182"/>
  <c r="C129" i="1"/>
  <c r="B129"/>
  <c r="C128"/>
  <c r="B128"/>
  <c r="D163" i="2"/>
  <c r="D164"/>
  <c r="C163"/>
  <c r="C164"/>
  <c r="C123" i="1"/>
  <c r="B123"/>
  <c r="C122"/>
  <c r="B122"/>
  <c r="C155" i="2"/>
  <c r="D158"/>
  <c r="C158"/>
  <c r="D157"/>
  <c r="C157"/>
  <c r="F308" i="1"/>
  <c r="F307" s="1"/>
  <c r="F316"/>
  <c r="F315" s="1"/>
  <c r="F320"/>
  <c r="F319"/>
  <c r="F325"/>
  <c r="F324" s="1"/>
  <c r="F331"/>
  <c r="F330" s="1"/>
  <c r="F334"/>
  <c r="F333" s="1"/>
  <c r="F337"/>
  <c r="F336" s="1"/>
  <c r="C331"/>
  <c r="B331"/>
  <c r="C330"/>
  <c r="B330"/>
  <c r="G376" i="2"/>
  <c r="G355"/>
  <c r="G366"/>
  <c r="G370"/>
  <c r="G372"/>
  <c r="C376"/>
  <c r="D377"/>
  <c r="C377"/>
  <c r="D376"/>
  <c r="G275"/>
  <c r="F256" i="1" s="1"/>
  <c r="G286" i="2"/>
  <c r="F269" i="1" s="1"/>
  <c r="F279"/>
  <c r="F278"/>
  <c r="F273"/>
  <c r="F272" s="1"/>
  <c r="F284"/>
  <c r="F286"/>
  <c r="F285" s="1"/>
  <c r="G344" i="2"/>
  <c r="F280" i="1" s="1"/>
  <c r="F289"/>
  <c r="F288" s="1"/>
  <c r="F292"/>
  <c r="F293"/>
  <c r="F295"/>
  <c r="F294" s="1"/>
  <c r="F266"/>
  <c r="F265" s="1"/>
  <c r="G309" i="2"/>
  <c r="G351"/>
  <c r="F300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46"/>
  <c r="F45" s="1"/>
  <c r="F49"/>
  <c r="F48" s="1"/>
  <c r="F52"/>
  <c r="F51" s="1"/>
  <c r="F55"/>
  <c r="F54" s="1"/>
  <c r="F61"/>
  <c r="F60" s="1"/>
  <c r="F63"/>
  <c r="F62" s="1"/>
  <c r="G402" i="2"/>
  <c r="F56" i="1" s="1"/>
  <c r="F65"/>
  <c r="F64" s="1"/>
  <c r="F67"/>
  <c r="F66" s="1"/>
  <c r="F58"/>
  <c r="F81"/>
  <c r="F80" s="1"/>
  <c r="F83"/>
  <c r="F82" s="1"/>
  <c r="F86"/>
  <c r="F85" s="1"/>
  <c r="F344"/>
  <c r="F351"/>
  <c r="F358"/>
  <c r="F357" s="1"/>
  <c r="F360"/>
  <c r="F359" s="1"/>
  <c r="F350"/>
  <c r="F349" s="1"/>
  <c r="F348"/>
  <c r="F347" s="1"/>
  <c r="F356"/>
  <c r="F355" s="1"/>
  <c r="F363"/>
  <c r="F362" s="1"/>
  <c r="F361" s="1"/>
  <c r="F367"/>
  <c r="F366" s="1"/>
  <c r="F369"/>
  <c r="F368" s="1"/>
  <c r="F375"/>
  <c r="F374" s="1"/>
  <c r="F373" s="1"/>
  <c r="G445" i="2"/>
  <c r="F388" i="1" s="1"/>
  <c r="F341"/>
  <c r="F340" s="1"/>
  <c r="F339" s="1"/>
  <c r="F188"/>
  <c r="F187" s="1"/>
  <c r="F186" s="1"/>
  <c r="B255"/>
  <c r="G421" i="2"/>
  <c r="G420" s="1"/>
  <c r="G416"/>
  <c r="G415" s="1"/>
  <c r="G393"/>
  <c r="G400"/>
  <c r="G404"/>
  <c r="G398"/>
  <c r="G397" s="1"/>
  <c r="G407"/>
  <c r="G406" s="1"/>
  <c r="G431"/>
  <c r="G430" s="1"/>
  <c r="G429" s="1"/>
  <c r="G435"/>
  <c r="G434" s="1"/>
  <c r="G438"/>
  <c r="G437" s="1"/>
  <c r="G443"/>
  <c r="G441"/>
  <c r="G412"/>
  <c r="G411" s="1"/>
  <c r="G410" s="1"/>
  <c r="F14" i="10"/>
  <c r="B195" i="1"/>
  <c r="B196"/>
  <c r="B197"/>
  <c r="C197"/>
  <c r="C196"/>
  <c r="C195"/>
  <c r="D217" i="2"/>
  <c r="C217"/>
  <c r="D219"/>
  <c r="C219"/>
  <c r="D218"/>
  <c r="C218"/>
  <c r="F12" i="10"/>
  <c r="C13" i="16"/>
  <c r="B36" i="1"/>
  <c r="C399" i="2"/>
  <c r="C398"/>
  <c r="C397"/>
  <c r="E320" i="1"/>
  <c r="G273" i="2"/>
  <c r="G239"/>
  <c r="G243"/>
  <c r="G246"/>
  <c r="G253"/>
  <c r="G256"/>
  <c r="G261"/>
  <c r="G264"/>
  <c r="G259"/>
  <c r="G249"/>
  <c r="F227" i="1" s="1"/>
  <c r="G251" i="2"/>
  <c r="F229" i="1" s="1"/>
  <c r="C254"/>
  <c r="B254"/>
  <c r="C253"/>
  <c r="B253"/>
  <c r="G85" i="2"/>
  <c r="G84" s="1"/>
  <c r="G82"/>
  <c r="G81" s="1"/>
  <c r="G106"/>
  <c r="G105" s="1"/>
  <c r="G104" s="1"/>
  <c r="G100"/>
  <c r="G98"/>
  <c r="G102"/>
  <c r="G96"/>
  <c r="G94"/>
  <c r="G92"/>
  <c r="G89"/>
  <c r="G51"/>
  <c r="G53"/>
  <c r="G55"/>
  <c r="G16"/>
  <c r="G20"/>
  <c r="G19" s="1"/>
  <c r="G23"/>
  <c r="G22" s="1"/>
  <c r="G26"/>
  <c r="G28"/>
  <c r="G31"/>
  <c r="G30" s="1"/>
  <c r="G63"/>
  <c r="G68"/>
  <c r="G79"/>
  <c r="G77"/>
  <c r="G289"/>
  <c r="G292"/>
  <c r="G295"/>
  <c r="G303"/>
  <c r="G314"/>
  <c r="G317"/>
  <c r="G316" s="1"/>
  <c r="G118"/>
  <c r="G330"/>
  <c r="G335"/>
  <c r="G333"/>
  <c r="G339"/>
  <c r="G342"/>
  <c r="G346"/>
  <c r="G348"/>
  <c r="G387"/>
  <c r="G389"/>
  <c r="G326"/>
  <c r="G325" s="1"/>
  <c r="G324" s="1"/>
  <c r="G108"/>
  <c r="C805" i="3"/>
  <c r="C356" i="1"/>
  <c r="C355"/>
  <c r="D99" i="2"/>
  <c r="D98"/>
  <c r="F13" i="10"/>
  <c r="G10"/>
  <c r="C652" i="3"/>
  <c r="C658"/>
  <c r="C660"/>
  <c r="C561"/>
  <c r="C450" s="1"/>
  <c r="C12"/>
  <c r="C251" i="1"/>
  <c r="C252"/>
  <c r="B251"/>
  <c r="B252"/>
  <c r="D340" i="2"/>
  <c r="C340"/>
  <c r="D339"/>
  <c r="C339"/>
  <c r="B59" i="1"/>
  <c r="B58"/>
  <c r="C119" i="2"/>
  <c r="C118"/>
  <c r="C85" i="1"/>
  <c r="C86"/>
  <c r="D69" i="2"/>
  <c r="C69"/>
  <c r="D68"/>
  <c r="C68"/>
  <c r="C237" i="1"/>
  <c r="C238"/>
  <c r="B237"/>
  <c r="B238"/>
  <c r="D333" i="2"/>
  <c r="D334"/>
  <c r="C333"/>
  <c r="C334"/>
  <c r="C143" i="1"/>
  <c r="B143"/>
  <c r="C142"/>
  <c r="B142"/>
  <c r="C131"/>
  <c r="B131"/>
  <c r="C130"/>
  <c r="B130"/>
  <c r="C127"/>
  <c r="B127"/>
  <c r="C126"/>
  <c r="B126"/>
  <c r="C125"/>
  <c r="B125"/>
  <c r="C124"/>
  <c r="B124"/>
  <c r="C121"/>
  <c r="B121"/>
  <c r="C120"/>
  <c r="B120"/>
  <c r="C119"/>
  <c r="B119"/>
  <c r="C118"/>
  <c r="B118"/>
  <c r="C113"/>
  <c r="B113"/>
  <c r="C112"/>
  <c r="B112"/>
  <c r="C109"/>
  <c r="B109"/>
  <c r="C108"/>
  <c r="B108"/>
  <c r="C107"/>
  <c r="B107"/>
  <c r="C106"/>
  <c r="B106"/>
  <c r="C105"/>
  <c r="B105"/>
  <c r="C104"/>
  <c r="B104"/>
  <c r="D143" i="2"/>
  <c r="C197"/>
  <c r="D147"/>
  <c r="C147"/>
  <c r="D148"/>
  <c r="C148"/>
  <c r="D177"/>
  <c r="D178"/>
  <c r="C177"/>
  <c r="C178"/>
  <c r="D153"/>
  <c r="C153"/>
  <c r="D154"/>
  <c r="C154"/>
  <c r="D156"/>
  <c r="C156"/>
  <c r="D155"/>
  <c r="D161"/>
  <c r="C161"/>
  <c r="D162"/>
  <c r="C162"/>
  <c r="C143"/>
  <c r="D144"/>
  <c r="C144"/>
  <c r="D139"/>
  <c r="C139"/>
  <c r="D140"/>
  <c r="C140"/>
  <c r="D160"/>
  <c r="D165"/>
  <c r="D159"/>
  <c r="C159"/>
  <c r="C160"/>
  <c r="D142"/>
  <c r="C142"/>
  <c r="D141"/>
  <c r="C141"/>
  <c r="C113"/>
  <c r="D429"/>
  <c r="C309" i="1"/>
  <c r="C310"/>
  <c r="B309"/>
  <c r="B310"/>
  <c r="B312"/>
  <c r="D357" i="2"/>
  <c r="D359"/>
  <c r="C357"/>
  <c r="C359"/>
  <c r="B66" i="1"/>
  <c r="B67"/>
  <c r="C56" i="2"/>
  <c r="C55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749" i="3"/>
  <c r="C793"/>
  <c r="B162" i="1"/>
  <c r="C162"/>
  <c r="C157"/>
  <c r="B157"/>
  <c r="C156"/>
  <c r="B156"/>
  <c r="D192" i="2"/>
  <c r="C192"/>
  <c r="D191"/>
  <c r="C191"/>
  <c r="D206"/>
  <c r="C206"/>
  <c r="D205"/>
  <c r="C205"/>
  <c r="C202"/>
  <c r="G10" i="16"/>
  <c r="H10"/>
  <c r="I10"/>
  <c r="J10"/>
  <c r="K10"/>
  <c r="L10"/>
  <c r="M10"/>
  <c r="N10"/>
  <c r="O10"/>
  <c r="P10"/>
  <c r="Q10"/>
  <c r="R10"/>
  <c r="S10"/>
  <c r="T10"/>
  <c r="B24" i="9"/>
  <c r="C93" i="3"/>
  <c r="C15" i="16"/>
  <c r="C276" i="1"/>
  <c r="B276"/>
  <c r="D290" i="2"/>
  <c r="C290"/>
  <c r="B64" i="1"/>
  <c r="B65"/>
  <c r="D404" i="2"/>
  <c r="D405"/>
  <c r="C404"/>
  <c r="C405"/>
  <c r="D78"/>
  <c r="C78"/>
  <c r="D77"/>
  <c r="C77"/>
  <c r="C227" i="1"/>
  <c r="C228"/>
  <c r="C229"/>
  <c r="C230"/>
  <c r="B227"/>
  <c r="B228"/>
  <c r="B229"/>
  <c r="B230"/>
  <c r="D249" i="2"/>
  <c r="D250"/>
  <c r="D251"/>
  <c r="D252"/>
  <c r="C249"/>
  <c r="C250"/>
  <c r="C251"/>
  <c r="C252"/>
  <c r="F57" i="1"/>
  <c r="B56"/>
  <c r="B57"/>
  <c r="D403" i="2"/>
  <c r="C403"/>
  <c r="D402"/>
  <c r="C402"/>
  <c r="F281" i="1"/>
  <c r="C281"/>
  <c r="C280"/>
  <c r="C282"/>
  <c r="B280"/>
  <c r="B281"/>
  <c r="D344" i="2"/>
  <c r="D345"/>
  <c r="C344"/>
  <c r="C345"/>
  <c r="B174" i="1"/>
  <c r="C174"/>
  <c r="B175"/>
  <c r="C175"/>
  <c r="F389"/>
  <c r="C389"/>
  <c r="C388"/>
  <c r="D445" i="2"/>
  <c r="D446"/>
  <c r="F270" i="1"/>
  <c r="C269"/>
  <c r="C270"/>
  <c r="B270"/>
  <c r="B269"/>
  <c r="F215"/>
  <c r="C215"/>
  <c r="C214"/>
  <c r="B214"/>
  <c r="B215"/>
  <c r="D287" i="2"/>
  <c r="D286"/>
  <c r="C287"/>
  <c r="C286"/>
  <c r="C236"/>
  <c r="D236"/>
  <c r="D237"/>
  <c r="C237"/>
  <c r="C282" i="3"/>
  <c r="C557"/>
  <c r="C448"/>
  <c r="C233"/>
  <c r="C232" s="1"/>
  <c r="E341" i="1"/>
  <c r="C340"/>
  <c r="C341"/>
  <c r="C339"/>
  <c r="B340"/>
  <c r="B341"/>
  <c r="B339"/>
  <c r="C84" i="2"/>
  <c r="F86"/>
  <c r="D86"/>
  <c r="D85"/>
  <c r="C86"/>
  <c r="C85"/>
  <c r="D197"/>
  <c r="C368" i="1"/>
  <c r="C369"/>
  <c r="D389" i="2"/>
  <c r="D390"/>
  <c r="C198" i="1"/>
  <c r="C199"/>
  <c r="B198"/>
  <c r="B199"/>
  <c r="D220" i="2"/>
  <c r="D221"/>
  <c r="C221"/>
  <c r="C220"/>
  <c r="D336"/>
  <c r="C336"/>
  <c r="D335"/>
  <c r="C335"/>
  <c r="C239" i="1"/>
  <c r="C240"/>
  <c r="B239"/>
  <c r="B240"/>
  <c r="D259" i="2"/>
  <c r="D260"/>
  <c r="C259"/>
  <c r="C260"/>
  <c r="C324" i="1"/>
  <c r="C325"/>
  <c r="B324"/>
  <c r="B325"/>
  <c r="D372" i="2"/>
  <c r="D373"/>
  <c r="C372"/>
  <c r="C373"/>
  <c r="D370"/>
  <c r="D371"/>
  <c r="C370"/>
  <c r="C371"/>
  <c r="C203" i="1"/>
  <c r="C204"/>
  <c r="C205"/>
  <c r="B203"/>
  <c r="B204"/>
  <c r="B205"/>
  <c r="C222" i="2"/>
  <c r="D225"/>
  <c r="C225"/>
  <c r="D227"/>
  <c r="C227"/>
  <c r="D226"/>
  <c r="C226"/>
  <c r="C244" i="1"/>
  <c r="C245"/>
  <c r="C246"/>
  <c r="B246"/>
  <c r="B245"/>
  <c r="B244"/>
  <c r="D264" i="2"/>
  <c r="D265"/>
  <c r="D266"/>
  <c r="C266"/>
  <c r="C265"/>
  <c r="C264"/>
  <c r="C200" i="1"/>
  <c r="C201"/>
  <c r="C202"/>
  <c r="B200"/>
  <c r="B201"/>
  <c r="B202"/>
  <c r="C242"/>
  <c r="C243"/>
  <c r="C241"/>
  <c r="B242"/>
  <c r="B243"/>
  <c r="B241"/>
  <c r="D222" i="2"/>
  <c r="D223"/>
  <c r="D224"/>
  <c r="C224"/>
  <c r="C223"/>
  <c r="C184" i="1"/>
  <c r="C185"/>
  <c r="B184"/>
  <c r="B185"/>
  <c r="D80" i="2"/>
  <c r="C80"/>
  <c r="D79"/>
  <c r="C79"/>
  <c r="D76"/>
  <c r="C76"/>
  <c r="C72"/>
  <c r="C182" i="1"/>
  <c r="C183"/>
  <c r="C181"/>
  <c r="B181"/>
  <c r="B182"/>
  <c r="B183"/>
  <c r="C324" i="2"/>
  <c r="D327"/>
  <c r="C327"/>
  <c r="D325"/>
  <c r="C325"/>
  <c r="D326"/>
  <c r="C326"/>
  <c r="D262"/>
  <c r="C262"/>
  <c r="D261"/>
  <c r="D263"/>
  <c r="C261"/>
  <c r="C263"/>
  <c r="B282" i="1"/>
  <c r="B284"/>
  <c r="B285"/>
  <c r="B286"/>
  <c r="C286"/>
  <c r="C285"/>
  <c r="C284"/>
  <c r="D296" i="2"/>
  <c r="C296"/>
  <c r="D295"/>
  <c r="C295"/>
  <c r="D346"/>
  <c r="D347"/>
  <c r="D348"/>
  <c r="D349"/>
  <c r="C346"/>
  <c r="C347"/>
  <c r="C348"/>
  <c r="C349"/>
  <c r="B60" i="1"/>
  <c r="B61"/>
  <c r="B62"/>
  <c r="B63"/>
  <c r="C54" i="2"/>
  <c r="C53"/>
  <c r="C51"/>
  <c r="C52"/>
  <c r="D401"/>
  <c r="D400"/>
  <c r="C400"/>
  <c r="C401"/>
  <c r="F12" i="16"/>
  <c r="F13"/>
  <c r="F14"/>
  <c r="D412" i="2"/>
  <c r="D413"/>
  <c r="C412"/>
  <c r="C413"/>
  <c r="D411"/>
  <c r="C411"/>
  <c r="C410"/>
  <c r="C347" i="1"/>
  <c r="C348"/>
  <c r="D93" i="2"/>
  <c r="D92"/>
  <c r="C319" i="1"/>
  <c r="D367" i="2"/>
  <c r="C367"/>
  <c r="D366"/>
  <c r="C366"/>
  <c r="D423"/>
  <c r="C423"/>
  <c r="C318" i="1"/>
  <c r="B318"/>
  <c r="F419" i="2"/>
  <c r="D425"/>
  <c r="C425"/>
  <c r="D424"/>
  <c r="C424"/>
  <c r="B278" i="1"/>
  <c r="B279"/>
  <c r="B277"/>
  <c r="C279"/>
  <c r="C278"/>
  <c r="C277"/>
  <c r="D292" i="2"/>
  <c r="C292"/>
  <c r="D294"/>
  <c r="D293"/>
  <c r="C294"/>
  <c r="C293"/>
  <c r="C349" i="1"/>
  <c r="C350"/>
  <c r="D94" i="2"/>
  <c r="D95"/>
  <c r="C384" i="1"/>
  <c r="C385"/>
  <c r="D441" i="2"/>
  <c r="D442"/>
  <c r="D350"/>
  <c r="F301" i="1"/>
  <c r="C300"/>
  <c r="C301"/>
  <c r="B300"/>
  <c r="B301"/>
  <c r="C350" i="2"/>
  <c r="D352"/>
  <c r="D351"/>
  <c r="C351"/>
  <c r="C352"/>
  <c r="F258" i="1"/>
  <c r="F257"/>
  <c r="D276" i="2"/>
  <c r="C276"/>
  <c r="C258" i="1"/>
  <c r="B258"/>
  <c r="C257"/>
  <c r="B257"/>
  <c r="C256"/>
  <c r="B256"/>
  <c r="D275" i="2"/>
  <c r="C275"/>
  <c r="D277"/>
  <c r="C277"/>
  <c r="C233" i="1"/>
  <c r="B233"/>
  <c r="D255" i="2"/>
  <c r="C255"/>
  <c r="F299" i="1"/>
  <c r="F298"/>
  <c r="C297"/>
  <c r="C298"/>
  <c r="C299"/>
  <c r="B297"/>
  <c r="B298"/>
  <c r="B299"/>
  <c r="D309" i="2"/>
  <c r="D310"/>
  <c r="D311"/>
  <c r="C309"/>
  <c r="C310"/>
  <c r="C311"/>
  <c r="B54" i="1"/>
  <c r="B55"/>
  <c r="F161"/>
  <c r="C160"/>
  <c r="C161"/>
  <c r="B160"/>
  <c r="B161"/>
  <c r="F163"/>
  <c r="F111"/>
  <c r="C163"/>
  <c r="B163"/>
  <c r="C111"/>
  <c r="B111"/>
  <c r="C110"/>
  <c r="B110"/>
  <c r="D195" i="2"/>
  <c r="D196"/>
  <c r="C195"/>
  <c r="C196"/>
  <c r="D198"/>
  <c r="C198"/>
  <c r="C145"/>
  <c r="D145"/>
  <c r="C146"/>
  <c r="D146"/>
  <c r="C15" i="5"/>
  <c r="C12"/>
  <c r="C17"/>
  <c r="C108" i="2"/>
  <c r="D111"/>
  <c r="C111"/>
  <c r="D110"/>
  <c r="C110"/>
  <c r="D109"/>
  <c r="C109"/>
  <c r="F388"/>
  <c r="C14" i="11"/>
  <c r="C284" i="2"/>
  <c r="C285"/>
  <c r="C14" i="16"/>
  <c r="C121" i="2"/>
  <c r="C124"/>
  <c r="C123"/>
  <c r="C122"/>
  <c r="F124"/>
  <c r="F123"/>
  <c r="C392"/>
  <c r="C328"/>
  <c r="E15" i="12"/>
  <c r="D15"/>
  <c r="C15"/>
  <c r="B25" i="8"/>
  <c r="C94" i="3"/>
  <c r="C295"/>
  <c r="C281" s="1"/>
  <c r="C238" s="1"/>
  <c r="C394"/>
  <c r="C444"/>
  <c r="C459"/>
  <c r="C460"/>
  <c r="C473"/>
  <c r="C474"/>
  <c r="C716"/>
  <c r="C714"/>
  <c r="C229"/>
  <c r="C740"/>
  <c r="C735"/>
  <c r="C730"/>
  <c r="C725"/>
  <c r="C720"/>
  <c r="C718"/>
  <c r="C711"/>
  <c r="C708"/>
  <c r="C704"/>
  <c r="C699"/>
  <c r="C692"/>
  <c r="C685"/>
  <c r="C675"/>
  <c r="C640"/>
  <c r="C626"/>
  <c r="C618"/>
  <c r="C609"/>
  <c r="C604"/>
  <c r="C597"/>
  <c r="C579"/>
  <c r="C576"/>
  <c r="C567"/>
  <c r="C565"/>
  <c r="C541"/>
  <c r="C522"/>
  <c r="C521"/>
  <c r="C451"/>
  <c r="C433"/>
  <c r="C427"/>
  <c r="C422"/>
  <c r="C397"/>
  <c r="C388"/>
  <c r="C381"/>
  <c r="C378"/>
  <c r="C372"/>
  <c r="C362" s="1"/>
  <c r="C361" s="1"/>
  <c r="C348"/>
  <c r="C341"/>
  <c r="C334"/>
  <c r="C327"/>
  <c r="C318"/>
  <c r="C317" s="1"/>
  <c r="C296"/>
  <c r="C288"/>
  <c r="C277"/>
  <c r="C270"/>
  <c r="C263"/>
  <c r="C260"/>
  <c r="C257"/>
  <c r="C247"/>
  <c r="C239"/>
  <c r="C218"/>
  <c r="C216" s="1"/>
  <c r="C215" s="1"/>
  <c r="C209"/>
  <c r="C203"/>
  <c r="C199"/>
  <c r="C193"/>
  <c r="C187"/>
  <c r="C183"/>
  <c r="C180"/>
  <c r="C177"/>
  <c r="C168"/>
  <c r="C166"/>
  <c r="C162"/>
  <c r="C149"/>
  <c r="C144"/>
  <c r="C137"/>
  <c r="C136" s="1"/>
  <c r="C132"/>
  <c r="C127"/>
  <c r="C122"/>
  <c r="C117"/>
  <c r="C114"/>
  <c r="C77"/>
  <c r="C75" s="1"/>
  <c r="C65"/>
  <c r="C53"/>
  <c r="C48"/>
  <c r="C47" s="1"/>
  <c r="C36"/>
  <c r="C31"/>
  <c r="C14"/>
  <c r="C13" s="1"/>
  <c r="D341" i="2"/>
  <c r="C341"/>
  <c r="D329"/>
  <c r="C329"/>
  <c r="D332"/>
  <c r="C332"/>
  <c r="D331"/>
  <c r="C331"/>
  <c r="D330"/>
  <c r="C330"/>
  <c r="C116"/>
  <c r="C115"/>
  <c r="C114"/>
  <c r="D103"/>
  <c r="D102"/>
  <c r="D101"/>
  <c r="D100"/>
  <c r="D97"/>
  <c r="D96"/>
  <c r="D91"/>
  <c r="D90"/>
  <c r="D89"/>
  <c r="D88"/>
  <c r="C87"/>
  <c r="D107"/>
  <c r="D106"/>
  <c r="D105"/>
  <c r="C125"/>
  <c r="C131"/>
  <c r="D131"/>
  <c r="C133"/>
  <c r="D133"/>
  <c r="C134"/>
  <c r="D134"/>
  <c r="C171"/>
  <c r="D171"/>
  <c r="C172"/>
  <c r="D172"/>
  <c r="C175"/>
  <c r="D175"/>
  <c r="C176"/>
  <c r="D176"/>
  <c r="C149"/>
  <c r="D149"/>
  <c r="C150"/>
  <c r="D150"/>
  <c r="C151"/>
  <c r="D151"/>
  <c r="C152"/>
  <c r="D152"/>
  <c r="F152"/>
  <c r="C179"/>
  <c r="D179"/>
  <c r="C180"/>
  <c r="D180"/>
  <c r="C183"/>
  <c r="C184"/>
  <c r="D184"/>
  <c r="C187"/>
  <c r="D187"/>
  <c r="C188"/>
  <c r="D188"/>
  <c r="C189"/>
  <c r="D189"/>
  <c r="C190"/>
  <c r="D190"/>
  <c r="C199"/>
  <c r="D199"/>
  <c r="C200"/>
  <c r="D200"/>
  <c r="C203"/>
  <c r="D203"/>
  <c r="C204"/>
  <c r="D204"/>
  <c r="C201"/>
  <c r="D201"/>
  <c r="D202"/>
  <c r="C193"/>
  <c r="D193"/>
  <c r="C194"/>
  <c r="D194"/>
  <c r="D444"/>
  <c r="D443"/>
  <c r="D440"/>
  <c r="D439"/>
  <c r="D438"/>
  <c r="D437"/>
  <c r="D436"/>
  <c r="D435"/>
  <c r="D434"/>
  <c r="D432"/>
  <c r="D431"/>
  <c r="D430"/>
  <c r="D388"/>
  <c r="D387"/>
  <c r="D386"/>
  <c r="D318"/>
  <c r="D317"/>
  <c r="D316"/>
  <c r="D315"/>
  <c r="D314"/>
  <c r="D313"/>
  <c r="C312"/>
  <c r="D382"/>
  <c r="C382"/>
  <c r="D380"/>
  <c r="C380"/>
  <c r="D379"/>
  <c r="C379"/>
  <c r="D378"/>
  <c r="C378"/>
  <c r="D364"/>
  <c r="C364"/>
  <c r="D363"/>
  <c r="C363"/>
  <c r="D362"/>
  <c r="C362"/>
  <c r="C360"/>
  <c r="D356"/>
  <c r="C356"/>
  <c r="D355"/>
  <c r="C355"/>
  <c r="D354"/>
  <c r="C354"/>
  <c r="C353"/>
  <c r="D306"/>
  <c r="C306"/>
  <c r="D305"/>
  <c r="C305"/>
  <c r="D303"/>
  <c r="C303"/>
  <c r="D300"/>
  <c r="C300"/>
  <c r="D299"/>
  <c r="C299"/>
  <c r="D291"/>
  <c r="C291"/>
  <c r="D289"/>
  <c r="C289"/>
  <c r="D343"/>
  <c r="C343"/>
  <c r="D342"/>
  <c r="C342"/>
  <c r="D288"/>
  <c r="C288"/>
  <c r="D258"/>
  <c r="C258"/>
  <c r="D257"/>
  <c r="C257"/>
  <c r="D256"/>
  <c r="C256"/>
  <c r="D254"/>
  <c r="C254"/>
  <c r="D253"/>
  <c r="C253"/>
  <c r="D248"/>
  <c r="C248"/>
  <c r="D247"/>
  <c r="C247"/>
  <c r="D246"/>
  <c r="C246"/>
  <c r="D245"/>
  <c r="C245"/>
  <c r="D244"/>
  <c r="C244"/>
  <c r="D243"/>
  <c r="C243"/>
  <c r="D242"/>
  <c r="C242"/>
  <c r="D241"/>
  <c r="C241"/>
  <c r="F240"/>
  <c r="D240"/>
  <c r="C240"/>
  <c r="D239"/>
  <c r="C239"/>
  <c r="D238"/>
  <c r="C238"/>
  <c r="D216"/>
  <c r="C216"/>
  <c r="D215"/>
  <c r="C215"/>
  <c r="F214"/>
  <c r="D214"/>
  <c r="C214"/>
  <c r="D213"/>
  <c r="C213"/>
  <c r="D212"/>
  <c r="C212"/>
  <c r="C211"/>
  <c r="D419"/>
  <c r="C419"/>
  <c r="D418"/>
  <c r="C418"/>
  <c r="F417"/>
  <c r="D417"/>
  <c r="C417"/>
  <c r="D416"/>
  <c r="C416"/>
  <c r="D415"/>
  <c r="C415"/>
  <c r="C66"/>
  <c r="D65"/>
  <c r="C65"/>
  <c r="D64"/>
  <c r="C64"/>
  <c r="D63"/>
  <c r="C63"/>
  <c r="C62"/>
  <c r="C61"/>
  <c r="D409"/>
  <c r="C409"/>
  <c r="C49"/>
  <c r="C48"/>
  <c r="C46"/>
  <c r="C45"/>
  <c r="C43"/>
  <c r="C42"/>
  <c r="C40"/>
  <c r="C39"/>
  <c r="C35"/>
  <c r="C32"/>
  <c r="C31"/>
  <c r="C30"/>
  <c r="D29"/>
  <c r="C29"/>
  <c r="D28"/>
  <c r="C28"/>
  <c r="F27"/>
  <c r="D27"/>
  <c r="C27"/>
  <c r="F26"/>
  <c r="D26"/>
  <c r="C26"/>
  <c r="D25"/>
  <c r="C25"/>
  <c r="D395"/>
  <c r="C395"/>
  <c r="D394"/>
  <c r="C394"/>
  <c r="D393"/>
  <c r="C393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C15"/>
  <c r="C386" i="1"/>
  <c r="C387"/>
  <c r="C383"/>
  <c r="C381"/>
  <c r="C382"/>
  <c r="C380"/>
  <c r="C378"/>
  <c r="C379"/>
  <c r="C375"/>
  <c r="C377"/>
  <c r="C374"/>
  <c r="C367"/>
  <c r="C373"/>
  <c r="C366"/>
  <c r="C365"/>
  <c r="C363"/>
  <c r="C362"/>
  <c r="C361"/>
  <c r="C351"/>
  <c r="C352"/>
  <c r="C357"/>
  <c r="C358"/>
  <c r="C359"/>
  <c r="C360"/>
  <c r="C346"/>
  <c r="C344"/>
  <c r="C345"/>
  <c r="C343"/>
  <c r="C337"/>
  <c r="B342"/>
  <c r="C333"/>
  <c r="C334"/>
  <c r="C336"/>
  <c r="B333"/>
  <c r="B334"/>
  <c r="B336"/>
  <c r="B337"/>
  <c r="C332"/>
  <c r="B332"/>
  <c r="C315"/>
  <c r="C316"/>
  <c r="B315"/>
  <c r="B316"/>
  <c r="C312"/>
  <c r="C313"/>
  <c r="B313"/>
  <c r="C307"/>
  <c r="C308"/>
  <c r="B307"/>
  <c r="B308"/>
  <c r="B306"/>
  <c r="C306"/>
  <c r="B305"/>
  <c r="C291"/>
  <c r="C292"/>
  <c r="C293"/>
  <c r="C294"/>
  <c r="B291"/>
  <c r="B292"/>
  <c r="B293"/>
  <c r="B294"/>
  <c r="B295"/>
  <c r="E180"/>
  <c r="E178"/>
  <c r="C177"/>
  <c r="C178"/>
  <c r="C179"/>
  <c r="C180"/>
  <c r="C176"/>
  <c r="B176"/>
  <c r="B177"/>
  <c r="B178"/>
  <c r="B179"/>
  <c r="B180"/>
  <c r="C288"/>
  <c r="C289"/>
  <c r="C287"/>
  <c r="B287"/>
  <c r="B288"/>
  <c r="B289"/>
  <c r="C272"/>
  <c r="C273"/>
  <c r="C274"/>
  <c r="C275"/>
  <c r="B272"/>
  <c r="B273"/>
  <c r="B274"/>
  <c r="B275"/>
  <c r="C271"/>
  <c r="B271"/>
  <c r="C236"/>
  <c r="B236"/>
  <c r="C235"/>
  <c r="B235"/>
  <c r="C234"/>
  <c r="B234"/>
  <c r="C221"/>
  <c r="B221"/>
  <c r="C223"/>
  <c r="B223"/>
  <c r="C222"/>
  <c r="B222"/>
  <c r="C231"/>
  <c r="C232"/>
  <c r="B231"/>
  <c r="B232"/>
  <c r="C224"/>
  <c r="C225"/>
  <c r="C226"/>
  <c r="B225"/>
  <c r="B226"/>
  <c r="B219"/>
  <c r="B220"/>
  <c r="B224"/>
  <c r="B193"/>
  <c r="B194"/>
  <c r="C192"/>
  <c r="C193"/>
  <c r="C194"/>
  <c r="C190"/>
  <c r="B190"/>
  <c r="C191"/>
  <c r="C216"/>
  <c r="C217"/>
  <c r="C218"/>
  <c r="C219"/>
  <c r="C220"/>
  <c r="E192"/>
  <c r="B192"/>
  <c r="B191"/>
  <c r="E218"/>
  <c r="B216"/>
  <c r="B217"/>
  <c r="B218"/>
  <c r="B189"/>
  <c r="C166"/>
  <c r="C167"/>
  <c r="C158"/>
  <c r="C159"/>
  <c r="B166"/>
  <c r="B167"/>
  <c r="B158"/>
  <c r="B159"/>
  <c r="C148"/>
  <c r="C149"/>
  <c r="C152"/>
  <c r="C153"/>
  <c r="C154"/>
  <c r="C155"/>
  <c r="C164"/>
  <c r="C165"/>
  <c r="C168"/>
  <c r="C169"/>
  <c r="B148"/>
  <c r="B149"/>
  <c r="B152"/>
  <c r="B153"/>
  <c r="B154"/>
  <c r="B155"/>
  <c r="B164"/>
  <c r="B165"/>
  <c r="B168"/>
  <c r="B169"/>
  <c r="E117"/>
  <c r="C98"/>
  <c r="C99"/>
  <c r="C136"/>
  <c r="C137"/>
  <c r="C140"/>
  <c r="C141"/>
  <c r="C114"/>
  <c r="C115"/>
  <c r="C116"/>
  <c r="C117"/>
  <c r="C144"/>
  <c r="C145"/>
  <c r="C96"/>
  <c r="B96"/>
  <c r="B98"/>
  <c r="B99"/>
  <c r="B136"/>
  <c r="B137"/>
  <c r="B140"/>
  <c r="B141"/>
  <c r="B114"/>
  <c r="B115"/>
  <c r="B116"/>
  <c r="B117"/>
  <c r="B144"/>
  <c r="B145"/>
  <c r="C80"/>
  <c r="C81"/>
  <c r="C82"/>
  <c r="C83"/>
  <c r="B79"/>
  <c r="B80"/>
  <c r="B81"/>
  <c r="B82"/>
  <c r="B83"/>
  <c r="B85"/>
  <c r="B86"/>
  <c r="B71"/>
  <c r="B52"/>
  <c r="C71"/>
  <c r="E30"/>
  <c r="E29"/>
  <c r="B45"/>
  <c r="B48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41"/>
  <c r="B42"/>
  <c r="B43"/>
  <c r="B51"/>
  <c r="B14"/>
  <c r="F274"/>
  <c r="F282"/>
  <c r="F177" l="1"/>
  <c r="F176" s="1"/>
  <c r="G350" i="2"/>
  <c r="F195" i="1"/>
  <c r="F234"/>
  <c r="C745" i="3"/>
  <c r="C746"/>
  <c r="C14" i="5"/>
  <c r="G341" i="2"/>
  <c r="F318" i="1"/>
  <c r="F306" s="1"/>
  <c r="F241"/>
  <c r="F221"/>
  <c r="C574" i="3"/>
  <c r="F191" i="1"/>
  <c r="F253"/>
  <c r="C724" i="3"/>
  <c r="C458"/>
  <c r="F231" i="1"/>
  <c r="F217"/>
  <c r="C135" i="3"/>
  <c r="C326"/>
  <c r="C564"/>
  <c r="C698"/>
  <c r="F277" i="1"/>
  <c r="F271" s="1"/>
  <c r="F291"/>
  <c r="G329" i="2"/>
  <c r="G328" s="1"/>
  <c r="G288"/>
  <c r="F244" i="1"/>
  <c r="F200"/>
  <c r="I135" i="2"/>
  <c r="C651" i="3"/>
  <c r="C121"/>
  <c r="C108" s="1"/>
  <c r="C11" s="1"/>
  <c r="C30"/>
  <c r="C45"/>
  <c r="G238" i="2"/>
  <c r="C160" i="3"/>
  <c r="C246"/>
  <c r="C377"/>
  <c r="C359" s="1"/>
  <c r="C420"/>
  <c r="C396" s="1"/>
  <c r="C674"/>
  <c r="C9" i="5"/>
  <c r="C8" s="1"/>
  <c r="G313" i="2"/>
  <c r="F354" i="1"/>
  <c r="F353" s="1"/>
  <c r="F346" s="1"/>
  <c r="F342" s="1"/>
  <c r="F13" s="1"/>
  <c r="F10" i="10"/>
  <c r="W171" i="2"/>
  <c r="G299"/>
  <c r="F79" i="1"/>
  <c r="F10" i="16"/>
  <c r="F297" i="1"/>
  <c r="G386" i="2"/>
  <c r="G385" s="1"/>
  <c r="K135"/>
  <c r="G129"/>
  <c r="G125" s="1"/>
  <c r="G212"/>
  <c r="G25"/>
  <c r="G392"/>
  <c r="F203" i="1"/>
  <c r="G61" i="2"/>
  <c r="G378"/>
  <c r="G76"/>
  <c r="G72" s="1"/>
  <c r="F28" i="1"/>
  <c r="G440" i="2"/>
  <c r="G433" s="1"/>
  <c r="G114"/>
  <c r="G113" s="1"/>
  <c r="F33" i="1"/>
  <c r="G312" i="2"/>
  <c r="G91"/>
  <c r="G87" s="1"/>
  <c r="F181" i="1"/>
  <c r="F365"/>
  <c r="F364" s="1"/>
  <c r="F332"/>
  <c r="F383"/>
  <c r="F376" s="1"/>
  <c r="F190" l="1"/>
  <c r="F216"/>
  <c r="C811" i="3"/>
  <c r="F89" i="1"/>
  <c r="F287"/>
  <c r="G353" i="2"/>
  <c r="G323" s="1"/>
  <c r="G211"/>
  <c r="G210" s="1"/>
  <c r="F189" i="1" l="1"/>
  <c r="G14" i="2"/>
  <c r="C815" i="3"/>
  <c r="C818" s="1"/>
  <c r="C10"/>
</calcChain>
</file>

<file path=xl/sharedStrings.xml><?xml version="1.0" encoding="utf-8"?>
<sst xmlns="http://schemas.openxmlformats.org/spreadsheetml/2006/main" count="4650" uniqueCount="2659">
  <si>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</si>
  <si>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</si>
  <si>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</si>
  <si>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</si>
  <si>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</si>
  <si>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</si>
  <si>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</si>
  <si>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</si>
  <si>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</si>
  <si>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</si>
  <si>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</si>
  <si>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</si>
  <si>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</si>
  <si>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</si>
  <si>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</si>
  <si>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</si>
  <si>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</si>
  <si>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</si>
  <si>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</si>
  <si>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</si>
  <si>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</si>
  <si>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</si>
  <si>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</si>
  <si>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</si>
  <si>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</si>
  <si>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</si>
  <si>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</si>
  <si>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</si>
  <si>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</si>
  <si>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</si>
  <si>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</si>
  <si>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</si>
  <si>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</si>
  <si>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</si>
  <si>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</si>
  <si>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</si>
  <si>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</si>
  <si>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</si>
  <si>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</si>
  <si>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</si>
  <si>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</si>
  <si>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</si>
  <si>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</si>
  <si>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</si>
  <si>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</si>
  <si>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</si>
  <si>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</si>
  <si>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</si>
  <si>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</si>
  <si>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</si>
  <si>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</si>
  <si>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</si>
  <si>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</si>
  <si>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</si>
  <si>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</si>
  <si>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</si>
  <si>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</si>
  <si>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</si>
  <si>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</si>
  <si>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</si>
  <si>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</si>
  <si>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</si>
  <si>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</si>
  <si>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</si>
  <si>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</si>
  <si>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</si>
  <si>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</si>
  <si>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</si>
  <si>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</si>
  <si>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</si>
  <si>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</si>
  <si>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</si>
  <si>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</si>
  <si>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</si>
  <si>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</si>
  <si>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</si>
  <si>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</si>
  <si>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</si>
  <si>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</si>
  <si>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</si>
  <si>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</si>
  <si>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</si>
  <si>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</si>
  <si>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</si>
  <si>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</si>
  <si>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</si>
  <si>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</si>
  <si>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</si>
  <si>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</si>
  <si>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</si>
  <si>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</si>
  <si>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</si>
  <si>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</si>
  <si>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</si>
  <si>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</si>
  <si>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</si>
  <si>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</si>
  <si>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</si>
  <si>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</si>
  <si>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</si>
  <si>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</si>
  <si>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</si>
  <si>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</si>
  <si>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</si>
  <si>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</si>
  <si>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</si>
  <si>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</si>
  <si>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</si>
  <si>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</si>
  <si>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</si>
  <si>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</si>
  <si>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</si>
  <si>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</si>
  <si>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</si>
  <si>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</si>
  <si>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</si>
  <si>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</si>
  <si>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</si>
  <si>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</si>
  <si>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</si>
  <si>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</si>
  <si>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</si>
  <si>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</si>
  <si>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</si>
  <si>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</si>
  <si>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</si>
  <si>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</si>
  <si>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</si>
  <si>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</si>
  <si>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</si>
  <si>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</si>
  <si>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</si>
  <si>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</si>
  <si>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</si>
  <si>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</si>
  <si>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</si>
  <si>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</si>
  <si>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</si>
  <si>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</si>
  <si>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</si>
  <si>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</si>
  <si>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</si>
  <si>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</si>
  <si>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</si>
  <si>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</si>
  <si>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</si>
  <si>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</si>
  <si>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</si>
  <si>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</si>
  <si>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</si>
  <si>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</si>
  <si>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</si>
  <si>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</si>
  <si>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</si>
  <si>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</si>
  <si>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</si>
  <si>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</si>
  <si>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</si>
  <si>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</si>
  <si>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</si>
  <si>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</si>
  <si>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</si>
  <si>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</si>
  <si>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</si>
  <si>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</si>
  <si>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</si>
  <si>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</si>
  <si>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</si>
  <si>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</si>
  <si>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</si>
  <si>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</si>
  <si>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</si>
  <si>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</si>
  <si>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</si>
  <si>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</si>
  <si>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</si>
  <si>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</si>
  <si>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</si>
  <si>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</si>
  <si>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</si>
  <si>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</si>
  <si>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</si>
  <si>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</si>
  <si>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</si>
  <si>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</si>
  <si>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</si>
  <si>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</si>
  <si>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</si>
  <si>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</si>
  <si>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</si>
  <si>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</si>
  <si>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</si>
  <si>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</si>
  <si>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</si>
  <si>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</si>
  <si>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</si>
  <si>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</si>
  <si>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</si>
  <si>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</si>
  <si>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</si>
  <si>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</si>
  <si>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</si>
  <si>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</si>
  <si>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</si>
  <si>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</si>
  <si>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</si>
  <si>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</si>
  <si>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</si>
  <si>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</si>
  <si>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</si>
  <si>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</si>
  <si>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</si>
  <si>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</si>
  <si>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</si>
  <si>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</si>
  <si>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</si>
  <si>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</si>
  <si>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</si>
  <si>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</si>
  <si>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</si>
  <si>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</si>
  <si>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</si>
  <si>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</si>
  <si>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</si>
  <si>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</si>
  <si>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</si>
  <si>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</si>
  <si>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</si>
  <si>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</si>
  <si>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</si>
  <si>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</si>
  <si>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</si>
  <si>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</si>
  <si>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</si>
  <si>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</si>
  <si>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</si>
  <si>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</si>
  <si>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</si>
  <si>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</si>
  <si>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</si>
  <si>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</si>
  <si>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</si>
  <si>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</si>
  <si>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</si>
  <si>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</si>
  <si>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</si>
  <si>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</si>
  <si>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</si>
  <si>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</si>
  <si>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</si>
  <si>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</si>
  <si>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</si>
  <si>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</si>
  <si>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</si>
  <si>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</si>
  <si>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</si>
  <si>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</si>
  <si>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</si>
  <si>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</si>
  <si>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</si>
  <si>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</si>
  <si>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</si>
  <si>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</si>
  <si>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</si>
  <si>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</si>
  <si>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</si>
  <si>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</si>
  <si>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</si>
  <si>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</si>
  <si>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</si>
  <si>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</si>
  <si>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</si>
  <si>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</si>
  <si>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</si>
  <si>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</si>
  <si>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</si>
  <si>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</si>
  <si>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</si>
  <si>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</si>
  <si>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</si>
  <si>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</si>
  <si>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</si>
  <si>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</si>
  <si>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</si>
  <si>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</si>
  <si>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</si>
  <si>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</si>
  <si>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</si>
  <si>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</si>
  <si>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</si>
  <si>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</si>
  <si>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</si>
  <si>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</si>
  <si>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</si>
  <si>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</si>
  <si>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</si>
  <si>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</si>
  <si>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</si>
  <si>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</si>
  <si>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</si>
  <si>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</si>
  <si>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</si>
  <si>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</si>
  <si>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</si>
  <si>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</si>
  <si>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</si>
  <si>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</si>
  <si>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</si>
  <si>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</si>
  <si>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</si>
  <si>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</si>
  <si>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</si>
  <si>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</si>
  <si>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</si>
  <si>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</si>
  <si>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</si>
  <si>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</si>
  <si>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</si>
  <si>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</si>
  <si>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</si>
  <si>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</si>
  <si>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</si>
  <si>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</si>
  <si>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</si>
  <si>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</si>
  <si>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</si>
  <si>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</si>
  <si>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</si>
  <si>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</si>
  <si>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</si>
  <si>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</si>
  <si>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</si>
  <si>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</si>
  <si>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</si>
  <si>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</si>
  <si>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</si>
  <si>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</si>
  <si>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</si>
  <si>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</si>
  <si>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</si>
  <si>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</si>
  <si>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</si>
  <si>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</si>
  <si>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</si>
  <si>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</si>
  <si>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</si>
  <si>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</si>
  <si>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</si>
  <si>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</si>
  <si>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</si>
  <si>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</si>
  <si>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</si>
  <si>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</si>
  <si>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</si>
  <si>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</si>
  <si>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</si>
  <si>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</si>
  <si>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</si>
  <si>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</si>
  <si>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</si>
  <si>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</si>
  <si>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</si>
  <si>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</si>
  <si>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</si>
  <si>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</si>
  <si>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</si>
  <si>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</si>
  <si>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</si>
  <si>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</si>
  <si>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</si>
  <si>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</si>
  <si>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</si>
  <si>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</si>
  <si>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</si>
  <si>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</si>
  <si>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</si>
  <si>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</si>
  <si>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</si>
  <si>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</si>
  <si>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</si>
  <si>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</si>
  <si>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</si>
  <si>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</si>
  <si>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</si>
  <si>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</si>
  <si>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</si>
  <si>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</si>
  <si>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</si>
  <si>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</si>
  <si>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</si>
  <si>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</si>
  <si>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</si>
  <si>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</si>
  <si>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</si>
  <si>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</si>
  <si>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</si>
  <si>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</si>
  <si>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</si>
  <si>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</si>
  <si>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</si>
  <si>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</si>
  <si>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</si>
  <si>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</si>
  <si>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</si>
  <si>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</si>
  <si>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</si>
  <si>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</si>
  <si>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</si>
  <si>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</si>
  <si>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</si>
  <si>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</si>
  <si>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</si>
  <si>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</si>
  <si>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</si>
  <si>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</si>
  <si>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</si>
  <si>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</si>
  <si>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</si>
  <si>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</si>
  <si>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</si>
  <si>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</si>
  <si>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</si>
  <si>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</si>
  <si>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</si>
  <si>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</si>
  <si>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</si>
  <si>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</si>
  <si>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</si>
  <si>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</si>
  <si>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</si>
  <si>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</si>
  <si>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</si>
  <si>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</si>
  <si>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</si>
  <si>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</si>
  <si>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</si>
  <si>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</si>
  <si>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</si>
  <si>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</si>
  <si>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</si>
  <si>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</si>
  <si>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</si>
  <si>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</si>
  <si>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</si>
  <si>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</si>
  <si>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</si>
  <si>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</si>
  <si>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</si>
  <si>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</si>
  <si>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</si>
  <si>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</si>
  <si>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</si>
  <si>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</si>
  <si>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</si>
  <si>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</si>
  <si>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</si>
  <si>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</si>
  <si>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</si>
  <si>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</si>
  <si>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</si>
  <si>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</si>
  <si>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</si>
  <si>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</si>
  <si>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</si>
  <si>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</si>
  <si>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</si>
  <si>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</si>
  <si>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</si>
  <si>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</si>
  <si>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</si>
  <si>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</si>
  <si>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</si>
  <si>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</si>
  <si>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</si>
  <si>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</si>
  <si>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</si>
  <si>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</si>
  <si>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</si>
  <si>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</si>
  <si>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</si>
  <si>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</si>
  <si>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</si>
  <si>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</si>
  <si>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</si>
  <si>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</si>
  <si>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</si>
  <si>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</si>
  <si>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</si>
  <si>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</si>
  <si>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</si>
  <si>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</si>
  <si>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</si>
  <si>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</si>
  <si>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</si>
  <si>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</si>
  <si>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</si>
  <si>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</si>
  <si>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</si>
  <si>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</si>
  <si>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</si>
  <si>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</si>
  <si>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</si>
  <si>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</si>
  <si>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</si>
  <si>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</si>
  <si>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</si>
  <si>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</si>
  <si>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</si>
  <si>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</si>
  <si>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</si>
  <si>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</si>
  <si>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</si>
  <si>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</si>
  <si>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</si>
  <si>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</si>
  <si>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</si>
  <si>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</si>
  <si>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</si>
  <si>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</si>
  <si>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</si>
  <si>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</si>
  <si>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</si>
  <si>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</si>
  <si>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</si>
  <si>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</si>
  <si>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</si>
  <si>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</si>
  <si>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</si>
  <si>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</si>
  <si>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</si>
  <si>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</si>
  <si>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</si>
  <si>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</si>
  <si>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</si>
  <si>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</si>
  <si>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</si>
  <si>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</si>
  <si>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</si>
  <si>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</si>
  <si>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</si>
  <si>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</si>
  <si>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</si>
  <si>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</si>
  <si>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</si>
  <si>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</si>
  <si>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</si>
  <si>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</si>
  <si>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</si>
  <si>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</si>
  <si>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</si>
  <si>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</si>
  <si>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</si>
  <si>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</si>
  <si>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</si>
  <si>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</si>
  <si>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</si>
  <si>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</si>
  <si>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</si>
  <si>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</si>
  <si>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</si>
  <si>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</si>
  <si>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</si>
  <si>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</si>
  <si>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</si>
  <si>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</si>
  <si>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</si>
  <si>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</si>
  <si>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</si>
  <si>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</si>
  <si>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</si>
  <si>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</si>
  <si>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</si>
  <si>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</si>
  <si>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</si>
  <si>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</si>
  <si>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</si>
  <si>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</si>
  <si>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</si>
  <si>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</si>
  <si>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</si>
  <si>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</si>
  <si>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</si>
  <si>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</si>
  <si>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</si>
  <si>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</si>
  <si>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</si>
  <si>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</si>
  <si>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</si>
  <si>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</si>
  <si>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</si>
  <si>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</si>
  <si>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</si>
  <si>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</si>
  <si>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</si>
  <si>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</si>
  <si>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</si>
  <si>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</si>
  <si>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</si>
  <si>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</si>
  <si>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</si>
  <si>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</si>
  <si>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</si>
  <si>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</si>
  <si>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</si>
  <si>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</si>
  <si>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</si>
  <si>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</si>
  <si>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</si>
  <si>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</si>
  <si>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</si>
  <si>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</si>
  <si>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</si>
  <si>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</si>
  <si>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</si>
  <si>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</si>
  <si>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</si>
  <si>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</si>
  <si>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</si>
  <si>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</si>
  <si>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</si>
  <si>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</si>
  <si>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</si>
  <si>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</si>
  <si>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</si>
  <si>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</si>
  <si>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</si>
  <si>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</si>
  <si>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</si>
  <si>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</si>
  <si>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</si>
  <si>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</si>
  <si>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</si>
  <si>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</si>
  <si>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</si>
  <si>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</si>
  <si>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</si>
  <si>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</si>
  <si>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</si>
  <si>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</si>
  <si>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</si>
  <si>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</si>
  <si>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</si>
  <si>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</si>
  <si>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</si>
  <si>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</si>
  <si>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</si>
  <si>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</si>
  <si>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</si>
  <si>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</si>
  <si>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</si>
  <si>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</si>
  <si>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</si>
  <si>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</si>
  <si>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</si>
  <si>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</si>
  <si>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</si>
  <si>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</si>
  <si>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</si>
  <si>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</si>
  <si>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</si>
  <si>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</si>
  <si>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</si>
  <si>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</si>
  <si>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</si>
  <si>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</si>
  <si>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</si>
  <si>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</si>
  <si>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</si>
  <si>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</si>
  <si>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</si>
  <si>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</si>
  <si>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</si>
  <si>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</si>
  <si>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</si>
  <si>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</si>
  <si>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</si>
  <si>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</si>
  <si>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</si>
  <si>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</si>
  <si>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</si>
  <si>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</si>
  <si>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</si>
  <si>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</si>
  <si>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</si>
  <si>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</si>
  <si>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</si>
  <si>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</si>
  <si>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</si>
  <si>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</si>
  <si>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</si>
  <si>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</si>
  <si>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</si>
  <si>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</si>
  <si>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</si>
  <si>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</si>
  <si>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</si>
  <si>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</si>
  <si>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</si>
  <si>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</si>
  <si>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</si>
  <si>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</si>
  <si>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</si>
  <si>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</si>
  <si>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</si>
  <si>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</si>
  <si>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</si>
  <si>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</si>
  <si>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</si>
  <si>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</si>
  <si>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</si>
  <si>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</si>
  <si>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</si>
  <si>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</si>
  <si>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</si>
  <si>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</si>
  <si>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</si>
  <si>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</si>
  <si>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</si>
  <si>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</si>
  <si>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</si>
  <si>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</si>
  <si>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</si>
  <si>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</si>
  <si>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</si>
  <si>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</si>
  <si>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</si>
  <si>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</si>
  <si>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</si>
  <si>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</si>
  <si>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</si>
  <si>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</si>
  <si>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</si>
  <si>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</si>
  <si>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</si>
  <si>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</si>
  <si>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</si>
  <si>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</si>
  <si>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</si>
  <si>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</si>
  <si>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</si>
  <si>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</si>
  <si>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</si>
  <si>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</si>
  <si>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</si>
  <si>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</si>
  <si>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</si>
  <si>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</si>
  <si>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</si>
  <si>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</si>
  <si>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</si>
  <si>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</si>
  <si>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</si>
  <si>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</si>
  <si>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</si>
  <si>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</si>
  <si>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</si>
  <si>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</si>
  <si>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</si>
  <si>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</si>
  <si>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</si>
  <si>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</si>
  <si>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</si>
  <si>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</si>
  <si>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</si>
  <si>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</si>
  <si>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</si>
  <si>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</si>
  <si>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</si>
  <si>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</si>
  <si>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</si>
  <si>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</si>
  <si>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</si>
  <si>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</si>
  <si>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</si>
  <si>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</si>
  <si>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</si>
  <si>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</si>
  <si>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</si>
  <si>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</si>
  <si>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</si>
  <si>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</si>
  <si>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</si>
  <si>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</si>
  <si>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</si>
  <si>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</si>
  <si>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</si>
  <si>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</si>
  <si>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</si>
  <si>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</si>
  <si>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</si>
  <si>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</si>
  <si>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</si>
  <si>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</si>
  <si>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</si>
  <si>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</si>
  <si>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</si>
  <si>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</si>
  <si>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</si>
  <si>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</si>
  <si>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</si>
  <si>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</si>
  <si>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</si>
  <si>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</si>
  <si>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</si>
  <si>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</si>
  <si>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</si>
  <si>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</si>
  <si>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</si>
  <si>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</si>
  <si>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</si>
  <si>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</si>
  <si>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</si>
  <si>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</si>
  <si>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</si>
  <si>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</si>
  <si>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</si>
  <si>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</si>
  <si>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</si>
  <si>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</si>
  <si>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</si>
  <si>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</si>
  <si>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</si>
  <si>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</si>
  <si>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</si>
  <si>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</si>
  <si>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</si>
  <si>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</si>
  <si>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</si>
  <si>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</si>
  <si>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</si>
  <si>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</si>
  <si>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</si>
  <si>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</si>
  <si>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</si>
  <si>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</si>
  <si>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</si>
  <si>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</si>
  <si>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</si>
  <si>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</si>
  <si>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</si>
  <si>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</si>
  <si>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</si>
  <si>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</si>
  <si>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</si>
  <si>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</si>
  <si>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</si>
  <si>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</si>
  <si>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</si>
  <si>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</si>
  <si>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</si>
  <si>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</si>
  <si>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</si>
  <si>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</si>
  <si>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</si>
  <si>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</si>
  <si>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</si>
  <si>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</si>
  <si>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</si>
  <si>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</si>
  <si>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</si>
  <si>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</si>
  <si>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</si>
  <si>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</si>
  <si>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</si>
  <si>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</si>
  <si>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</si>
  <si>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</si>
  <si>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</si>
  <si>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</si>
  <si>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</si>
  <si>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</si>
  <si>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</si>
  <si>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</si>
  <si>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</si>
  <si>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</si>
  <si>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</si>
  <si>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</si>
  <si>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</si>
  <si>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</si>
  <si>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</si>
  <si>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</si>
  <si>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</si>
  <si>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</si>
  <si>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</si>
  <si>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</si>
  <si>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</si>
  <si>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</si>
  <si>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</si>
  <si>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</si>
  <si>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</si>
  <si>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</si>
  <si>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</si>
  <si>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</si>
  <si>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</si>
  <si>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</si>
  <si>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</si>
  <si>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</si>
  <si>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</si>
  <si>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</si>
  <si>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</si>
  <si>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</si>
  <si>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</si>
  <si>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</si>
  <si>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</si>
  <si>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</si>
  <si>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</si>
  <si>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</si>
  <si>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</si>
  <si>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</si>
  <si>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</si>
  <si>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</si>
  <si>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</si>
  <si>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</si>
  <si>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</si>
  <si>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</si>
  <si>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</si>
  <si>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</si>
  <si>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</si>
  <si>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</si>
  <si>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</si>
  <si>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</si>
  <si>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</si>
  <si>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</si>
  <si>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</si>
  <si>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</si>
  <si>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</si>
  <si>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</si>
  <si>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</si>
  <si>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</si>
  <si>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</si>
  <si>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</si>
  <si>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</si>
  <si>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</si>
  <si>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</si>
  <si>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</si>
  <si>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</si>
  <si>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</si>
  <si>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</si>
  <si>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</si>
  <si>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</si>
  <si>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</si>
  <si>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</si>
  <si>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</si>
  <si>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</si>
  <si>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</si>
  <si>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</si>
  <si>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</si>
  <si>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</si>
  <si>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</si>
  <si>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</si>
  <si>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</si>
  <si>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</si>
  <si>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</si>
  <si>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</si>
  <si>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</si>
  <si>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</si>
  <si>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</si>
  <si>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</si>
  <si>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</si>
  <si>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</si>
  <si>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</si>
  <si>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</si>
  <si>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</si>
  <si>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</si>
  <si>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</si>
  <si>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</si>
  <si>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</si>
  <si>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</si>
  <si>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</si>
  <si>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</si>
  <si>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</si>
  <si>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</si>
  <si>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</si>
  <si>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</si>
  <si>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</si>
  <si>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</si>
  <si>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</si>
  <si>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</si>
  <si>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</si>
  <si>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</si>
  <si>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</si>
  <si>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</si>
  <si>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</si>
  <si>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</si>
  <si>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</si>
  <si>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</si>
  <si>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</si>
  <si>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</si>
  <si>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</si>
  <si>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</si>
  <si>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</si>
  <si>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</si>
  <si>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</si>
  <si>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</si>
  <si>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</si>
  <si>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</si>
  <si>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</si>
  <si>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</si>
  <si>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</si>
  <si>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</si>
  <si>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</si>
  <si>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</si>
  <si>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</si>
  <si>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</si>
  <si>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</si>
  <si>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</si>
  <si>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</si>
  <si>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</si>
  <si>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</si>
  <si>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</si>
  <si>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</si>
  <si>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</si>
  <si>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</si>
  <si>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</si>
  <si>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</si>
  <si>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</si>
  <si>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</si>
  <si>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</si>
  <si>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</si>
  <si>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</si>
  <si>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</si>
  <si>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</si>
  <si>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</si>
  <si>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</si>
  <si>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</si>
  <si>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</si>
  <si>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</si>
  <si>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</si>
  <si>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</si>
  <si>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</si>
  <si>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</si>
  <si>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</si>
  <si>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</si>
  <si>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</si>
  <si>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</si>
  <si>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</si>
  <si>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</si>
  <si>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</si>
  <si>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</si>
  <si>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</si>
  <si>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</si>
  <si>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</si>
  <si>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</si>
  <si>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</si>
  <si>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</si>
  <si>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</si>
  <si>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</si>
  <si>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</si>
  <si>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</si>
  <si>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</si>
  <si>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</si>
  <si>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</si>
  <si>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</si>
  <si>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</si>
  <si>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</si>
  <si>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</si>
  <si>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</si>
  <si>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</si>
  <si>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</si>
  <si>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</si>
  <si>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</si>
  <si>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</si>
  <si>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</si>
  <si>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</si>
  <si>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</si>
  <si>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</si>
  <si>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</si>
  <si>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</si>
  <si>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</si>
  <si>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</si>
  <si>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</si>
  <si>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</si>
  <si>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</si>
  <si>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</si>
  <si>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</si>
  <si>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</si>
  <si>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</si>
  <si>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</si>
  <si>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</si>
  <si>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</si>
  <si>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</si>
  <si>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</si>
  <si>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</si>
  <si>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</si>
  <si>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</si>
  <si>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</si>
  <si>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</si>
  <si>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</si>
  <si>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</si>
  <si>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</si>
  <si>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</si>
  <si>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</si>
  <si>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</si>
  <si>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</si>
  <si>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</si>
  <si>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</si>
  <si>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</si>
  <si>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</si>
  <si>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</si>
  <si>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</si>
  <si>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</si>
  <si>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</si>
  <si>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</si>
  <si>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</si>
  <si>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</si>
  <si>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</si>
  <si>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</si>
  <si>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</si>
  <si>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</si>
  <si>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</si>
  <si>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</si>
  <si>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</si>
  <si>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</si>
  <si>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</si>
  <si>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</si>
  <si>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</si>
  <si>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</si>
  <si>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</si>
  <si>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</si>
  <si>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</si>
  <si>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</si>
  <si>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</si>
  <si>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</si>
  <si>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</si>
  <si>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</si>
  <si>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</si>
  <si>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</si>
  <si>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</si>
  <si>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</si>
  <si>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</si>
  <si>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</si>
  <si>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</si>
  <si>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</si>
  <si>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</si>
  <si>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</si>
  <si>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</si>
  <si>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</si>
  <si>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</si>
  <si>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</si>
  <si>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</si>
  <si>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</si>
  <si>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</si>
  <si>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</si>
  <si>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</si>
  <si>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</si>
  <si>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</si>
  <si>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</si>
  <si>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</si>
  <si>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</si>
  <si>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</si>
  <si>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</si>
  <si>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</si>
  <si>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</si>
  <si>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</si>
  <si>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</si>
  <si>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</si>
  <si>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</si>
  <si>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</si>
  <si>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</si>
  <si>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</si>
  <si>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</si>
  <si>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</si>
  <si>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</si>
  <si>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</si>
  <si>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</si>
  <si>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</si>
  <si>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</si>
  <si>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</si>
  <si>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</si>
  <si>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</si>
  <si>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</si>
  <si>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</si>
  <si>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</si>
  <si>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</si>
  <si>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</si>
  <si>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</si>
  <si>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</si>
  <si>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</si>
  <si>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</si>
  <si>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</si>
  <si>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</si>
  <si>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</si>
  <si>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</si>
  <si>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</si>
  <si>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</si>
  <si>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</si>
  <si>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</si>
  <si>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</si>
  <si>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</si>
  <si>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</si>
  <si>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</si>
  <si>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</si>
  <si>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</si>
  <si>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</si>
  <si>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</si>
  <si>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</si>
  <si>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</si>
  <si>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</si>
  <si>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</si>
  <si>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</si>
  <si>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</si>
  <si>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</si>
  <si>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</si>
  <si>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</si>
  <si>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</si>
  <si>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</si>
  <si>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</si>
  <si>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</si>
  <si>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</si>
  <si>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</si>
  <si>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</si>
  <si>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</si>
  <si>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</si>
  <si>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</si>
  <si>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</si>
  <si>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</si>
  <si>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</si>
  <si>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</si>
  <si>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</si>
  <si>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</si>
  <si>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</si>
  <si>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</si>
  <si>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</si>
  <si>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</si>
  <si>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</si>
  <si>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</si>
  <si>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</si>
  <si>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</si>
  <si>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</si>
  <si>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</si>
  <si>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</si>
  <si>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</si>
  <si>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</si>
  <si>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</si>
  <si>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</si>
  <si>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</si>
  <si>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</si>
  <si>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</si>
  <si>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</si>
  <si>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</si>
  <si>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</si>
  <si>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</si>
  <si>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</si>
  <si>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</si>
  <si>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</si>
  <si>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</si>
  <si>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</si>
  <si>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</si>
  <si>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</si>
  <si>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</si>
  <si>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</si>
  <si>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</si>
  <si>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</si>
  <si>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</si>
  <si>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</si>
  <si>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</si>
  <si>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</si>
  <si>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</si>
  <si>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</si>
  <si>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</si>
  <si>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</si>
  <si>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</si>
  <si>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</si>
  <si>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</si>
  <si>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</si>
  <si>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</si>
  <si>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</si>
  <si>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</si>
  <si>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</si>
  <si>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</si>
  <si>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</si>
  <si>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</si>
  <si>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</si>
  <si>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</si>
  <si>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</si>
  <si>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</si>
  <si>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</si>
  <si>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</si>
  <si>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</si>
  <si>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</si>
  <si>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</si>
  <si>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</si>
  <si>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</si>
  <si>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</si>
  <si>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</si>
  <si>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</si>
  <si>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</si>
  <si>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</si>
  <si>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</si>
  <si>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</si>
  <si>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</si>
  <si>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</si>
  <si>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</si>
  <si>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</si>
  <si>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</si>
  <si>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</si>
  <si>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</si>
  <si>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</si>
  <si>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</si>
  <si>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</si>
  <si>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</si>
  <si>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</si>
  <si>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</si>
  <si>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</si>
  <si>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</si>
  <si>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</si>
  <si>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</si>
  <si>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</si>
  <si>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</si>
  <si>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</si>
  <si>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</si>
  <si>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</si>
  <si>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</si>
  <si>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</si>
  <si>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</si>
  <si>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</si>
  <si>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</si>
  <si>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</si>
  <si>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</si>
  <si>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</si>
  <si>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</si>
  <si>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</si>
  <si>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</si>
  <si>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</si>
  <si>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</si>
  <si>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</si>
  <si>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</si>
  <si>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</si>
  <si>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</si>
  <si>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</si>
  <si>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</si>
  <si>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</si>
  <si>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</si>
  <si>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</si>
  <si>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</si>
  <si>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</si>
  <si>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</si>
  <si>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</si>
  <si>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</si>
  <si>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</si>
  <si>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</si>
  <si>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</si>
  <si>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</si>
  <si>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</si>
  <si>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</si>
  <si>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</si>
  <si>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</si>
  <si>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</si>
  <si>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</si>
  <si>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</si>
  <si>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</si>
  <si>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</si>
  <si>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</si>
  <si>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</si>
  <si>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</si>
  <si>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</si>
  <si>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</si>
  <si>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</si>
  <si>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</si>
  <si>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</si>
  <si>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</si>
  <si>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</si>
  <si>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</si>
  <si>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</si>
  <si>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</si>
  <si>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</si>
  <si>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</si>
  <si>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</si>
  <si>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</si>
  <si>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</si>
  <si>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</si>
  <si>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</si>
  <si>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</si>
  <si>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</si>
  <si>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</si>
  <si>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</si>
  <si>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</si>
  <si>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</si>
  <si>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</si>
  <si>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</si>
  <si>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</si>
  <si>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</si>
  <si>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</si>
  <si>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</si>
  <si>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</si>
  <si>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</si>
  <si>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</si>
  <si>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</si>
  <si>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</si>
  <si>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</si>
  <si>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</si>
  <si>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</si>
  <si>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</si>
  <si>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</si>
  <si>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</si>
  <si>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</si>
  <si>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</si>
  <si>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</si>
  <si>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</si>
  <si>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</si>
  <si>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</si>
  <si>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</si>
  <si>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</si>
  <si>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</si>
  <si>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</si>
  <si>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</si>
  <si>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</si>
  <si>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</si>
  <si>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</si>
  <si>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</si>
  <si>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</si>
  <si>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</si>
  <si>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</si>
  <si>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</si>
  <si>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</si>
  <si>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</si>
  <si>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</si>
  <si>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</si>
  <si>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</si>
  <si>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</si>
  <si>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</si>
  <si>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</si>
  <si>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</si>
  <si>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</si>
  <si>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</si>
  <si>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</si>
  <si>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</si>
  <si>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</si>
  <si>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</si>
  <si>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</si>
  <si>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</si>
  <si>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</si>
  <si>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</si>
  <si>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</si>
  <si>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</si>
  <si>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</si>
  <si>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</si>
  <si>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</si>
  <si>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</si>
  <si>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</si>
  <si>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</si>
  <si>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</si>
  <si>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</si>
  <si>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</si>
  <si>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</si>
  <si>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</si>
  <si>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</si>
  <si>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</si>
  <si>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</si>
  <si>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</si>
  <si>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</si>
  <si>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</si>
  <si>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</si>
  <si>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</si>
  <si>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</si>
  <si>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</si>
  <si>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</si>
  <si>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</si>
  <si>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</si>
  <si>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</si>
  <si>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</si>
  <si>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</si>
  <si>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</si>
  <si>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</si>
  <si>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</si>
  <si>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</si>
  <si>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</si>
  <si>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</si>
  <si>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</si>
  <si>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</si>
  <si>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</si>
  <si>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</si>
  <si>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</si>
  <si>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</si>
  <si>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</si>
  <si>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</si>
  <si>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</si>
  <si>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</si>
  <si>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</si>
  <si>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</si>
  <si>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</si>
  <si>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</si>
  <si>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</si>
  <si>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</si>
  <si>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</si>
  <si>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</si>
  <si>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</si>
  <si>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</si>
  <si>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</si>
  <si>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</si>
  <si>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</si>
  <si>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</si>
  <si>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</si>
  <si>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</si>
  <si>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</si>
  <si>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</si>
  <si>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</si>
  <si>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</si>
  <si>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</si>
  <si>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</si>
  <si>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</si>
  <si>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</si>
  <si>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</si>
  <si>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</si>
  <si>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</si>
  <si>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</si>
  <si>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</si>
  <si>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</si>
  <si>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</si>
  <si>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</si>
  <si>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</si>
  <si>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</si>
  <si>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</si>
  <si>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</si>
  <si>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</si>
  <si>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</si>
  <si>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</si>
  <si>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</si>
  <si>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</si>
  <si>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</si>
  <si>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</si>
  <si>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</si>
  <si>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</si>
  <si>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</si>
  <si>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</si>
  <si>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</si>
  <si>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</si>
  <si>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</si>
  <si>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</si>
  <si>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</si>
  <si>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</si>
  <si>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</si>
  <si>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</si>
  <si>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</si>
  <si>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</si>
  <si>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</si>
  <si>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</si>
  <si>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</si>
  <si>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</si>
  <si>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</si>
  <si>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</si>
  <si>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</si>
  <si>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</si>
  <si>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</si>
  <si>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</si>
  <si>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</si>
  <si>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</si>
  <si>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</si>
  <si>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</si>
  <si>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</si>
  <si>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</si>
  <si>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</si>
  <si>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</si>
  <si>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</si>
  <si>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</si>
  <si>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</si>
  <si>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</si>
  <si>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</si>
  <si>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</si>
  <si>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</si>
  <si>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</si>
  <si>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</si>
  <si>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</si>
  <si>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</si>
  <si>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</si>
  <si>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</si>
  <si>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</si>
  <si>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</si>
  <si>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</si>
  <si>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</si>
  <si>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</si>
  <si>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</si>
  <si>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</si>
  <si>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</si>
  <si>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</si>
  <si>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</si>
  <si>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</si>
  <si>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</si>
  <si>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</si>
  <si>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</si>
  <si>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</si>
  <si>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</si>
  <si>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</si>
  <si>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</si>
  <si>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</si>
  <si>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</si>
  <si>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</si>
  <si>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</si>
  <si>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</si>
  <si>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</si>
  <si>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</si>
  <si>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</si>
  <si>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</si>
  <si>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</si>
  <si>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</si>
  <si>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</si>
  <si>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</si>
  <si>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</si>
  <si>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</si>
  <si>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</si>
  <si>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</si>
  <si>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</si>
  <si>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</si>
  <si>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</si>
  <si>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</si>
  <si>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</si>
  <si>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</si>
  <si>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</si>
  <si>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</si>
  <si>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</si>
  <si>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</si>
  <si>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</si>
  <si>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</si>
  <si>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</si>
  <si>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</si>
  <si>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</si>
  <si>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</si>
  <si>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</si>
  <si>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</si>
  <si>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</si>
  <si>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</si>
  <si>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</si>
  <si>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</si>
  <si>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</si>
  <si>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</si>
  <si>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</si>
  <si>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</si>
  <si>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</si>
  <si>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</si>
  <si>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</si>
  <si>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</si>
  <si>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</si>
  <si>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</si>
  <si>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</si>
  <si>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</si>
  <si>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</si>
  <si>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</si>
  <si>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</si>
  <si>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</si>
  <si>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</si>
  <si>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</si>
  <si>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</si>
  <si>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</si>
  <si>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</si>
  <si>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</si>
  <si>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</si>
  <si>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</si>
  <si>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</si>
  <si>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</si>
  <si>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</si>
  <si>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</si>
  <si>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</si>
  <si>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</si>
  <si>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</si>
  <si>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</si>
  <si>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</si>
  <si>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</si>
  <si>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</si>
  <si>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</si>
  <si>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</si>
  <si>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</si>
  <si>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</si>
  <si>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</si>
  <si>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</si>
  <si>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</si>
  <si>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</si>
  <si>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</si>
  <si>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</si>
  <si>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</si>
  <si>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</si>
  <si>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</si>
  <si>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</si>
  <si>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</si>
  <si>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</si>
  <si>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</si>
  <si>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</si>
  <si>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</si>
  <si>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</si>
  <si>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</si>
  <si>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</si>
  <si>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</si>
  <si>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</si>
  <si>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</si>
  <si>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</si>
  <si>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</si>
  <si>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</si>
  <si>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</si>
  <si>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</si>
  <si>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</si>
  <si>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</si>
  <si>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</si>
  <si>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</si>
  <si>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</si>
  <si>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</si>
  <si>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</si>
  <si>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</si>
  <si>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</si>
  <si>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</si>
  <si>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</si>
  <si>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</si>
  <si>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</si>
  <si>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</si>
  <si>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</si>
  <si>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</si>
  <si>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</si>
  <si>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</si>
  <si>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</si>
  <si>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</si>
  <si>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</si>
  <si>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</si>
  <si>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</si>
  <si>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</si>
  <si>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</si>
  <si>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</si>
  <si>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</si>
  <si>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</si>
  <si>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</si>
  <si>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</si>
  <si>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</si>
  <si>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</si>
  <si>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</si>
  <si>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</si>
  <si>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</si>
  <si>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</si>
  <si>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</si>
  <si>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</si>
  <si>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</si>
  <si>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</si>
  <si>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</si>
  <si>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</si>
  <si>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</si>
  <si>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</si>
  <si>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</si>
  <si>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</si>
  <si>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</si>
  <si>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</si>
  <si>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</si>
  <si>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</si>
  <si>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</si>
  <si>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</si>
  <si>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</si>
  <si>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</si>
  <si>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</si>
  <si>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</si>
  <si>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</si>
  <si>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</si>
  <si>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</si>
  <si>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</si>
  <si>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</si>
  <si>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</si>
  <si>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</si>
  <si>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</si>
  <si>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</si>
  <si>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</si>
  <si>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</si>
  <si>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</si>
  <si>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</si>
  <si>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</si>
  <si>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</si>
  <si>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</si>
  <si>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</si>
  <si>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</si>
  <si>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</si>
  <si>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</si>
  <si>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</si>
  <si>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</si>
  <si>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</si>
  <si>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</si>
  <si>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</si>
  <si>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</si>
  <si>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</si>
  <si>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</si>
  <si>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</si>
  <si>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</si>
  <si>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</si>
  <si>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</si>
  <si>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</si>
  <si>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</si>
  <si>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</si>
  <si>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</si>
  <si>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</si>
  <si>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</si>
  <si>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</si>
  <si>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</si>
  <si>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</si>
  <si>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</si>
  <si>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</si>
  <si>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</si>
  <si>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</si>
  <si>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</si>
  <si>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</si>
  <si>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</si>
  <si>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</si>
  <si>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</si>
  <si>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</si>
  <si>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</si>
  <si>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</si>
  <si>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</si>
  <si>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</si>
  <si>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</si>
  <si>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</si>
  <si>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</si>
  <si>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</si>
  <si>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</si>
  <si>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</si>
  <si>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</si>
  <si>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</si>
  <si>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</si>
  <si>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</si>
  <si>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</si>
  <si>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</si>
  <si>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</si>
  <si>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</si>
  <si>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</si>
  <si>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</si>
  <si>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</si>
  <si>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</si>
  <si>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</si>
  <si>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</si>
  <si>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</si>
  <si>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</si>
  <si>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</si>
  <si>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</si>
  <si>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</si>
  <si>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</si>
  <si>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</si>
  <si>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</si>
  <si>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</si>
  <si>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</si>
  <si>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</si>
  <si>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</si>
  <si>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</si>
  <si>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</si>
  <si>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</si>
  <si>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</si>
  <si>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</si>
  <si>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</si>
  <si>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</si>
  <si>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</si>
  <si>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</si>
  <si>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</si>
  <si>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</si>
  <si>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</si>
  <si>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</si>
  <si>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</si>
  <si>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</si>
  <si>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</si>
  <si>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</si>
  <si>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</si>
  <si>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</si>
  <si>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</si>
  <si>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</si>
  <si>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</si>
  <si>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</si>
  <si>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</si>
  <si>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</si>
  <si>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</si>
  <si>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</si>
  <si>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</si>
  <si>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</si>
  <si>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</si>
  <si>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</si>
  <si>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</si>
  <si>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</si>
  <si>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</si>
  <si>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</si>
  <si>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</si>
  <si>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</si>
  <si>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</si>
  <si>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</si>
  <si>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</si>
  <si>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</si>
  <si>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</si>
  <si>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</si>
  <si>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</si>
  <si>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</si>
  <si>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</si>
  <si>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</si>
  <si>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</si>
  <si>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</si>
  <si>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</si>
  <si>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</si>
  <si>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</si>
  <si>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</si>
  <si>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</si>
  <si>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</si>
  <si>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</si>
  <si>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</si>
  <si>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</si>
  <si>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</si>
  <si>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</si>
  <si>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</si>
  <si>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</si>
  <si>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</si>
  <si>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</si>
  <si>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</si>
  <si>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</si>
  <si>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</si>
  <si>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</si>
  <si>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</si>
  <si>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</si>
  <si>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</si>
  <si>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</si>
  <si>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</si>
  <si>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</si>
  <si>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</si>
  <si>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</si>
  <si>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</si>
  <si>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</si>
  <si>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</si>
  <si>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</si>
  <si>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</si>
  <si>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</si>
  <si>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</si>
  <si>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</si>
  <si>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</si>
  <si>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</si>
  <si>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</si>
  <si>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</si>
  <si>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</si>
  <si>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</si>
  <si>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</si>
  <si>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</si>
  <si>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</si>
  <si>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</si>
  <si>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</si>
  <si>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</si>
  <si>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</si>
  <si>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</si>
  <si>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</si>
  <si>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</si>
  <si>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</si>
  <si>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</si>
  <si>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</si>
  <si>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</si>
  <si>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</si>
  <si>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</si>
  <si>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</si>
  <si>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</si>
  <si>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</si>
  <si>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</si>
  <si>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</si>
  <si>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</si>
  <si>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</si>
  <si>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</si>
  <si>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</si>
  <si>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</si>
  <si>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</si>
  <si>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</si>
  <si>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</si>
  <si>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</si>
  <si>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</si>
  <si>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</si>
  <si>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</si>
  <si>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</si>
  <si>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</si>
  <si>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</si>
  <si>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</si>
  <si>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</si>
  <si>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</si>
  <si>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</si>
  <si>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</si>
  <si>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</si>
  <si>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</si>
  <si>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</si>
  <si>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</si>
  <si>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</si>
  <si>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</si>
  <si>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</si>
  <si>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</si>
  <si>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</si>
  <si>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</si>
  <si>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</si>
  <si>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</si>
  <si>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</si>
  <si>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</si>
  <si>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</si>
  <si>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</si>
  <si>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</si>
  <si>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</si>
  <si>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</si>
  <si>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</si>
  <si>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</si>
  <si>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</si>
  <si>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</si>
  <si>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</si>
  <si>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</si>
  <si>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</si>
  <si>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</si>
  <si>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</si>
  <si>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</si>
  <si>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</si>
  <si>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</si>
  <si>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</si>
  <si>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</si>
  <si>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</si>
  <si>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</si>
  <si>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</si>
  <si>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</si>
  <si>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</si>
  <si>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</si>
  <si>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</si>
  <si>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</si>
  <si>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</si>
  <si>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</si>
  <si>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</si>
  <si>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</si>
  <si>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</si>
  <si>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</si>
  <si>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</si>
  <si>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</si>
  <si>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</si>
  <si>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</si>
  <si>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</si>
  <si>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</si>
  <si>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</si>
  <si>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</si>
  <si>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</si>
  <si>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</si>
  <si>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</si>
  <si>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</si>
  <si>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</si>
  <si>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</si>
  <si>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</si>
  <si>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</si>
  <si>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</si>
  <si>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</si>
  <si>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</si>
  <si>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</si>
  <si>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</si>
  <si>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</si>
  <si>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</si>
  <si>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</si>
  <si>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</si>
  <si>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</si>
  <si>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</si>
  <si>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</si>
  <si>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</si>
  <si>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</si>
  <si>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</si>
  <si>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</si>
  <si>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</si>
  <si>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</si>
  <si>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</si>
  <si>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</si>
  <si>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</si>
  <si>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</si>
  <si>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</si>
  <si>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</si>
  <si>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</si>
  <si>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</si>
  <si>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</si>
  <si>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</si>
  <si>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</si>
  <si>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</si>
  <si>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</si>
  <si>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</si>
  <si>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</si>
  <si>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</si>
  <si>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</si>
  <si>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</si>
  <si>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</si>
  <si>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</si>
  <si>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</si>
  <si>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</si>
  <si>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</si>
  <si>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</si>
  <si>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</si>
  <si>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</si>
  <si>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</si>
  <si>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</si>
  <si>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</si>
  <si>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</si>
  <si>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</si>
  <si>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</si>
  <si>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</si>
  <si>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</si>
  <si>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</si>
  <si>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</si>
  <si>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</si>
  <si>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</si>
  <si>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</si>
  <si>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</si>
  <si>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</si>
  <si>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</si>
  <si>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</si>
  <si>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</si>
  <si>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</si>
  <si>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</si>
  <si>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</si>
  <si>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</si>
  <si>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</si>
  <si>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</si>
  <si>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</si>
  <si>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</si>
  <si>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</si>
  <si>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</si>
  <si>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</si>
  <si>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</si>
  <si>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</si>
  <si>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</si>
  <si>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</si>
  <si>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</si>
  <si>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</si>
  <si>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</si>
  <si>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</si>
  <si>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</si>
  <si>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</si>
  <si>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</si>
  <si>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</si>
  <si>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</si>
  <si>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</si>
  <si>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</si>
  <si>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</si>
  <si>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</si>
  <si>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</si>
  <si>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</si>
  <si>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</si>
  <si>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</si>
  <si>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</si>
  <si>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</si>
  <si>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</si>
  <si>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</si>
  <si>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</si>
  <si>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</si>
  <si>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</si>
  <si>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</si>
  <si>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</si>
  <si>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</si>
  <si>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</si>
  <si>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</si>
  <si>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</si>
  <si>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</si>
  <si>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</si>
  <si>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</si>
  <si>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</si>
  <si>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</si>
  <si>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</si>
  <si>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</si>
  <si>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</si>
  <si>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</si>
  <si>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</si>
  <si>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</si>
  <si>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</si>
  <si>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</si>
  <si>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</si>
  <si>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</si>
  <si>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</si>
  <si>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</si>
  <si>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</si>
  <si>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</si>
  <si>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</si>
  <si>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</si>
  <si>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</si>
  <si>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</si>
  <si>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</si>
  <si>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</si>
  <si>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</si>
  <si>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</si>
  <si>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</si>
  <si>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</si>
  <si>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</si>
  <si>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</si>
  <si>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</si>
  <si>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</si>
  <si>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</si>
  <si>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</si>
  <si>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</si>
  <si>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</si>
  <si>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</si>
  <si>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</si>
  <si>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</si>
  <si>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</si>
  <si>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</si>
  <si>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</si>
  <si>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</si>
  <si>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</si>
  <si>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</si>
  <si>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</si>
  <si>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</si>
  <si>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</si>
  <si>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</si>
  <si>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</si>
  <si>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</si>
  <si>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</si>
  <si>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</si>
  <si>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</si>
  <si>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</si>
  <si>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</si>
  <si>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</si>
  <si>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</si>
  <si>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</si>
  <si>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</si>
  <si>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</si>
  <si>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</si>
  <si>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</si>
  <si>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</si>
  <si>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</si>
  <si>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1 13 02995 10 0012 130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</si>
  <si>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</si>
  <si>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</si>
  <si>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</si>
  <si>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</si>
  <si>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</si>
  <si>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</si>
  <si>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</si>
  <si>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</si>
  <si>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</si>
  <si>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</si>
  <si>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</si>
  <si>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</si>
  <si>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</si>
  <si>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</si>
  <si>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</si>
  <si>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</si>
  <si>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</si>
  <si>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</si>
  <si>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</si>
  <si>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</si>
  <si>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</si>
  <si>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</si>
  <si>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</si>
  <si>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</si>
  <si>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</si>
  <si>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</si>
  <si>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</si>
  <si>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</si>
  <si>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</si>
  <si>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</si>
  <si>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</si>
  <si>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</si>
  <si>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</si>
  <si>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</si>
  <si>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</si>
  <si>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</si>
  <si>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</si>
  <si>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</si>
  <si>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</si>
  <si>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</si>
  <si>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</si>
  <si>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</si>
  <si>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</si>
  <si>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</si>
  <si>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2 07 05030 10 0000 180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</si>
  <si>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</si>
  <si>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</si>
  <si>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</si>
  <si>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</si>
  <si>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</si>
  <si>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</si>
  <si>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</si>
  <si>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</si>
  <si>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</si>
  <si>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</si>
  <si>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</si>
  <si>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</si>
  <si>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</si>
  <si>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</si>
  <si>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</si>
  <si>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</si>
  <si>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</si>
  <si>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</si>
  <si>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</si>
  <si>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</si>
  <si>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</si>
  <si>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</si>
  <si>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</si>
  <si>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</si>
  <si>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</si>
  <si>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</si>
  <si>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</si>
  <si>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</si>
  <si>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</si>
  <si>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</si>
  <si>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</si>
  <si>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</si>
  <si>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</si>
  <si>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</si>
  <si>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</si>
  <si>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</si>
  <si>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</si>
  <si>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</si>
  <si>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</si>
  <si>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</si>
  <si>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</si>
  <si>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</si>
  <si>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</si>
  <si>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</si>
  <si>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</si>
  <si>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</si>
  <si>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</si>
  <si>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</si>
  <si>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</si>
  <si>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</si>
  <si>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</si>
  <si>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</si>
  <si>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</si>
  <si>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</si>
  <si>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</si>
  <si>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</si>
  <si>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</si>
  <si>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</si>
  <si>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</si>
  <si>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</si>
  <si>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</si>
  <si>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</si>
  <si>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</si>
  <si>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</si>
  <si>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</si>
  <si>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</si>
  <si>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</si>
  <si>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</si>
  <si>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</si>
  <si>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</si>
  <si>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</si>
  <si>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</si>
  <si>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</si>
  <si>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</si>
  <si>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</si>
  <si>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</si>
  <si>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</si>
  <si>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</si>
  <si>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</si>
  <si>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</si>
  <si>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</si>
  <si>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</si>
  <si>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</si>
  <si>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</si>
  <si>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</si>
  <si>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</si>
  <si>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</si>
  <si>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</si>
  <si>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</si>
  <si>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</si>
  <si>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</si>
  <si>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</si>
  <si>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</si>
  <si>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</si>
  <si>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</si>
  <si>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</si>
  <si>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</si>
  <si>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</si>
  <si>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</si>
  <si>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</si>
  <si>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</si>
  <si>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</si>
  <si>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</si>
  <si>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</si>
  <si>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</si>
  <si>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</si>
  <si>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</si>
  <si>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</si>
  <si>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</si>
  <si>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</si>
  <si>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</si>
  <si>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</si>
  <si>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</si>
  <si>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</si>
  <si>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</si>
  <si>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</si>
  <si>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</si>
  <si>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</si>
  <si>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</si>
  <si>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</si>
  <si>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</si>
  <si>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</si>
  <si>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</si>
  <si>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</si>
  <si>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</si>
  <si>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</si>
  <si>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</si>
  <si>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</si>
  <si>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</si>
  <si>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</si>
  <si>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</si>
  <si>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</si>
  <si>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</si>
  <si>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</si>
  <si>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</si>
  <si>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</si>
  <si>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</si>
  <si>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</si>
  <si>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</si>
  <si>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</si>
  <si>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</si>
  <si>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</si>
  <si>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</si>
  <si>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</si>
  <si>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</si>
  <si>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</si>
  <si>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</si>
  <si>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</si>
  <si>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</si>
  <si>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</si>
  <si>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</si>
  <si>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</si>
  <si>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</si>
  <si>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</si>
  <si>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</si>
  <si>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</si>
  <si>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</si>
  <si>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</si>
  <si>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</si>
  <si>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</si>
  <si>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</si>
  <si>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</si>
  <si>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</si>
  <si>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</si>
  <si>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</si>
  <si>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</si>
  <si>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</si>
  <si>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</si>
  <si>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</si>
  <si>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</si>
  <si>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</si>
  <si>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</si>
  <si>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</si>
  <si>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</si>
  <si>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</si>
  <si>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</si>
  <si>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</si>
  <si>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</si>
  <si>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</si>
  <si>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</si>
  <si>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</si>
  <si>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</si>
  <si>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</si>
  <si>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</si>
  <si>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</si>
  <si>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</si>
  <si>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</si>
  <si>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</si>
  <si>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</si>
  <si>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</si>
  <si>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</si>
  <si>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</si>
  <si>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</si>
  <si>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</si>
  <si>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</si>
  <si>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</si>
  <si>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</si>
  <si>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</si>
  <si>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</si>
  <si>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</si>
  <si>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</si>
  <si>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</si>
  <si>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</si>
  <si>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</si>
  <si>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</si>
  <si>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</si>
  <si>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</si>
  <si>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</si>
  <si>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</si>
  <si>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</si>
  <si>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</si>
  <si>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</si>
  <si>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</si>
  <si>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</si>
  <si>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</si>
  <si>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</si>
  <si>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</si>
  <si>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</si>
  <si>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</si>
  <si>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</si>
  <si>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</si>
  <si>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</si>
  <si>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</si>
  <si>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</si>
  <si>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</si>
  <si>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</si>
  <si>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</si>
  <si>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</si>
  <si>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</si>
  <si>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</si>
  <si>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</si>
  <si>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</si>
  <si>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</si>
  <si>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</si>
  <si>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</si>
  <si>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</si>
  <si>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</si>
  <si>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</si>
  <si>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</si>
  <si>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</si>
  <si>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</si>
  <si>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</si>
  <si>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</si>
  <si>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</si>
  <si>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</si>
  <si>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</si>
  <si>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</si>
  <si>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</si>
  <si>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</si>
  <si>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</si>
  <si>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</si>
  <si>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</si>
  <si>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</si>
  <si>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</si>
  <si>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</si>
  <si>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</si>
  <si>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</si>
  <si>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</si>
  <si>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</si>
  <si>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</si>
  <si>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</si>
  <si>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</si>
  <si>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</si>
  <si>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</si>
  <si>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</si>
  <si>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</si>
  <si>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</si>
  <si>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</si>
  <si>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</si>
  <si>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</si>
  <si>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</si>
  <si>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</si>
  <si>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</si>
  <si>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</si>
  <si>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</si>
  <si>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</si>
  <si>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</si>
  <si>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</si>
  <si>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</si>
  <si>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</si>
  <si>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</si>
  <si>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</si>
  <si>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</si>
  <si>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</si>
  <si>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</si>
  <si>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</si>
  <si>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</si>
  <si>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</si>
  <si>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</si>
  <si>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</si>
  <si>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</si>
  <si>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</si>
  <si>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</si>
  <si>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</si>
  <si>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</si>
  <si>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</si>
  <si>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</si>
  <si>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</si>
  <si>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</si>
  <si>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</si>
  <si>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</si>
  <si>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</si>
  <si>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</si>
  <si>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</si>
  <si>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</si>
  <si>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</si>
  <si>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</si>
  <si>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</si>
  <si>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</si>
  <si>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</si>
  <si>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</si>
  <si>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</si>
  <si>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</si>
  <si>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</si>
  <si>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</si>
  <si>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</si>
  <si>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</si>
  <si>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 xml:space="preserve">Прочие поступления от денежных взысканий(штрафов) и иных сумм в возмещение ущерба, зачисляемые в бюджеты сельских поселений 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</si>
  <si>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</si>
  <si>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</si>
  <si>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</si>
  <si>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</si>
  <si>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</si>
  <si>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</si>
  <si>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</si>
  <si>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</si>
  <si>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</si>
  <si>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</si>
  <si>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</si>
  <si>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</si>
  <si>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</si>
  <si>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</si>
  <si>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</si>
  <si>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</si>
  <si>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</si>
  <si>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</si>
  <si>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</si>
  <si>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</si>
  <si>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</si>
  <si>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</si>
  <si>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</si>
  <si>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</si>
  <si>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</si>
  <si>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</si>
  <si>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</si>
  <si>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</si>
  <si>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</si>
  <si>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</si>
  <si>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</si>
  <si>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</si>
  <si>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</si>
  <si>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</si>
  <si>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</si>
  <si>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</si>
  <si>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</si>
  <si>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</si>
  <si>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</si>
  <si>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</si>
  <si>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</si>
  <si>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</si>
  <si>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</si>
  <si>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</si>
  <si>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</si>
  <si>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</si>
  <si>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</si>
  <si>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</si>
  <si>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</si>
  <si>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</si>
  <si>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</si>
  <si>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</si>
  <si>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селських поселений</t>
  </si>
  <si>
    <t>1 16 33050 10 0000 140</t>
  </si>
  <si>
    <t>Доходы на 2020 год</t>
  </si>
  <si>
    <t>ВЕДОМСТВЕННАЯ СТРУКТУРА РАСХОДОВ МЕСТНОГО  БЮДЖЕТА М.О. "Село Енотаевка" НА 2020 ГОД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</si>
  <si>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</si>
  <si>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</si>
  <si>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</si>
  <si>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</si>
  <si>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</si>
  <si>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</si>
  <si>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</si>
  <si>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</si>
  <si>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</si>
  <si>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</si>
  <si>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</si>
  <si>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</si>
  <si>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</si>
  <si>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от                      №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</si>
  <si>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2021 год</t>
  </si>
  <si>
    <t>99 3 00 04030</t>
  </si>
  <si>
    <t>Специальные расходы выборы</t>
  </si>
  <si>
    <t xml:space="preserve">от        № </t>
  </si>
  <si>
    <t>БЮДЖЕТ на  2021 год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</si>
  <si>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</si>
  <si>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</si>
  <si>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</si>
  <si>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>Источники внутреннего финансирования дефицита бюджета МО"Село Енотаевка"  на 2021 год.</t>
  </si>
  <si>
    <t xml:space="preserve">от             № </t>
  </si>
  <si>
    <t>Перечень главных администраторов доходов местного бюджета МО "Село Енотаевка" на 2021 год</t>
  </si>
  <si>
    <t>2 02 25555 100000 151</t>
  </si>
  <si>
    <t>11607090100000140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</si>
  <si>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</si>
  <si>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</si>
  <si>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</si>
  <si>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</si>
  <si>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   №</t>
  </si>
  <si>
    <t>Измененные бюджетные ассигнования на 2021 год</t>
  </si>
  <si>
    <t>МО "Село Енотаевка"   на 2021 год</t>
  </si>
  <si>
    <t>от              №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</si>
  <si>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2021 год.</t>
  </si>
  <si>
    <t>от                          №</t>
  </si>
  <si>
    <t>Программа предоставления муниципальных гарантий МО "Село Енотаевка" на 2021 год.</t>
  </si>
  <si>
    <t>от                            №</t>
  </si>
  <si>
    <t>Расходы на исполнение публичных нормативных обязательств на 2021 год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</si>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</sst>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593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6" fillId="0" borderId="18" xfId="0" applyFont="1" applyFill="1" applyBorder="1"/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51" t="s">
        <v>1076</v>
      </c>
      <c r="E2" s="551"/>
      <c r="F2" s="551"/>
    </row>
    <row r="3" spans="1:6" ht="36.75" customHeight="1">
      <c r="D3" s="551" t="s">
        <v>2186</v>
      </c>
      <c r="E3" s="551"/>
      <c r="F3" s="551"/>
    </row>
    <row r="4" spans="1:6" ht="18.75">
      <c r="D4" s="21"/>
    </row>
    <row r="6" spans="1:6" hidden="1"/>
    <row r="7" spans="1:6" ht="18.75">
      <c r="A7" s="550" t="s">
        <v>1264</v>
      </c>
      <c r="B7" s="550"/>
      <c r="C7" s="550"/>
      <c r="D7" s="550"/>
      <c r="E7" s="550"/>
    </row>
    <row r="8" spans="1:6" ht="18.75">
      <c r="A8" s="550" t="s">
        <v>2542</v>
      </c>
      <c r="B8" s="550"/>
      <c r="C8" s="550"/>
      <c r="D8" s="550"/>
      <c r="E8" s="550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5" t="s">
        <v>1075</v>
      </c>
      <c r="Q1" s="575"/>
      <c r="R1" s="575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1" t="s">
        <v>651</v>
      </c>
      <c r="Q2" s="581"/>
      <c r="R2" s="581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87"/>
      <c r="Q3" s="587"/>
      <c r="R3" s="587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2"/>
      <c r="Q4" s="582"/>
      <c r="R4" s="582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76"/>
      <c r="Q5" s="576"/>
      <c r="R5" s="576"/>
      <c r="S5" s="576"/>
      <c r="T5" s="576"/>
    </row>
    <row r="6" spans="1:20" ht="20.25">
      <c r="A6" s="577" t="s">
        <v>2029</v>
      </c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578" t="s">
        <v>1736</v>
      </c>
      <c r="B8" s="579" t="s">
        <v>1737</v>
      </c>
      <c r="C8" s="579"/>
      <c r="D8" s="579"/>
      <c r="E8" s="579"/>
      <c r="F8" s="578" t="s">
        <v>1738</v>
      </c>
      <c r="G8" s="580" t="s">
        <v>1739</v>
      </c>
      <c r="H8" s="580"/>
      <c r="I8" s="580"/>
      <c r="J8" s="580"/>
      <c r="K8" s="580"/>
      <c r="L8" s="580"/>
      <c r="M8" s="580"/>
      <c r="N8" s="580"/>
      <c r="O8" s="580"/>
      <c r="P8" s="580"/>
      <c r="Q8" s="580"/>
      <c r="R8" s="580"/>
      <c r="S8" s="580"/>
      <c r="T8" s="580"/>
    </row>
    <row r="9" spans="1:20" ht="201.75" customHeight="1">
      <c r="A9" s="578"/>
      <c r="B9" s="3" t="s">
        <v>1740</v>
      </c>
      <c r="C9" s="3" t="s">
        <v>1750</v>
      </c>
      <c r="D9" s="3" t="s">
        <v>1751</v>
      </c>
      <c r="E9" s="3" t="s">
        <v>1752</v>
      </c>
      <c r="F9" s="578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58" t="s">
        <v>2028</v>
      </c>
      <c r="B6" s="558"/>
    </row>
    <row r="7" spans="1:10">
      <c r="A7" s="588"/>
      <c r="B7" s="588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58" t="s">
        <v>2027</v>
      </c>
      <c r="B7" s="558"/>
    </row>
    <row r="8" spans="1:4">
      <c r="A8" s="588"/>
      <c r="B8" s="588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3"/>
  <sheetViews>
    <sheetView view="pageBreakPreview" zoomScale="60" workbookViewId="0">
      <pane ySplit="12" topLeftCell="A13" activePane="bottomLeft" state="frozenSplit"/>
      <selection activeCell="G18" sqref="G18"/>
      <selection pane="bottomLeft" activeCell="AB428" sqref="AB428"/>
    </sheetView>
  </sheetViews>
  <sheetFormatPr defaultColWidth="9.140625" defaultRowHeight="20.25"/>
  <cols>
    <col min="1" max="1" width="67.5703125" style="315" customWidth="1"/>
    <col min="2" max="2" width="10.42578125" style="315" customWidth="1"/>
    <col min="3" max="3" width="7.42578125" style="316" customWidth="1"/>
    <col min="4" max="4" width="7.28515625" style="316" customWidth="1"/>
    <col min="5" max="5" width="18.7109375" style="315" customWidth="1"/>
    <col min="6" max="6" width="7.42578125" style="171" customWidth="1"/>
    <col min="7" max="7" width="14.140625" style="317" customWidth="1"/>
    <col min="8" max="8" width="0" style="318" hidden="1" customWidth="1"/>
    <col min="9" max="9" width="13.42578125" style="318" hidden="1" customWidth="1"/>
    <col min="10" max="10" width="12.42578125" style="318" hidden="1" customWidth="1"/>
    <col min="11" max="11" width="12.85546875" style="165" hidden="1" customWidth="1"/>
    <col min="12" max="13" width="0" style="318" hidden="1" customWidth="1"/>
    <col min="14" max="21" width="0" style="315" hidden="1" customWidth="1"/>
    <col min="22" max="22" width="0" style="267" hidden="1" customWidth="1"/>
    <col min="23" max="23" width="0" style="315" hidden="1" customWidth="1"/>
    <col min="24" max="24" width="9.140625" style="315" hidden="1" customWidth="1"/>
    <col min="25" max="25" width="0" style="315" hidden="1" customWidth="1"/>
    <col min="26" max="16384" width="9.140625" style="315"/>
  </cols>
  <sheetData>
    <row r="1" spans="1:22">
      <c r="E1" s="564" t="s">
        <v>1072</v>
      </c>
      <c r="F1" s="564"/>
    </row>
    <row r="2" spans="1:22" ht="34.5" customHeight="1">
      <c r="E2" s="566" t="s">
        <v>2543</v>
      </c>
      <c r="F2" s="566"/>
      <c r="G2" s="566"/>
    </row>
    <row r="3" spans="1:22">
      <c r="E3" s="547" t="s">
        <v>2649</v>
      </c>
      <c r="F3" s="348"/>
    </row>
    <row r="4" spans="1:22" ht="18.75" customHeight="1">
      <c r="E4" s="564"/>
      <c r="F4" s="564"/>
    </row>
    <row r="5" spans="1:22" ht="3.75" customHeight="1"/>
    <row r="6" spans="1:22" ht="30.75" customHeight="1">
      <c r="A6" s="589" t="s">
        <v>2617</v>
      </c>
      <c r="B6" s="589"/>
      <c r="C6" s="589"/>
      <c r="D6" s="589"/>
      <c r="E6" s="589"/>
      <c r="F6" s="589"/>
      <c r="G6" s="589"/>
    </row>
    <row r="7" spans="1:22" ht="18" customHeight="1">
      <c r="A7" s="152"/>
      <c r="B7" s="152"/>
      <c r="E7" s="319"/>
      <c r="F7" s="19"/>
      <c r="G7" s="19" t="s">
        <v>1735</v>
      </c>
    </row>
    <row r="8" spans="1:22" hidden="1">
      <c r="A8" s="351" t="s">
        <v>870</v>
      </c>
      <c r="B8" s="351"/>
      <c r="E8" s="319"/>
      <c r="F8" s="19"/>
    </row>
    <row r="9" spans="1:22" hidden="1">
      <c r="A9" s="152"/>
      <c r="B9" s="152"/>
      <c r="E9" s="319"/>
      <c r="F9" s="19"/>
    </row>
    <row r="10" spans="1:22" hidden="1">
      <c r="A10" s="152"/>
      <c r="B10" s="152"/>
      <c r="E10" s="319"/>
      <c r="F10" s="19"/>
    </row>
    <row r="11" spans="1:22" hidden="1">
      <c r="A11" s="153"/>
      <c r="B11" s="153"/>
      <c r="E11" s="319"/>
      <c r="F11" s="19"/>
    </row>
    <row r="12" spans="1:22" ht="156.75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2650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f>G15+G33+G36+G39+G87+G120+G353+G391+G428+G430+G60</f>
        <v>25880.399999999998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1990</v>
      </c>
    </row>
    <row r="14" spans="1:22" ht="37.5" hidden="1">
      <c r="A14" s="13" t="s">
        <v>2187</v>
      </c>
      <c r="B14" s="14">
        <v>400</v>
      </c>
      <c r="C14" s="159"/>
      <c r="D14" s="159"/>
      <c r="E14" s="160"/>
      <c r="F14" s="349"/>
      <c r="G14" s="241">
        <f>+G61+G87+G120+G323+G429</f>
        <v>16800.399999999998</v>
      </c>
    </row>
    <row r="15" spans="1:22" s="164" customFormat="1" ht="19.5" customHeight="1">
      <c r="A15" s="191" t="s">
        <v>879</v>
      </c>
      <c r="B15" s="118">
        <v>400</v>
      </c>
      <c r="C15" s="192" t="str">
        <f t="shared" ref="C15:C55" si="0">"01"</f>
        <v>01</v>
      </c>
      <c r="D15" s="161"/>
      <c r="E15" s="162"/>
      <c r="F15" s="118"/>
      <c r="G15" s="241">
        <f>G16+G43+G77</f>
        <v>983.2</v>
      </c>
      <c r="H15" s="163"/>
      <c r="I15" s="163"/>
      <c r="J15" s="163"/>
      <c r="K15" s="250"/>
      <c r="L15" s="163"/>
      <c r="M15" s="163"/>
      <c r="V15" s="268" t="s">
        <v>1925</v>
      </c>
    </row>
    <row r="16" spans="1:22" ht="55.5" customHeight="1">
      <c r="A16" s="32" t="s">
        <v>963</v>
      </c>
      <c r="B16" s="349">
        <v>400</v>
      </c>
      <c r="C16" s="185" t="str">
        <f t="shared" si="0"/>
        <v>01</v>
      </c>
      <c r="D16" s="185" t="str">
        <f>"02"</f>
        <v>02</v>
      </c>
      <c r="E16" s="160"/>
      <c r="F16" s="349"/>
      <c r="G16" s="241">
        <f>G17</f>
        <v>983.2</v>
      </c>
      <c r="K16" s="165">
        <v>1682</v>
      </c>
    </row>
    <row r="17" spans="1:22" s="166" customFormat="1" ht="35.25" customHeight="1">
      <c r="A17" s="4" t="s">
        <v>869</v>
      </c>
      <c r="B17" s="349">
        <v>400</v>
      </c>
      <c r="C17" s="185" t="str">
        <f t="shared" si="0"/>
        <v>01</v>
      </c>
      <c r="D17" s="185" t="str">
        <f>"02"</f>
        <v>02</v>
      </c>
      <c r="E17" s="544" t="s">
        <v>2552</v>
      </c>
      <c r="F17" s="349"/>
      <c r="G17" s="130">
        <v>983.2</v>
      </c>
      <c r="H17" s="165"/>
      <c r="I17" s="165"/>
      <c r="J17" s="165"/>
      <c r="K17" s="165"/>
      <c r="L17" s="165"/>
      <c r="M17" s="165"/>
      <c r="V17" s="267"/>
    </row>
    <row r="18" spans="1:22" s="166" customFormat="1" ht="174" customHeight="1">
      <c r="A18" s="63" t="s">
        <v>2626</v>
      </c>
      <c r="B18" s="349">
        <v>400</v>
      </c>
      <c r="C18" s="185" t="str">
        <f t="shared" si="0"/>
        <v>01</v>
      </c>
      <c r="D18" s="185" t="str">
        <f>"02"</f>
        <v>02</v>
      </c>
      <c r="E18" s="515" t="s">
        <v>2552</v>
      </c>
      <c r="F18" s="349" t="str">
        <f>"100"</f>
        <v>100</v>
      </c>
      <c r="G18" s="130">
        <v>983.2</v>
      </c>
      <c r="H18" s="165"/>
      <c r="I18" s="165"/>
      <c r="J18" s="165"/>
      <c r="K18" s="165"/>
      <c r="L18" s="165"/>
      <c r="M18" s="165"/>
      <c r="V18" s="267"/>
    </row>
    <row r="19" spans="1:22" ht="82.5" hidden="1" customHeight="1">
      <c r="A19" s="5" t="s">
        <v>1043</v>
      </c>
      <c r="B19" s="349">
        <v>400</v>
      </c>
      <c r="C19" s="185" t="str">
        <f t="shared" si="0"/>
        <v>01</v>
      </c>
      <c r="D19" s="185" t="str">
        <f>"04"</f>
        <v>04</v>
      </c>
      <c r="E19" s="160"/>
      <c r="F19" s="349"/>
      <c r="G19" s="130">
        <f>G20</f>
        <v>0</v>
      </c>
    </row>
    <row r="20" spans="1:22" ht="76.5" hidden="1" customHeight="1">
      <c r="A20" s="5" t="s">
        <v>1991</v>
      </c>
      <c r="B20" s="349">
        <v>400</v>
      </c>
      <c r="C20" s="185" t="str">
        <f t="shared" si="0"/>
        <v>01</v>
      </c>
      <c r="D20" s="185" t="str">
        <f>"04"</f>
        <v>04</v>
      </c>
      <c r="E20" s="349" t="s">
        <v>567</v>
      </c>
      <c r="F20" s="349"/>
      <c r="G20" s="130">
        <f>G21</f>
        <v>0</v>
      </c>
    </row>
    <row r="21" spans="1:22" ht="95.25" hidden="1" customHeight="1">
      <c r="A21" s="40" t="s">
        <v>1992</v>
      </c>
      <c r="B21" s="349">
        <v>400</v>
      </c>
      <c r="C21" s="185" t="str">
        <f t="shared" si="0"/>
        <v>01</v>
      </c>
      <c r="D21" s="185" t="str">
        <f>"04"</f>
        <v>04</v>
      </c>
      <c r="E21" s="349" t="s">
        <v>567</v>
      </c>
      <c r="F21" s="349">
        <v>100</v>
      </c>
      <c r="G21" s="130"/>
    </row>
    <row r="22" spans="1:22" ht="16.5" hidden="1" customHeight="1">
      <c r="A22" s="32" t="s">
        <v>1044</v>
      </c>
      <c r="B22" s="349">
        <v>200</v>
      </c>
      <c r="C22" s="185" t="str">
        <f t="shared" si="0"/>
        <v>01</v>
      </c>
      <c r="D22" s="185" t="str">
        <f>"05"</f>
        <v>05</v>
      </c>
      <c r="E22" s="160"/>
      <c r="F22" s="349"/>
      <c r="G22" s="130">
        <f>G23</f>
        <v>0</v>
      </c>
    </row>
    <row r="23" spans="1:22" ht="54.75" hidden="1" customHeight="1">
      <c r="A23" s="32" t="s">
        <v>1045</v>
      </c>
      <c r="B23" s="349">
        <v>200</v>
      </c>
      <c r="C23" s="185" t="str">
        <f t="shared" si="0"/>
        <v>01</v>
      </c>
      <c r="D23" s="185" t="str">
        <f>"05"</f>
        <v>05</v>
      </c>
      <c r="E23" s="349" t="s">
        <v>1046</v>
      </c>
      <c r="F23" s="349"/>
      <c r="G23" s="130">
        <f>G24</f>
        <v>0</v>
      </c>
    </row>
    <row r="24" spans="1:22" ht="33.75" hidden="1" customHeight="1">
      <c r="A24" s="5" t="s">
        <v>1995</v>
      </c>
      <c r="B24" s="349">
        <v>200</v>
      </c>
      <c r="C24" s="185" t="str">
        <f t="shared" si="0"/>
        <v>01</v>
      </c>
      <c r="D24" s="185" t="str">
        <f>"05"</f>
        <v>05</v>
      </c>
      <c r="E24" s="349" t="s">
        <v>1046</v>
      </c>
      <c r="F24" s="349" t="str">
        <f>"200"</f>
        <v>200</v>
      </c>
      <c r="G24" s="241"/>
    </row>
    <row r="25" spans="1:22" ht="22.5" hidden="1" customHeight="1">
      <c r="A25" s="32" t="s">
        <v>1608</v>
      </c>
      <c r="B25" s="349">
        <v>400</v>
      </c>
      <c r="C25" s="185" t="str">
        <f t="shared" si="0"/>
        <v>01</v>
      </c>
      <c r="D25" s="185" t="str">
        <f>"07"</f>
        <v>07</v>
      </c>
      <c r="E25" s="160"/>
      <c r="F25" s="349"/>
      <c r="G25" s="130">
        <f>G26+G28</f>
        <v>0</v>
      </c>
    </row>
    <row r="26" spans="1:22" ht="22.5" hidden="1" customHeight="1">
      <c r="A26" s="5" t="s">
        <v>1674</v>
      </c>
      <c r="B26" s="349">
        <v>200</v>
      </c>
      <c r="C26" s="185" t="str">
        <f t="shared" si="0"/>
        <v>01</v>
      </c>
      <c r="D26" s="185" t="str">
        <f>"07"</f>
        <v>07</v>
      </c>
      <c r="E26" s="1" t="s">
        <v>1675</v>
      </c>
      <c r="F26" s="349" t="str">
        <f>"001"</f>
        <v>001</v>
      </c>
      <c r="G26" s="130">
        <f>G27</f>
        <v>0</v>
      </c>
    </row>
    <row r="27" spans="1:22" ht="36" hidden="1" customHeight="1">
      <c r="A27" s="32" t="s">
        <v>786</v>
      </c>
      <c r="B27" s="349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9" t="str">
        <f>"001"</f>
        <v>001</v>
      </c>
      <c r="G27" s="130"/>
    </row>
    <row r="28" spans="1:22" ht="56.25" hidden="1" customHeight="1">
      <c r="A28" s="5" t="s">
        <v>1994</v>
      </c>
      <c r="B28" s="349">
        <v>400</v>
      </c>
      <c r="C28" s="185" t="str">
        <f t="shared" si="0"/>
        <v>01</v>
      </c>
      <c r="D28" s="185" t="str">
        <f>"07"</f>
        <v>07</v>
      </c>
      <c r="E28" s="349" t="s">
        <v>1056</v>
      </c>
      <c r="F28" s="349"/>
      <c r="G28" s="130">
        <f>G29</f>
        <v>0</v>
      </c>
    </row>
    <row r="29" spans="1:22" ht="25.5" hidden="1" customHeight="1">
      <c r="A29" s="201" t="s">
        <v>1993</v>
      </c>
      <c r="B29" s="349">
        <v>400</v>
      </c>
      <c r="C29" s="185" t="str">
        <f t="shared" si="0"/>
        <v>01</v>
      </c>
      <c r="D29" s="185" t="str">
        <f>"07"</f>
        <v>07</v>
      </c>
      <c r="E29" s="349" t="s">
        <v>1056</v>
      </c>
      <c r="F29" s="349" t="str">
        <f>"800"</f>
        <v>800</v>
      </c>
      <c r="G29" s="130"/>
    </row>
    <row r="30" spans="1:22" ht="21.75" hidden="1" customHeight="1">
      <c r="A30" s="32" t="s">
        <v>1609</v>
      </c>
      <c r="B30" s="349">
        <v>200</v>
      </c>
      <c r="C30" s="185" t="str">
        <f t="shared" si="0"/>
        <v>01</v>
      </c>
      <c r="D30" s="185">
        <v>11</v>
      </c>
      <c r="E30" s="160"/>
      <c r="F30" s="349"/>
      <c r="G30" s="130">
        <f>G31</f>
        <v>0</v>
      </c>
    </row>
    <row r="31" spans="1:22" s="166" customFormat="1" ht="19.5" hidden="1" customHeight="1">
      <c r="A31" s="2" t="s">
        <v>704</v>
      </c>
      <c r="B31" s="349">
        <v>200</v>
      </c>
      <c r="C31" s="185" t="str">
        <f t="shared" si="0"/>
        <v>01</v>
      </c>
      <c r="D31" s="185">
        <v>11</v>
      </c>
      <c r="E31" s="349" t="s">
        <v>705</v>
      </c>
      <c r="F31" s="349"/>
      <c r="G31" s="130">
        <f>G32</f>
        <v>0</v>
      </c>
      <c r="H31" s="165"/>
      <c r="I31" s="165"/>
      <c r="J31" s="165"/>
      <c r="K31" s="165"/>
      <c r="L31" s="165"/>
      <c r="M31" s="165"/>
      <c r="V31" s="267"/>
    </row>
    <row r="32" spans="1:22" ht="18.75" hidden="1" customHeight="1">
      <c r="A32" s="201" t="s">
        <v>1993</v>
      </c>
      <c r="B32" s="349">
        <v>200</v>
      </c>
      <c r="C32" s="185" t="str">
        <f t="shared" si="0"/>
        <v>01</v>
      </c>
      <c r="D32" s="185">
        <v>11</v>
      </c>
      <c r="E32" s="349" t="s">
        <v>705</v>
      </c>
      <c r="F32" s="349" t="str">
        <f>"800"</f>
        <v>800</v>
      </c>
      <c r="G32" s="130"/>
    </row>
    <row r="33" spans="1:7" ht="84" customHeight="1">
      <c r="A33" s="4" t="s">
        <v>2634</v>
      </c>
      <c r="B33" s="185">
        <v>400</v>
      </c>
      <c r="C33" s="185" t="str">
        <f t="shared" ref="C33:C34" si="1">"01"</f>
        <v>01</v>
      </c>
      <c r="D33" s="185" t="str">
        <f>"07"</f>
        <v>07</v>
      </c>
      <c r="E33" s="546" t="s">
        <v>2633</v>
      </c>
      <c r="F33" s="546">
        <v>800</v>
      </c>
      <c r="G33" s="241"/>
    </row>
    <row r="34" spans="1:7" ht="84" customHeight="1">
      <c r="A34" s="4" t="s">
        <v>2634</v>
      </c>
      <c r="B34" s="185">
        <v>400</v>
      </c>
      <c r="C34" s="185" t="str">
        <f t="shared" si="1"/>
        <v>01</v>
      </c>
      <c r="D34" s="185" t="str">
        <f>"07"</f>
        <v>07</v>
      </c>
      <c r="E34" s="546" t="s">
        <v>2633</v>
      </c>
      <c r="F34" s="546">
        <v>880</v>
      </c>
      <c r="G34" s="130"/>
    </row>
    <row r="35" spans="1:7" ht="21" hidden="1" customHeight="1">
      <c r="A35" s="32" t="s">
        <v>1611</v>
      </c>
      <c r="B35" s="349">
        <v>400</v>
      </c>
      <c r="C35" s="185" t="str">
        <f t="shared" si="0"/>
        <v>01</v>
      </c>
      <c r="D35" s="185">
        <v>13</v>
      </c>
      <c r="E35" s="160"/>
      <c r="F35" s="1"/>
      <c r="G35" s="241"/>
    </row>
    <row r="36" spans="1:7" ht="72" customHeight="1">
      <c r="A36" s="32" t="s">
        <v>963</v>
      </c>
      <c r="B36" s="539">
        <v>400</v>
      </c>
      <c r="C36" s="185" t="str">
        <f t="shared" si="0"/>
        <v>01</v>
      </c>
      <c r="D36" s="185" t="str">
        <f>"04"</f>
        <v>04</v>
      </c>
      <c r="E36" s="160"/>
      <c r="F36" s="1"/>
      <c r="G36" s="196">
        <v>1148.9000000000001</v>
      </c>
    </row>
    <row r="37" spans="1:7" ht="21" customHeight="1">
      <c r="A37" s="4" t="s">
        <v>869</v>
      </c>
      <c r="B37" s="539">
        <v>400</v>
      </c>
      <c r="C37" s="185" t="str">
        <f t="shared" si="0"/>
        <v>01</v>
      </c>
      <c r="D37" s="185" t="str">
        <f>"04"</f>
        <v>04</v>
      </c>
      <c r="E37" s="539" t="s">
        <v>2594</v>
      </c>
      <c r="F37" s="1"/>
      <c r="G37" s="196">
        <v>1148.9000000000001</v>
      </c>
    </row>
    <row r="38" spans="1:7" ht="21" customHeight="1">
      <c r="A38" s="4" t="s">
        <v>869</v>
      </c>
      <c r="B38" s="539">
        <v>400</v>
      </c>
      <c r="C38" s="185" t="str">
        <f t="shared" si="0"/>
        <v>01</v>
      </c>
      <c r="D38" s="185" t="str">
        <f>"04"</f>
        <v>04</v>
      </c>
      <c r="E38" s="539" t="s">
        <v>2594</v>
      </c>
      <c r="F38" s="1">
        <v>100</v>
      </c>
      <c r="G38" s="196">
        <v>1148.9000000000001</v>
      </c>
    </row>
    <row r="39" spans="1:7" ht="40.9" customHeight="1">
      <c r="A39" s="32" t="s">
        <v>964</v>
      </c>
      <c r="B39" s="349">
        <v>400</v>
      </c>
      <c r="C39" s="185" t="str">
        <f t="shared" si="0"/>
        <v>01</v>
      </c>
      <c r="D39" s="185">
        <v>13</v>
      </c>
      <c r="E39" s="535" t="s">
        <v>2594</v>
      </c>
      <c r="F39" s="349"/>
      <c r="G39" s="241">
        <f>G40+G41+G69</f>
        <v>6734.4</v>
      </c>
    </row>
    <row r="40" spans="1:7" ht="136.9" customHeight="1">
      <c r="A40" s="63" t="s">
        <v>2603</v>
      </c>
      <c r="B40" s="349">
        <v>400</v>
      </c>
      <c r="C40" s="185" t="str">
        <f t="shared" si="0"/>
        <v>01</v>
      </c>
      <c r="D40" s="185">
        <v>13</v>
      </c>
      <c r="E40" s="535" t="s">
        <v>2594</v>
      </c>
      <c r="F40" s="349" t="str">
        <f>"100"</f>
        <v>100</v>
      </c>
      <c r="G40" s="130">
        <v>4329.8999999999996</v>
      </c>
    </row>
    <row r="41" spans="1:7" ht="175.5" customHeight="1">
      <c r="A41" s="63" t="s">
        <v>2625</v>
      </c>
      <c r="B41" s="349">
        <v>400</v>
      </c>
      <c r="C41" s="185" t="str">
        <f t="shared" si="0"/>
        <v>01</v>
      </c>
      <c r="D41" s="185">
        <v>13</v>
      </c>
      <c r="E41" s="535" t="s">
        <v>2594</v>
      </c>
      <c r="F41" s="349" t="str">
        <f>"200"</f>
        <v>200</v>
      </c>
      <c r="G41" s="130">
        <v>2404.5</v>
      </c>
    </row>
    <row r="42" spans="1:7" ht="20.25" hidden="1" customHeight="1">
      <c r="A42" s="200" t="s">
        <v>227</v>
      </c>
      <c r="B42" s="181">
        <v>200</v>
      </c>
      <c r="C42" s="195" t="str">
        <f t="shared" si="0"/>
        <v>01</v>
      </c>
      <c r="D42" s="195">
        <v>13</v>
      </c>
      <c r="E42" s="349" t="s">
        <v>2065</v>
      </c>
      <c r="F42" s="349"/>
      <c r="G42" s="130">
        <f>G43+G44</f>
        <v>0</v>
      </c>
    </row>
    <row r="43" spans="1:7" ht="97.5" hidden="1" customHeight="1">
      <c r="A43" s="5" t="s">
        <v>1992</v>
      </c>
      <c r="B43" s="349">
        <v>200</v>
      </c>
      <c r="C43" s="185" t="str">
        <f t="shared" si="0"/>
        <v>01</v>
      </c>
      <c r="D43" s="185">
        <v>13</v>
      </c>
      <c r="E43" s="349" t="s">
        <v>2065</v>
      </c>
      <c r="F43" s="349">
        <v>100</v>
      </c>
      <c r="G43" s="130"/>
    </row>
    <row r="44" spans="1:7" ht="38.25" hidden="1" customHeight="1">
      <c r="A44" s="5" t="s">
        <v>1995</v>
      </c>
      <c r="B44" s="349">
        <v>200</v>
      </c>
      <c r="C44" s="185" t="str">
        <f t="shared" si="0"/>
        <v>01</v>
      </c>
      <c r="D44" s="185">
        <v>13</v>
      </c>
      <c r="E44" s="349" t="s">
        <v>2065</v>
      </c>
      <c r="F44" s="349">
        <v>200</v>
      </c>
      <c r="G44" s="130"/>
    </row>
    <row r="45" spans="1:7" ht="18" hidden="1" customHeight="1">
      <c r="A45" s="4" t="s">
        <v>1810</v>
      </c>
      <c r="B45" s="349">
        <v>200</v>
      </c>
      <c r="C45" s="185" t="str">
        <f t="shared" si="0"/>
        <v>01</v>
      </c>
      <c r="D45" s="185">
        <v>13</v>
      </c>
      <c r="E45" s="349" t="s">
        <v>2066</v>
      </c>
      <c r="F45" s="349"/>
      <c r="G45" s="130">
        <f>G46+G47</f>
        <v>0</v>
      </c>
    </row>
    <row r="46" spans="1:7" ht="94.5" hidden="1" customHeight="1">
      <c r="A46" s="5" t="s">
        <v>1992</v>
      </c>
      <c r="B46" s="349">
        <v>200</v>
      </c>
      <c r="C46" s="185" t="str">
        <f t="shared" si="0"/>
        <v>01</v>
      </c>
      <c r="D46" s="185">
        <v>13</v>
      </c>
      <c r="E46" s="349" t="s">
        <v>2066</v>
      </c>
      <c r="F46" s="349" t="str">
        <f>"100"</f>
        <v>100</v>
      </c>
      <c r="G46" s="130"/>
    </row>
    <row r="47" spans="1:7" ht="44.25" hidden="1" customHeight="1">
      <c r="A47" s="5" t="s">
        <v>1995</v>
      </c>
      <c r="B47" s="349">
        <v>200</v>
      </c>
      <c r="C47" s="185" t="str">
        <f t="shared" si="0"/>
        <v>01</v>
      </c>
      <c r="D47" s="185">
        <v>13</v>
      </c>
      <c r="E47" s="349" t="s">
        <v>2066</v>
      </c>
      <c r="F47" s="349" t="str">
        <f>"200"</f>
        <v>200</v>
      </c>
      <c r="G47" s="130"/>
    </row>
    <row r="48" spans="1:7" ht="41.25" hidden="1" customHeight="1">
      <c r="A48" s="5" t="s">
        <v>1996</v>
      </c>
      <c r="B48" s="209">
        <v>200</v>
      </c>
      <c r="C48" s="185" t="str">
        <f t="shared" si="0"/>
        <v>01</v>
      </c>
      <c r="D48" s="185">
        <v>13</v>
      </c>
      <c r="E48" s="1" t="s">
        <v>2111</v>
      </c>
      <c r="F48" s="349"/>
      <c r="G48" s="130">
        <f>G49+G50</f>
        <v>0</v>
      </c>
    </row>
    <row r="49" spans="1:22" ht="90.75" hidden="1" customHeight="1">
      <c r="A49" s="5" t="s">
        <v>1992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1" t="str">
        <f>"100"</f>
        <v>100</v>
      </c>
      <c r="G49" s="130"/>
    </row>
    <row r="50" spans="1:22" ht="42" hidden="1" customHeight="1">
      <c r="A50" s="5" t="s">
        <v>1995</v>
      </c>
      <c r="B50" s="209">
        <v>200</v>
      </c>
      <c r="C50" s="185" t="str">
        <f t="shared" si="0"/>
        <v>01</v>
      </c>
      <c r="D50" s="185">
        <v>13</v>
      </c>
      <c r="E50" s="1" t="s">
        <v>2111</v>
      </c>
      <c r="F50" s="1" t="str">
        <f>"200"</f>
        <v>200</v>
      </c>
      <c r="G50" s="130"/>
    </row>
    <row r="51" spans="1:22" ht="51.75" hidden="1" customHeight="1">
      <c r="A51" s="179" t="s">
        <v>1145</v>
      </c>
      <c r="B51" s="209">
        <v>200</v>
      </c>
      <c r="C51" s="185" t="str">
        <f t="shared" si="0"/>
        <v>01</v>
      </c>
      <c r="D51" s="185">
        <v>13</v>
      </c>
      <c r="E51" s="1" t="s">
        <v>2054</v>
      </c>
      <c r="F51" s="1"/>
      <c r="G51" s="130">
        <f>G52</f>
        <v>0</v>
      </c>
    </row>
    <row r="52" spans="1:22" ht="36.75" hidden="1" customHeight="1">
      <c r="A52" s="5" t="s">
        <v>1995</v>
      </c>
      <c r="B52" s="349">
        <v>200</v>
      </c>
      <c r="C52" s="185" t="str">
        <f t="shared" si="0"/>
        <v>01</v>
      </c>
      <c r="D52" s="185">
        <v>13</v>
      </c>
      <c r="E52" s="1" t="s">
        <v>2054</v>
      </c>
      <c r="F52" s="1">
        <v>200</v>
      </c>
      <c r="G52" s="130"/>
    </row>
    <row r="53" spans="1:22" ht="49.5" hidden="1" customHeight="1">
      <c r="A53" s="320" t="s">
        <v>1968</v>
      </c>
      <c r="B53" s="349">
        <v>200</v>
      </c>
      <c r="C53" s="185" t="str">
        <f t="shared" si="0"/>
        <v>01</v>
      </c>
      <c r="D53" s="185">
        <v>13</v>
      </c>
      <c r="E53" s="1" t="s">
        <v>2045</v>
      </c>
      <c r="F53" s="1"/>
      <c r="G53" s="130">
        <f>G54</f>
        <v>0</v>
      </c>
    </row>
    <row r="54" spans="1:22" ht="33.75" hidden="1" customHeight="1">
      <c r="A54" s="5" t="s">
        <v>1995</v>
      </c>
      <c r="B54" s="349">
        <v>200</v>
      </c>
      <c r="C54" s="185" t="str">
        <f t="shared" si="0"/>
        <v>01</v>
      </c>
      <c r="D54" s="185">
        <v>13</v>
      </c>
      <c r="E54" s="1" t="s">
        <v>2045</v>
      </c>
      <c r="F54" s="1">
        <v>200</v>
      </c>
      <c r="G54" s="130"/>
    </row>
    <row r="55" spans="1:22" ht="40.5" hidden="1" customHeight="1">
      <c r="A55" s="6" t="s">
        <v>1974</v>
      </c>
      <c r="B55" s="349">
        <v>200</v>
      </c>
      <c r="C55" s="185" t="str">
        <f t="shared" si="0"/>
        <v>01</v>
      </c>
      <c r="D55" s="185">
        <v>13</v>
      </c>
      <c r="E55" s="1" t="s">
        <v>2052</v>
      </c>
      <c r="F55" s="1"/>
      <c r="G55" s="130">
        <f>G56</f>
        <v>0</v>
      </c>
    </row>
    <row r="56" spans="1:22" ht="42.75" hidden="1" customHeight="1">
      <c r="A56" s="5" t="s">
        <v>1995</v>
      </c>
      <c r="B56" s="349">
        <v>200</v>
      </c>
      <c r="C56" s="185" t="str">
        <f>"01"</f>
        <v>01</v>
      </c>
      <c r="D56" s="185">
        <v>13</v>
      </c>
      <c r="E56" s="1" t="s">
        <v>2052</v>
      </c>
      <c r="F56" s="1">
        <v>200</v>
      </c>
      <c r="G56" s="130"/>
    </row>
    <row r="57" spans="1:22" ht="75.75" hidden="1" customHeight="1">
      <c r="A57" s="32" t="s">
        <v>1972</v>
      </c>
      <c r="B57" s="349">
        <v>200</v>
      </c>
      <c r="C57" s="185" t="str">
        <f>"01"</f>
        <v>01</v>
      </c>
      <c r="D57" s="185">
        <v>13</v>
      </c>
      <c r="E57" s="1" t="s">
        <v>2032</v>
      </c>
      <c r="F57" s="1"/>
      <c r="G57" s="130">
        <f>G58</f>
        <v>0</v>
      </c>
    </row>
    <row r="58" spans="1:22" ht="42.75" hidden="1" customHeight="1">
      <c r="A58" s="40" t="s">
        <v>1995</v>
      </c>
      <c r="B58" s="349">
        <v>200</v>
      </c>
      <c r="C58" s="185" t="str">
        <f>"01"</f>
        <v>01</v>
      </c>
      <c r="D58" s="185">
        <v>13</v>
      </c>
      <c r="E58" s="1" t="s">
        <v>2032</v>
      </c>
      <c r="F58" s="1">
        <v>200</v>
      </c>
      <c r="G58" s="130"/>
    </row>
    <row r="59" spans="1:22" ht="42.75" customHeight="1">
      <c r="A59" s="63" t="s">
        <v>2604</v>
      </c>
      <c r="B59" s="538">
        <v>400</v>
      </c>
      <c r="C59" s="185" t="str">
        <f t="shared" ref="C59" si="2">"01"</f>
        <v>01</v>
      </c>
      <c r="D59" s="185">
        <v>13</v>
      </c>
      <c r="E59" s="538" t="s">
        <v>2594</v>
      </c>
      <c r="F59" s="1">
        <v>800</v>
      </c>
      <c r="G59" s="130"/>
    </row>
    <row r="60" spans="1:22" ht="120" customHeight="1">
      <c r="A60" s="63" t="s">
        <v>2569</v>
      </c>
      <c r="B60" s="527">
        <v>400</v>
      </c>
      <c r="C60" s="185" t="str">
        <f>"03"</f>
        <v>03</v>
      </c>
      <c r="D60" s="185">
        <v>14</v>
      </c>
      <c r="E60" s="529" t="s">
        <v>2595</v>
      </c>
      <c r="F60" s="1">
        <v>200</v>
      </c>
      <c r="G60" s="130">
        <v>150</v>
      </c>
    </row>
    <row r="61" spans="1:22" s="164" customFormat="1" ht="37.5" hidden="1" customHeight="1">
      <c r="A61" s="191" t="s">
        <v>427</v>
      </c>
      <c r="B61" s="118">
        <v>400</v>
      </c>
      <c r="C61" s="192" t="str">
        <f t="shared" ref="C61:C71" si="3">"03"</f>
        <v>03</v>
      </c>
      <c r="D61" s="192"/>
      <c r="E61" s="162"/>
      <c r="F61" s="118"/>
      <c r="G61" s="326">
        <f>G62</f>
        <v>70</v>
      </c>
      <c r="H61" s="163"/>
      <c r="I61" s="163"/>
      <c r="J61" s="163"/>
      <c r="K61" s="250"/>
      <c r="L61" s="163"/>
      <c r="M61" s="163"/>
      <c r="V61" s="268"/>
    </row>
    <row r="62" spans="1:22" ht="54.75" hidden="1" customHeight="1">
      <c r="A62" s="32" t="s">
        <v>428</v>
      </c>
      <c r="B62" s="349">
        <v>400</v>
      </c>
      <c r="C62" s="185" t="str">
        <f t="shared" si="3"/>
        <v>03</v>
      </c>
      <c r="D62" s="185">
        <v>10</v>
      </c>
      <c r="E62" s="160"/>
      <c r="F62" s="349"/>
      <c r="G62" s="130">
        <v>70</v>
      </c>
    </row>
    <row r="63" spans="1:22" ht="56.25" hidden="1" customHeight="1">
      <c r="A63" s="32" t="s">
        <v>1613</v>
      </c>
      <c r="B63" s="349">
        <v>200</v>
      </c>
      <c r="C63" s="185" t="str">
        <f t="shared" si="3"/>
        <v>03</v>
      </c>
      <c r="D63" s="185" t="str">
        <f t="shared" ref="D63:D69" si="4">"09"</f>
        <v>09</v>
      </c>
      <c r="E63" s="349" t="s">
        <v>1637</v>
      </c>
      <c r="F63" s="349"/>
      <c r="G63" s="130">
        <f>G64</f>
        <v>0</v>
      </c>
    </row>
    <row r="64" spans="1:22" ht="39" hidden="1" customHeight="1">
      <c r="A64" s="40" t="s">
        <v>1995</v>
      </c>
      <c r="B64" s="349">
        <v>200</v>
      </c>
      <c r="C64" s="185" t="str">
        <f t="shared" si="3"/>
        <v>03</v>
      </c>
      <c r="D64" s="185" t="str">
        <f t="shared" si="4"/>
        <v>09</v>
      </c>
      <c r="E64" s="349" t="s">
        <v>1637</v>
      </c>
      <c r="F64" s="349" t="str">
        <f>"200"</f>
        <v>200</v>
      </c>
      <c r="G64" s="130"/>
    </row>
    <row r="65" spans="1:7" ht="36.75" hidden="1" customHeight="1">
      <c r="A65" s="32" t="s">
        <v>2216</v>
      </c>
      <c r="B65" s="349">
        <v>400</v>
      </c>
      <c r="C65" s="185" t="str">
        <f t="shared" si="3"/>
        <v>03</v>
      </c>
      <c r="D65" s="185" t="str">
        <f t="shared" si="4"/>
        <v>09</v>
      </c>
      <c r="E65" s="1" t="s">
        <v>1637</v>
      </c>
      <c r="F65" s="349"/>
      <c r="G65" s="130">
        <f>G66+G67</f>
        <v>0</v>
      </c>
    </row>
    <row r="66" spans="1:7" ht="91.5" hidden="1" customHeight="1">
      <c r="A66" s="5" t="s">
        <v>1992</v>
      </c>
      <c r="B66" s="349">
        <v>200</v>
      </c>
      <c r="C66" s="185" t="str">
        <f t="shared" si="3"/>
        <v>03</v>
      </c>
      <c r="D66" s="185" t="str">
        <f t="shared" si="4"/>
        <v>09</v>
      </c>
      <c r="E66" s="1" t="s">
        <v>787</v>
      </c>
      <c r="F66" s="349" t="str">
        <f>"100"</f>
        <v>100</v>
      </c>
      <c r="G66" s="130"/>
    </row>
    <row r="67" spans="1:7" ht="39" hidden="1" customHeight="1">
      <c r="A67" s="5" t="s">
        <v>1995</v>
      </c>
      <c r="B67" s="349">
        <v>400</v>
      </c>
      <c r="C67" s="185" t="str">
        <f t="shared" si="3"/>
        <v>03</v>
      </c>
      <c r="D67" s="185" t="str">
        <f t="shared" si="4"/>
        <v>09</v>
      </c>
      <c r="E67" s="1" t="s">
        <v>1637</v>
      </c>
      <c r="F67" s="349" t="str">
        <f>"200"</f>
        <v>200</v>
      </c>
      <c r="G67" s="130"/>
    </row>
    <row r="68" spans="1:7" ht="59.25" hidden="1" customHeight="1">
      <c r="A68" s="5" t="s">
        <v>625</v>
      </c>
      <c r="B68" s="349">
        <v>200</v>
      </c>
      <c r="C68" s="185" t="str">
        <f t="shared" si="3"/>
        <v>03</v>
      </c>
      <c r="D68" s="185" t="str">
        <f t="shared" si="4"/>
        <v>09</v>
      </c>
      <c r="E68" s="1" t="s">
        <v>788</v>
      </c>
      <c r="F68" s="349"/>
      <c r="G68" s="130">
        <f>G69</f>
        <v>0</v>
      </c>
    </row>
    <row r="69" spans="1:7" ht="39" hidden="1" customHeight="1">
      <c r="A69" s="5" t="s">
        <v>1995</v>
      </c>
      <c r="B69" s="349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9">
        <v>200</v>
      </c>
      <c r="G69" s="130"/>
    </row>
    <row r="70" spans="1:7" ht="57.75" hidden="1" customHeight="1">
      <c r="A70" s="32" t="s">
        <v>2217</v>
      </c>
      <c r="B70" s="349">
        <v>400</v>
      </c>
      <c r="C70" s="185" t="str">
        <f t="shared" si="3"/>
        <v>03</v>
      </c>
      <c r="D70" s="185">
        <v>10</v>
      </c>
      <c r="E70" s="1" t="s">
        <v>2247</v>
      </c>
      <c r="F70" s="349"/>
      <c r="G70" s="130">
        <f>G71</f>
        <v>50</v>
      </c>
    </row>
    <row r="71" spans="1:7" ht="135" hidden="1" customHeight="1">
      <c r="A71" s="63" t="s">
        <v>2546</v>
      </c>
      <c r="B71" s="349">
        <v>400</v>
      </c>
      <c r="C71" s="185" t="str">
        <f t="shared" si="3"/>
        <v>03</v>
      </c>
      <c r="D71" s="185">
        <v>10</v>
      </c>
      <c r="E71" s="1" t="s">
        <v>2247</v>
      </c>
      <c r="F71" s="349">
        <v>200</v>
      </c>
      <c r="G71" s="130">
        <v>50</v>
      </c>
    </row>
    <row r="72" spans="1:7" ht="23.25" hidden="1" customHeight="1">
      <c r="A72" s="32" t="s">
        <v>1638</v>
      </c>
      <c r="B72" s="349">
        <v>200</v>
      </c>
      <c r="C72" s="192" t="str">
        <f t="shared" ref="C72:C80" si="5">"04"</f>
        <v>04</v>
      </c>
      <c r="D72" s="185"/>
      <c r="E72" s="349"/>
      <c r="F72" s="349"/>
      <c r="G72" s="130">
        <f>G76+G73</f>
        <v>0</v>
      </c>
    </row>
    <row r="73" spans="1:7" ht="23.25" hidden="1" customHeight="1">
      <c r="A73" s="32" t="s">
        <v>1639</v>
      </c>
      <c r="B73" s="349">
        <v>200</v>
      </c>
      <c r="C73" s="185" t="str">
        <f t="shared" si="5"/>
        <v>04</v>
      </c>
      <c r="D73" s="185" t="str">
        <f t="shared" ref="D73" si="6">"05"</f>
        <v>05</v>
      </c>
      <c r="E73" s="349"/>
      <c r="F73" s="349"/>
      <c r="G73" s="130">
        <f>G74</f>
        <v>0</v>
      </c>
    </row>
    <row r="74" spans="1:7" ht="60.75" hidden="1" customHeight="1">
      <c r="A74" s="5" t="s">
        <v>1989</v>
      </c>
      <c r="B74" s="349">
        <v>200</v>
      </c>
      <c r="C74" s="185" t="str">
        <f t="shared" si="5"/>
        <v>04</v>
      </c>
      <c r="D74" s="185" t="str">
        <f t="shared" ref="D74:D75" si="7">"05"</f>
        <v>05</v>
      </c>
      <c r="E74" s="7" t="s">
        <v>1988</v>
      </c>
      <c r="F74" s="349"/>
      <c r="G74" s="130">
        <f>G75</f>
        <v>0</v>
      </c>
    </row>
    <row r="75" spans="1:7" ht="44.25" hidden="1" customHeight="1">
      <c r="A75" s="5" t="s">
        <v>1995</v>
      </c>
      <c r="B75" s="349">
        <v>200</v>
      </c>
      <c r="C75" s="185" t="str">
        <f t="shared" si="5"/>
        <v>04</v>
      </c>
      <c r="D75" s="185" t="str">
        <f t="shared" si="7"/>
        <v>05</v>
      </c>
      <c r="E75" s="7" t="s">
        <v>1988</v>
      </c>
      <c r="F75" s="349" t="str">
        <f>"200"</f>
        <v>200</v>
      </c>
      <c r="G75" s="130"/>
    </row>
    <row r="76" spans="1:7" ht="23.25" hidden="1" customHeight="1">
      <c r="A76" s="32" t="s">
        <v>318</v>
      </c>
      <c r="B76" s="349">
        <v>200</v>
      </c>
      <c r="C76" s="192" t="str">
        <f t="shared" si="5"/>
        <v>04</v>
      </c>
      <c r="D76" s="185" t="str">
        <f>"12"</f>
        <v>12</v>
      </c>
      <c r="E76" s="349"/>
      <c r="F76" s="349"/>
      <c r="G76" s="130">
        <f>G79+G77</f>
        <v>0</v>
      </c>
    </row>
    <row r="77" spans="1:7" ht="35.25" hidden="1" customHeight="1">
      <c r="A77" s="179" t="s">
        <v>1969</v>
      </c>
      <c r="B77" s="349">
        <v>200</v>
      </c>
      <c r="C77" s="192" t="str">
        <f t="shared" si="5"/>
        <v>04</v>
      </c>
      <c r="D77" s="185" t="str">
        <f>"12"</f>
        <v>12</v>
      </c>
      <c r="E77" s="349" t="s">
        <v>2046</v>
      </c>
      <c r="F77" s="349"/>
      <c r="G77" s="130">
        <f>G78</f>
        <v>0</v>
      </c>
    </row>
    <row r="78" spans="1:7" ht="39.75" hidden="1" customHeight="1">
      <c r="A78" s="5" t="s">
        <v>1995</v>
      </c>
      <c r="B78" s="349">
        <v>200</v>
      </c>
      <c r="C78" s="192" t="str">
        <f t="shared" si="5"/>
        <v>04</v>
      </c>
      <c r="D78" s="185" t="str">
        <f>"12"</f>
        <v>12</v>
      </c>
      <c r="E78" s="349" t="s">
        <v>2046</v>
      </c>
      <c r="F78" s="64" t="s">
        <v>1998</v>
      </c>
      <c r="G78" s="130"/>
    </row>
    <row r="79" spans="1:7" ht="51.75" hidden="1" customHeight="1">
      <c r="A79" s="323" t="s">
        <v>1964</v>
      </c>
      <c r="B79" s="349">
        <v>200</v>
      </c>
      <c r="C79" s="192" t="str">
        <f t="shared" si="5"/>
        <v>04</v>
      </c>
      <c r="D79" s="185" t="str">
        <f>"12"</f>
        <v>12</v>
      </c>
      <c r="E79" s="349" t="s">
        <v>2047</v>
      </c>
      <c r="F79" s="349"/>
      <c r="G79" s="130">
        <f>G80</f>
        <v>0</v>
      </c>
    </row>
    <row r="80" spans="1:7" ht="43.5" hidden="1" customHeight="1">
      <c r="A80" s="5" t="s">
        <v>1995</v>
      </c>
      <c r="B80" s="349">
        <v>200</v>
      </c>
      <c r="C80" s="192" t="str">
        <f t="shared" si="5"/>
        <v>04</v>
      </c>
      <c r="D80" s="185" t="str">
        <f>"12"</f>
        <v>12</v>
      </c>
      <c r="E80" s="349" t="s">
        <v>2047</v>
      </c>
      <c r="F80" s="64" t="s">
        <v>1998</v>
      </c>
      <c r="G80" s="130"/>
    </row>
    <row r="81" spans="1:22" ht="23.25" hidden="1" customHeight="1">
      <c r="A81" s="68" t="s">
        <v>815</v>
      </c>
      <c r="B81" s="209">
        <v>200</v>
      </c>
      <c r="C81" s="262" t="s">
        <v>1351</v>
      </c>
      <c r="D81" s="64" t="s">
        <v>1753</v>
      </c>
      <c r="E81" s="349"/>
      <c r="F81" s="64"/>
      <c r="G81" s="130">
        <f>G82</f>
        <v>0</v>
      </c>
    </row>
    <row r="82" spans="1:22" ht="69.75" hidden="1" customHeight="1">
      <c r="A82" s="179" t="s">
        <v>1975</v>
      </c>
      <c r="B82" s="209">
        <v>200</v>
      </c>
      <c r="C82" s="262" t="s">
        <v>1351</v>
      </c>
      <c r="D82" s="64" t="s">
        <v>1753</v>
      </c>
      <c r="E82" s="349" t="s">
        <v>1352</v>
      </c>
      <c r="F82" s="64"/>
      <c r="G82" s="130">
        <f>G83</f>
        <v>0</v>
      </c>
    </row>
    <row r="83" spans="1:22" ht="43.5" hidden="1" customHeight="1">
      <c r="A83" s="5" t="s">
        <v>1526</v>
      </c>
      <c r="B83" s="209">
        <v>200</v>
      </c>
      <c r="C83" s="262" t="s">
        <v>1351</v>
      </c>
      <c r="D83" s="64" t="s">
        <v>1753</v>
      </c>
      <c r="E83" s="349" t="s">
        <v>1352</v>
      </c>
      <c r="F83" s="64" t="s">
        <v>321</v>
      </c>
      <c r="G83" s="130"/>
    </row>
    <row r="84" spans="1:22" ht="26.25" hidden="1" customHeight="1">
      <c r="A84" s="32" t="s">
        <v>1474</v>
      </c>
      <c r="B84" s="209">
        <v>200</v>
      </c>
      <c r="C84" s="192" t="str">
        <f>"09"</f>
        <v>09</v>
      </c>
      <c r="D84" s="185"/>
      <c r="E84" s="349"/>
      <c r="F84" s="64"/>
      <c r="G84" s="130">
        <f>G85</f>
        <v>0</v>
      </c>
    </row>
    <row r="85" spans="1:22" ht="43.5" hidden="1" customHeight="1">
      <c r="A85" s="32" t="s">
        <v>812</v>
      </c>
      <c r="B85" s="118">
        <v>200</v>
      </c>
      <c r="C85" s="192" t="str">
        <f>"09"</f>
        <v>09</v>
      </c>
      <c r="D85" s="185" t="str">
        <f>"01"</f>
        <v>01</v>
      </c>
      <c r="E85" s="349"/>
      <c r="F85" s="64"/>
      <c r="G85" s="130">
        <f>G86</f>
        <v>0</v>
      </c>
    </row>
    <row r="86" spans="1:22" ht="23.25" hidden="1" customHeight="1">
      <c r="A86" s="201" t="s">
        <v>1150</v>
      </c>
      <c r="B86" s="118">
        <v>200</v>
      </c>
      <c r="C86" s="192" t="str">
        <f>"09"</f>
        <v>09</v>
      </c>
      <c r="D86" s="185" t="str">
        <f>"01"</f>
        <v>01</v>
      </c>
      <c r="E86" s="349" t="s">
        <v>813</v>
      </c>
      <c r="F86" s="349" t="str">
        <f>"003"</f>
        <v>003</v>
      </c>
      <c r="G86" s="130"/>
    </row>
    <row r="87" spans="1:22" s="164" customFormat="1" ht="19.5" customHeight="1">
      <c r="A87" s="191" t="s">
        <v>772</v>
      </c>
      <c r="B87" s="118">
        <v>400</v>
      </c>
      <c r="C87" s="192" t="str">
        <f>"10"</f>
        <v>10</v>
      </c>
      <c r="D87" s="161"/>
      <c r="E87" s="162"/>
      <c r="F87" s="118"/>
      <c r="G87" s="326">
        <f>G88+G91</f>
        <v>180</v>
      </c>
      <c r="H87" s="163"/>
      <c r="I87" s="163"/>
      <c r="J87" s="163"/>
      <c r="K87" s="250"/>
      <c r="L87" s="163"/>
      <c r="M87" s="163"/>
      <c r="V87" s="268"/>
    </row>
    <row r="88" spans="1:22" ht="19.5" customHeight="1">
      <c r="A88" s="32" t="s">
        <v>773</v>
      </c>
      <c r="B88" s="349">
        <v>400</v>
      </c>
      <c r="C88" s="185">
        <v>10</v>
      </c>
      <c r="D88" s="185" t="str">
        <f>"01"</f>
        <v>01</v>
      </c>
      <c r="E88" s="160"/>
      <c r="F88" s="349"/>
      <c r="G88" s="130">
        <v>180</v>
      </c>
    </row>
    <row r="89" spans="1:22" ht="57" hidden="1" customHeight="1">
      <c r="A89" s="32" t="s">
        <v>1564</v>
      </c>
      <c r="B89" s="349">
        <v>400</v>
      </c>
      <c r="C89" s="185">
        <v>10</v>
      </c>
      <c r="D89" s="185" t="str">
        <f>"01"</f>
        <v>01</v>
      </c>
      <c r="E89" s="380" t="s">
        <v>2248</v>
      </c>
      <c r="F89" s="349"/>
      <c r="G89" s="130">
        <f>G90</f>
        <v>180</v>
      </c>
    </row>
    <row r="90" spans="1:22" ht="131.44999999999999" customHeight="1">
      <c r="A90" s="63" t="s">
        <v>2599</v>
      </c>
      <c r="B90" s="349">
        <v>400</v>
      </c>
      <c r="C90" s="185">
        <v>10</v>
      </c>
      <c r="D90" s="185" t="str">
        <f>"01"</f>
        <v>01</v>
      </c>
      <c r="E90" s="535" t="s">
        <v>2597</v>
      </c>
      <c r="F90" s="349"/>
      <c r="G90" s="130">
        <v>180</v>
      </c>
    </row>
    <row r="91" spans="1:22" ht="21" hidden="1" customHeight="1">
      <c r="A91" s="32" t="s">
        <v>1565</v>
      </c>
      <c r="B91" s="349">
        <v>400</v>
      </c>
      <c r="C91" s="185">
        <v>10</v>
      </c>
      <c r="D91" s="185" t="str">
        <f t="shared" ref="D91:D103" si="8">"03"</f>
        <v>03</v>
      </c>
      <c r="E91" s="160"/>
      <c r="F91" s="349"/>
      <c r="G91" s="130">
        <f>G96+G100+G102+G94+G92+G98</f>
        <v>0</v>
      </c>
    </row>
    <row r="92" spans="1:22" ht="37.5" hidden="1" customHeight="1">
      <c r="A92" s="32" t="s">
        <v>2019</v>
      </c>
      <c r="B92" s="349">
        <v>200</v>
      </c>
      <c r="C92" s="185">
        <v>10</v>
      </c>
      <c r="D92" s="185" t="str">
        <f t="shared" si="8"/>
        <v>03</v>
      </c>
      <c r="E92" s="349" t="s">
        <v>967</v>
      </c>
      <c r="F92" s="349"/>
      <c r="G92" s="130">
        <f>G93</f>
        <v>0</v>
      </c>
    </row>
    <row r="93" spans="1:22" ht="27.75" hidden="1" customHeight="1">
      <c r="A93" s="19" t="s">
        <v>1999</v>
      </c>
      <c r="B93" s="349">
        <v>200</v>
      </c>
      <c r="C93" s="185">
        <v>10</v>
      </c>
      <c r="D93" s="185" t="str">
        <f t="shared" si="8"/>
        <v>03</v>
      </c>
      <c r="E93" s="349" t="s">
        <v>967</v>
      </c>
      <c r="F93" s="349" t="str">
        <f>"300"</f>
        <v>300</v>
      </c>
      <c r="G93" s="130"/>
    </row>
    <row r="94" spans="1:22" ht="34.5" hidden="1" customHeight="1">
      <c r="A94" s="5" t="s">
        <v>188</v>
      </c>
      <c r="B94" s="349">
        <v>200</v>
      </c>
      <c r="C94" s="185">
        <v>10</v>
      </c>
      <c r="D94" s="185" t="str">
        <f t="shared" si="8"/>
        <v>03</v>
      </c>
      <c r="E94" s="15" t="s">
        <v>1398</v>
      </c>
      <c r="F94" s="210"/>
      <c r="G94" s="130">
        <f>G95</f>
        <v>0</v>
      </c>
    </row>
    <row r="95" spans="1:22" ht="22.5" hidden="1" customHeight="1">
      <c r="A95" s="19" t="s">
        <v>1999</v>
      </c>
      <c r="B95" s="349">
        <v>200</v>
      </c>
      <c r="C95" s="185">
        <v>10</v>
      </c>
      <c r="D95" s="185" t="str">
        <f t="shared" si="8"/>
        <v>03</v>
      </c>
      <c r="E95" s="15" t="s">
        <v>1398</v>
      </c>
      <c r="F95" s="349" t="str">
        <f>"300"</f>
        <v>300</v>
      </c>
      <c r="G95" s="130"/>
    </row>
    <row r="96" spans="1:22" ht="41.25" hidden="1" customHeight="1">
      <c r="A96" s="32" t="s">
        <v>1713</v>
      </c>
      <c r="B96" s="349">
        <v>400</v>
      </c>
      <c r="C96" s="185">
        <v>10</v>
      </c>
      <c r="D96" s="185" t="str">
        <f t="shared" si="8"/>
        <v>03</v>
      </c>
      <c r="E96" s="349" t="s">
        <v>187</v>
      </c>
      <c r="F96" s="349"/>
      <c r="G96" s="130">
        <f>G97</f>
        <v>0</v>
      </c>
    </row>
    <row r="97" spans="1:22" ht="17.25" hidden="1" customHeight="1">
      <c r="A97" s="19" t="s">
        <v>1999</v>
      </c>
      <c r="B97" s="349">
        <v>400</v>
      </c>
      <c r="C97" s="185">
        <v>10</v>
      </c>
      <c r="D97" s="185" t="str">
        <f t="shared" si="8"/>
        <v>03</v>
      </c>
      <c r="E97" s="349" t="s">
        <v>187</v>
      </c>
      <c r="F97" s="349" t="str">
        <f>"300"</f>
        <v>300</v>
      </c>
      <c r="G97" s="130"/>
    </row>
    <row r="98" spans="1:22" ht="23.25" hidden="1" customHeight="1">
      <c r="A98" s="5" t="s">
        <v>1190</v>
      </c>
      <c r="B98" s="349">
        <v>200</v>
      </c>
      <c r="C98" s="185">
        <v>10</v>
      </c>
      <c r="D98" s="185" t="str">
        <f t="shared" si="8"/>
        <v>03</v>
      </c>
      <c r="E98" s="15" t="s">
        <v>1191</v>
      </c>
      <c r="F98" s="210"/>
      <c r="G98" s="130">
        <f>G99</f>
        <v>0</v>
      </c>
    </row>
    <row r="99" spans="1:22" ht="27" hidden="1" customHeight="1">
      <c r="A99" s="19" t="s">
        <v>1999</v>
      </c>
      <c r="B99" s="349">
        <v>200</v>
      </c>
      <c r="C99" s="185">
        <v>10</v>
      </c>
      <c r="D99" s="185" t="str">
        <f t="shared" si="8"/>
        <v>03</v>
      </c>
      <c r="E99" s="15" t="s">
        <v>1191</v>
      </c>
      <c r="F99" s="349" t="str">
        <f>"300"</f>
        <v>300</v>
      </c>
      <c r="G99" s="130"/>
    </row>
    <row r="100" spans="1:22" ht="44.25" hidden="1" customHeight="1">
      <c r="A100" s="32" t="s">
        <v>2018</v>
      </c>
      <c r="B100" s="349">
        <v>200</v>
      </c>
      <c r="C100" s="185">
        <v>10</v>
      </c>
      <c r="D100" s="185" t="str">
        <f t="shared" si="8"/>
        <v>03</v>
      </c>
      <c r="E100" s="349" t="s">
        <v>813</v>
      </c>
      <c r="F100" s="349"/>
      <c r="G100" s="130">
        <f>G101</f>
        <v>0</v>
      </c>
    </row>
    <row r="101" spans="1:22" ht="24.75" hidden="1" customHeight="1">
      <c r="A101" s="19" t="s">
        <v>1999</v>
      </c>
      <c r="B101" s="349">
        <v>200</v>
      </c>
      <c r="C101" s="185">
        <v>10</v>
      </c>
      <c r="D101" s="185" t="str">
        <f t="shared" si="8"/>
        <v>03</v>
      </c>
      <c r="E101" s="349" t="s">
        <v>813</v>
      </c>
      <c r="F101" s="349" t="str">
        <f>"300"</f>
        <v>300</v>
      </c>
      <c r="G101" s="130"/>
    </row>
    <row r="102" spans="1:22" ht="57" hidden="1" customHeight="1">
      <c r="A102" s="324" t="s">
        <v>1983</v>
      </c>
      <c r="B102" s="349">
        <v>200</v>
      </c>
      <c r="C102" s="185">
        <v>10</v>
      </c>
      <c r="D102" s="185" t="str">
        <f t="shared" si="8"/>
        <v>03</v>
      </c>
      <c r="E102" s="349" t="s">
        <v>2056</v>
      </c>
      <c r="F102" s="349"/>
      <c r="G102" s="130">
        <f>G103</f>
        <v>0</v>
      </c>
    </row>
    <row r="103" spans="1:22" ht="21.75" hidden="1" customHeight="1">
      <c r="A103" s="19" t="s">
        <v>1999</v>
      </c>
      <c r="B103" s="349">
        <v>200</v>
      </c>
      <c r="C103" s="185">
        <v>10</v>
      </c>
      <c r="D103" s="185" t="str">
        <f t="shared" si="8"/>
        <v>03</v>
      </c>
      <c r="E103" s="349" t="s">
        <v>2056</v>
      </c>
      <c r="F103" s="349" t="str">
        <f>"300"</f>
        <v>300</v>
      </c>
      <c r="G103" s="130"/>
    </row>
    <row r="104" spans="1:22" s="187" customFormat="1" ht="18" hidden="1" customHeight="1">
      <c r="A104" s="223" t="s">
        <v>1116</v>
      </c>
      <c r="B104" s="219">
        <v>200</v>
      </c>
      <c r="C104" s="220">
        <v>11</v>
      </c>
      <c r="D104" s="285"/>
      <c r="E104" s="286"/>
      <c r="F104" s="219"/>
      <c r="G104" s="327">
        <f>G105</f>
        <v>0</v>
      </c>
      <c r="H104" s="186"/>
      <c r="I104" s="186"/>
      <c r="J104" s="186"/>
      <c r="K104" s="230"/>
      <c r="L104" s="186"/>
      <c r="M104" s="186"/>
      <c r="V104" s="269"/>
    </row>
    <row r="105" spans="1:22" ht="18.75" hidden="1" customHeight="1">
      <c r="A105" s="32" t="s">
        <v>1117</v>
      </c>
      <c r="B105" s="349">
        <v>200</v>
      </c>
      <c r="C105" s="185">
        <v>11</v>
      </c>
      <c r="D105" s="185" t="str">
        <f>"01"</f>
        <v>01</v>
      </c>
      <c r="E105" s="160"/>
      <c r="F105" s="349"/>
      <c r="G105" s="130">
        <f>G106</f>
        <v>0</v>
      </c>
    </row>
    <row r="106" spans="1:22" ht="36" hidden="1" customHeight="1">
      <c r="A106" s="32" t="s">
        <v>1195</v>
      </c>
      <c r="B106" s="349">
        <v>200</v>
      </c>
      <c r="C106" s="185">
        <v>11</v>
      </c>
      <c r="D106" s="185" t="str">
        <f>"01"</f>
        <v>01</v>
      </c>
      <c r="E106" s="349" t="s">
        <v>1118</v>
      </c>
      <c r="F106" s="349"/>
      <c r="G106" s="130">
        <f>G107</f>
        <v>0</v>
      </c>
    </row>
    <row r="107" spans="1:22" ht="36.75" hidden="1" customHeight="1">
      <c r="A107" s="5" t="s">
        <v>1995</v>
      </c>
      <c r="B107" s="349">
        <v>200</v>
      </c>
      <c r="C107" s="185">
        <v>11</v>
      </c>
      <c r="D107" s="185" t="str">
        <f>"01"</f>
        <v>01</v>
      </c>
      <c r="E107" s="349" t="s">
        <v>1118</v>
      </c>
      <c r="F107" s="349" t="str">
        <f>"200"</f>
        <v>200</v>
      </c>
      <c r="G107" s="130"/>
    </row>
    <row r="108" spans="1:22" s="168" customFormat="1" ht="39" hidden="1" customHeight="1">
      <c r="A108" s="13" t="s">
        <v>1271</v>
      </c>
      <c r="B108" s="14">
        <v>201</v>
      </c>
      <c r="C108" s="193" t="str">
        <f t="shared" ref="C108:C117" si="9">"01"</f>
        <v>01</v>
      </c>
      <c r="D108" s="193"/>
      <c r="E108" s="14"/>
      <c r="F108" s="14"/>
      <c r="G108" s="241">
        <f>G109</f>
        <v>0</v>
      </c>
      <c r="H108" s="167"/>
      <c r="I108" s="167"/>
      <c r="J108" s="167"/>
      <c r="K108" s="249"/>
      <c r="L108" s="167"/>
      <c r="M108" s="167"/>
      <c r="V108" s="158"/>
    </row>
    <row r="109" spans="1:22" ht="57" hidden="1" customHeight="1">
      <c r="A109" s="32" t="s">
        <v>181</v>
      </c>
      <c r="B109" s="349">
        <v>201</v>
      </c>
      <c r="C109" s="185" t="str">
        <f t="shared" si="9"/>
        <v>01</v>
      </c>
      <c r="D109" s="185" t="str">
        <f>"06"</f>
        <v>06</v>
      </c>
      <c r="E109" s="160"/>
      <c r="F109" s="349"/>
      <c r="G109" s="130">
        <f>G110</f>
        <v>0</v>
      </c>
    </row>
    <row r="110" spans="1:22" ht="18.75" hidden="1" customHeight="1">
      <c r="A110" s="32" t="s">
        <v>964</v>
      </c>
      <c r="B110" s="349">
        <v>201</v>
      </c>
      <c r="C110" s="185" t="str">
        <f t="shared" si="9"/>
        <v>01</v>
      </c>
      <c r="D110" s="185" t="str">
        <f>"06"</f>
        <v>06</v>
      </c>
      <c r="E110" s="349" t="s">
        <v>567</v>
      </c>
      <c r="F110" s="349"/>
      <c r="G110" s="130">
        <f>G111+G112</f>
        <v>0</v>
      </c>
      <c r="V110" s="267" t="s">
        <v>2021</v>
      </c>
    </row>
    <row r="111" spans="1:22" ht="94.5" hidden="1" customHeight="1">
      <c r="A111" s="5" t="s">
        <v>1992</v>
      </c>
      <c r="B111" s="349">
        <v>201</v>
      </c>
      <c r="C111" s="185" t="str">
        <f t="shared" si="9"/>
        <v>01</v>
      </c>
      <c r="D111" s="185" t="str">
        <f>"06"</f>
        <v>06</v>
      </c>
      <c r="E111" s="349" t="s">
        <v>567</v>
      </c>
      <c r="F111" s="349" t="str">
        <f>"100"</f>
        <v>100</v>
      </c>
      <c r="G111" s="130"/>
    </row>
    <row r="112" spans="1:22" ht="45" hidden="1" customHeight="1">
      <c r="A112" s="5" t="s">
        <v>1995</v>
      </c>
      <c r="B112" s="349">
        <v>201</v>
      </c>
      <c r="C112" s="185" t="str">
        <f t="shared" si="9"/>
        <v>01</v>
      </c>
      <c r="D112" s="185" t="str">
        <f>"06"</f>
        <v>06</v>
      </c>
      <c r="E112" s="349" t="s">
        <v>567</v>
      </c>
      <c r="F112" s="349" t="str">
        <f>"200"</f>
        <v>200</v>
      </c>
      <c r="G112" s="130"/>
    </row>
    <row r="113" spans="1:22" ht="59.25" hidden="1" customHeight="1">
      <c r="A113" s="16" t="s">
        <v>146</v>
      </c>
      <c r="B113" s="14">
        <v>203</v>
      </c>
      <c r="C113" s="193" t="str">
        <f t="shared" si="9"/>
        <v>01</v>
      </c>
      <c r="D113" s="185"/>
      <c r="E113" s="349"/>
      <c r="F113" s="349"/>
      <c r="G113" s="241">
        <f>G114</f>
        <v>0</v>
      </c>
    </row>
    <row r="114" spans="1:22" ht="27.75" hidden="1" customHeight="1">
      <c r="A114" s="32" t="s">
        <v>1611</v>
      </c>
      <c r="B114" s="349">
        <v>203</v>
      </c>
      <c r="C114" s="185" t="str">
        <f t="shared" si="9"/>
        <v>01</v>
      </c>
      <c r="D114" s="185">
        <v>13</v>
      </c>
      <c r="E114" s="160"/>
      <c r="F114" s="1"/>
      <c r="G114" s="130">
        <f>G115+G118</f>
        <v>0</v>
      </c>
    </row>
    <row r="115" spans="1:22" ht="21.75" hidden="1" customHeight="1">
      <c r="A115" s="32" t="s">
        <v>964</v>
      </c>
      <c r="B115" s="349">
        <v>203</v>
      </c>
      <c r="C115" s="185" t="str">
        <f t="shared" si="9"/>
        <v>01</v>
      </c>
      <c r="D115" s="185">
        <v>13</v>
      </c>
      <c r="E115" s="349" t="s">
        <v>567</v>
      </c>
      <c r="F115" s="349"/>
      <c r="G115" s="130">
        <f>G116+G117</f>
        <v>0</v>
      </c>
      <c r="V115" s="267" t="s">
        <v>2022</v>
      </c>
    </row>
    <row r="116" spans="1:22" ht="88.5" hidden="1" customHeight="1">
      <c r="A116" s="5" t="s">
        <v>1992</v>
      </c>
      <c r="B116" s="349">
        <v>203</v>
      </c>
      <c r="C116" s="185" t="str">
        <f t="shared" si="9"/>
        <v>01</v>
      </c>
      <c r="D116" s="185">
        <v>13</v>
      </c>
      <c r="E116" s="349" t="s">
        <v>567</v>
      </c>
      <c r="F116" s="349" t="str">
        <f>"100"</f>
        <v>100</v>
      </c>
      <c r="G116" s="130"/>
    </row>
    <row r="117" spans="1:22" ht="38.25" hidden="1" customHeight="1">
      <c r="A117" s="5" t="s">
        <v>1995</v>
      </c>
      <c r="B117" s="349">
        <v>203</v>
      </c>
      <c r="C117" s="185" t="str">
        <f t="shared" si="9"/>
        <v>01</v>
      </c>
      <c r="D117" s="185">
        <v>13</v>
      </c>
      <c r="E117" s="349" t="s">
        <v>567</v>
      </c>
      <c r="F117" s="349" t="str">
        <f>"200"</f>
        <v>200</v>
      </c>
      <c r="G117" s="130"/>
    </row>
    <row r="118" spans="1:22" ht="39" hidden="1" customHeight="1">
      <c r="A118" s="5" t="s">
        <v>626</v>
      </c>
      <c r="B118" s="349">
        <v>203</v>
      </c>
      <c r="C118" s="185" t="str">
        <f>"01"</f>
        <v>01</v>
      </c>
      <c r="D118" s="185">
        <v>13</v>
      </c>
      <c r="E118" s="349" t="s">
        <v>788</v>
      </c>
      <c r="F118" s="349"/>
      <c r="G118" s="130">
        <f>G119</f>
        <v>0</v>
      </c>
    </row>
    <row r="119" spans="1:22" ht="44.25" hidden="1" customHeight="1">
      <c r="A119" s="5" t="s">
        <v>1995</v>
      </c>
      <c r="B119" s="349">
        <v>203</v>
      </c>
      <c r="C119" s="185" t="str">
        <f>"01"</f>
        <v>01</v>
      </c>
      <c r="D119" s="185">
        <v>13</v>
      </c>
      <c r="E119" s="349" t="s">
        <v>788</v>
      </c>
      <c r="F119" s="349" t="str">
        <f>"200"</f>
        <v>200</v>
      </c>
      <c r="G119" s="130"/>
    </row>
    <row r="120" spans="1:22" ht="39" customHeight="1">
      <c r="A120" s="12" t="s">
        <v>2555</v>
      </c>
      <c r="B120" s="14">
        <v>400</v>
      </c>
      <c r="C120" s="185"/>
      <c r="D120" s="185"/>
      <c r="E120" s="61"/>
      <c r="F120" s="349"/>
      <c r="G120" s="241">
        <f>G129+G319+G320</f>
        <v>14957.199999999999</v>
      </c>
      <c r="K120" s="165">
        <v>72555</v>
      </c>
    </row>
    <row r="121" spans="1:22" ht="20.25" hidden="1" customHeight="1">
      <c r="A121" s="191" t="s">
        <v>879</v>
      </c>
      <c r="B121" s="118">
        <v>205</v>
      </c>
      <c r="C121" s="192" t="str">
        <f>"01"</f>
        <v>01</v>
      </c>
      <c r="D121" s="185"/>
      <c r="E121" s="61"/>
      <c r="F121" s="349"/>
      <c r="G121" s="326">
        <f>G122</f>
        <v>0</v>
      </c>
    </row>
    <row r="122" spans="1:22" ht="20.25" hidden="1" customHeight="1">
      <c r="A122" s="32" t="s">
        <v>1609</v>
      </c>
      <c r="B122" s="349">
        <v>205</v>
      </c>
      <c r="C122" s="185" t="str">
        <f>"01"</f>
        <v>01</v>
      </c>
      <c r="D122" s="185">
        <v>11</v>
      </c>
      <c r="E122" s="349"/>
      <c r="F122" s="349"/>
      <c r="G122" s="130">
        <f>G123</f>
        <v>0</v>
      </c>
    </row>
    <row r="123" spans="1:22" ht="20.25" hidden="1" customHeight="1">
      <c r="A123" s="2" t="s">
        <v>704</v>
      </c>
      <c r="B123" s="349">
        <v>205</v>
      </c>
      <c r="C123" s="185" t="str">
        <f>"01"</f>
        <v>01</v>
      </c>
      <c r="D123" s="185">
        <v>11</v>
      </c>
      <c r="E123" s="349" t="s">
        <v>705</v>
      </c>
      <c r="F123" s="1" t="str">
        <f>"013"</f>
        <v>013</v>
      </c>
      <c r="G123" s="130">
        <f>G124</f>
        <v>0</v>
      </c>
    </row>
    <row r="124" spans="1:22" ht="23.25" hidden="1" customHeight="1">
      <c r="A124" s="32" t="s">
        <v>1610</v>
      </c>
      <c r="B124" s="349">
        <v>205</v>
      </c>
      <c r="C124" s="185" t="str">
        <f>"01"</f>
        <v>01</v>
      </c>
      <c r="D124" s="185">
        <v>11</v>
      </c>
      <c r="E124" s="349" t="s">
        <v>705</v>
      </c>
      <c r="F124" s="1" t="str">
        <f>"013"</f>
        <v>013</v>
      </c>
      <c r="G124" s="130"/>
    </row>
    <row r="125" spans="1:22" s="164" customFormat="1" ht="20.25" hidden="1" customHeight="1">
      <c r="A125" s="191" t="s">
        <v>1638</v>
      </c>
      <c r="B125" s="118">
        <v>400</v>
      </c>
      <c r="C125" s="192" t="str">
        <f t="shared" ref="C125:C206" si="10">"04"</f>
        <v>04</v>
      </c>
      <c r="D125" s="161"/>
      <c r="E125" s="270"/>
      <c r="F125" s="118"/>
      <c r="G125" s="326">
        <f>G129</f>
        <v>5533.9</v>
      </c>
      <c r="H125" s="163"/>
      <c r="I125" s="163"/>
      <c r="J125" s="163"/>
      <c r="K125" s="250"/>
      <c r="L125" s="163"/>
      <c r="M125" s="163"/>
      <c r="V125" s="268" t="s">
        <v>2069</v>
      </c>
    </row>
    <row r="126" spans="1:22" s="164" customFormat="1" ht="20.25" hidden="1" customHeight="1">
      <c r="A126" s="191" t="s">
        <v>1885</v>
      </c>
      <c r="B126" s="118">
        <v>400</v>
      </c>
      <c r="C126" s="185" t="str">
        <f>"05"</f>
        <v>05</v>
      </c>
      <c r="D126" s="185" t="str">
        <f>"01"</f>
        <v>01</v>
      </c>
      <c r="E126" s="270"/>
      <c r="F126" s="118"/>
      <c r="G126" s="326"/>
      <c r="H126" s="163"/>
      <c r="I126" s="163"/>
      <c r="J126" s="163"/>
      <c r="K126" s="250"/>
      <c r="L126" s="163"/>
      <c r="M126" s="163"/>
      <c r="V126" s="268"/>
    </row>
    <row r="127" spans="1:22" s="164" customFormat="1" ht="20.25" hidden="1" customHeight="1">
      <c r="A127" s="191" t="s">
        <v>2240</v>
      </c>
      <c r="B127" s="118">
        <v>400</v>
      </c>
      <c r="C127" s="185" t="str">
        <f>"05"</f>
        <v>05</v>
      </c>
      <c r="D127" s="185" t="str">
        <f>"01"</f>
        <v>01</v>
      </c>
      <c r="E127" s="270" t="s">
        <v>2241</v>
      </c>
      <c r="F127" s="118"/>
      <c r="G127" s="326"/>
      <c r="H127" s="163"/>
      <c r="I127" s="163"/>
      <c r="J127" s="163"/>
      <c r="K127" s="250"/>
      <c r="L127" s="163"/>
      <c r="M127" s="163"/>
      <c r="V127" s="268"/>
    </row>
    <row r="128" spans="1:22" s="164" customFormat="1" ht="36.6" hidden="1" customHeight="1">
      <c r="A128" s="5" t="s">
        <v>1995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2241</v>
      </c>
      <c r="F128" s="118">
        <v>200</v>
      </c>
      <c r="G128" s="326"/>
      <c r="H128" s="163"/>
      <c r="I128" s="163"/>
      <c r="J128" s="163"/>
      <c r="K128" s="250"/>
      <c r="L128" s="163"/>
      <c r="M128" s="163"/>
      <c r="V128" s="268"/>
    </row>
    <row r="129" spans="1:24" ht="24" customHeight="1">
      <c r="A129" s="32" t="s">
        <v>2219</v>
      </c>
      <c r="B129" s="349">
        <v>400</v>
      </c>
      <c r="C129" s="185" t="str">
        <f>"05"</f>
        <v>05</v>
      </c>
      <c r="D129" s="185" t="str">
        <f>"03"</f>
        <v>03</v>
      </c>
      <c r="E129" s="160"/>
      <c r="F129" s="349"/>
      <c r="G129" s="130">
        <f>G130+G133+G171+G175+G137+G191+G149+G151+G179+G183+G187+G189+G199+G203+G201+G193+G207+G145+G197+G195+G205+G135+G139+G141+G143+G147+G153+G155+G159+G161+G165+G177+G157+G163+G181+G167+G169+G173+G185</f>
        <v>5533.9</v>
      </c>
    </row>
    <row r="130" spans="1:24" ht="57.75" hidden="1" customHeight="1">
      <c r="A130" s="363" t="s">
        <v>2218</v>
      </c>
      <c r="B130" s="349">
        <v>400</v>
      </c>
      <c r="C130" s="185" t="str">
        <f>"05"</f>
        <v>05</v>
      </c>
      <c r="D130" s="185" t="str">
        <f>"02"</f>
        <v>02</v>
      </c>
      <c r="E130" s="373" t="s">
        <v>2188</v>
      </c>
      <c r="F130" s="349"/>
      <c r="G130" s="130">
        <f>G131+G132</f>
        <v>0</v>
      </c>
    </row>
    <row r="131" spans="1:24" ht="96.75" hidden="1" customHeight="1">
      <c r="A131" s="5" t="s">
        <v>1992</v>
      </c>
      <c r="B131" s="349">
        <v>205</v>
      </c>
      <c r="C131" s="185" t="str">
        <f t="shared" si="10"/>
        <v>04</v>
      </c>
      <c r="D131" s="185" t="str">
        <f t="shared" ref="D131:D206" si="11">"05"</f>
        <v>05</v>
      </c>
      <c r="E131" s="349" t="s">
        <v>2068</v>
      </c>
      <c r="F131" s="349" t="str">
        <f>"100"</f>
        <v>100</v>
      </c>
      <c r="G131" s="130"/>
      <c r="V131" s="267" t="s">
        <v>2023</v>
      </c>
    </row>
    <row r="132" spans="1:24" ht="45.75" hidden="1" customHeight="1">
      <c r="A132" s="5" t="s">
        <v>1995</v>
      </c>
      <c r="B132" s="349">
        <v>400</v>
      </c>
      <c r="C132" s="185" t="str">
        <f>"05"</f>
        <v>05</v>
      </c>
      <c r="D132" s="185" t="str">
        <f>"02"</f>
        <v>02</v>
      </c>
      <c r="E132" s="370" t="s">
        <v>2188</v>
      </c>
      <c r="F132" s="349" t="str">
        <f>"200"</f>
        <v>200</v>
      </c>
      <c r="G132" s="130"/>
    </row>
    <row r="133" spans="1:24" ht="91.5" hidden="1" customHeight="1">
      <c r="A133" s="32" t="s">
        <v>1004</v>
      </c>
      <c r="B133" s="349">
        <v>205</v>
      </c>
      <c r="C133" s="185" t="str">
        <f t="shared" si="10"/>
        <v>04</v>
      </c>
      <c r="D133" s="185" t="str">
        <f t="shared" si="11"/>
        <v>05</v>
      </c>
      <c r="E133" s="349" t="s">
        <v>346</v>
      </c>
      <c r="F133" s="349"/>
      <c r="G133" s="130">
        <f>G134</f>
        <v>0</v>
      </c>
    </row>
    <row r="134" spans="1:24" ht="21" hidden="1" customHeight="1">
      <c r="A134" s="19" t="s">
        <v>1993</v>
      </c>
      <c r="B134" s="349">
        <v>205</v>
      </c>
      <c r="C134" s="185" t="str">
        <f t="shared" si="10"/>
        <v>04</v>
      </c>
      <c r="D134" s="185" t="str">
        <f t="shared" si="11"/>
        <v>05</v>
      </c>
      <c r="E134" s="349" t="s">
        <v>346</v>
      </c>
      <c r="F134" s="349" t="str">
        <f>"800"</f>
        <v>800</v>
      </c>
      <c r="G134" s="130"/>
    </row>
    <row r="135" spans="1:24" ht="150" hidden="1" customHeight="1">
      <c r="A135" s="364" t="s">
        <v>2144</v>
      </c>
      <c r="B135" s="349">
        <v>400</v>
      </c>
      <c r="C135" s="185" t="str">
        <f>"05"</f>
        <v>05</v>
      </c>
      <c r="D135" s="185" t="str">
        <f>"02"</f>
        <v>02</v>
      </c>
      <c r="E135" s="373" t="s">
        <v>2188</v>
      </c>
      <c r="F135" s="349"/>
      <c r="G135" s="130">
        <f>G136</f>
        <v>0</v>
      </c>
      <c r="I135" s="165">
        <f>G135+G139+G141+G143+G145+G147+G149+G153+G155+G157+G159+G161+G163+G165+G167+G169</f>
        <v>0</v>
      </c>
      <c r="K135" s="165">
        <f>G171+G175+G177+G179+G181+G183+G187+G189+G191+G193+G195+G197+G199+G201+G203</f>
        <v>0</v>
      </c>
    </row>
    <row r="136" spans="1:24" ht="21" hidden="1" customHeight="1">
      <c r="A136" s="19" t="s">
        <v>1993</v>
      </c>
      <c r="B136" s="349">
        <v>400</v>
      </c>
      <c r="C136" s="185" t="str">
        <f>"05"</f>
        <v>05</v>
      </c>
      <c r="D136" s="185" t="str">
        <f>"02"</f>
        <v>02</v>
      </c>
      <c r="E136" s="373" t="s">
        <v>2188</v>
      </c>
      <c r="F136" s="349" t="str">
        <f>"800"</f>
        <v>800</v>
      </c>
      <c r="G136" s="130"/>
    </row>
    <row r="137" spans="1:24" ht="20.25" hidden="1" customHeight="1">
      <c r="A137" s="8"/>
      <c r="B137" s="349"/>
      <c r="C137" s="185"/>
      <c r="D137" s="185"/>
      <c r="E137" s="349"/>
      <c r="F137" s="349"/>
      <c r="G137" s="130">
        <f>G138</f>
        <v>0</v>
      </c>
    </row>
    <row r="138" spans="1:24" ht="20.25" hidden="1" customHeight="1">
      <c r="A138" s="32"/>
      <c r="B138" s="349"/>
      <c r="C138" s="185"/>
      <c r="D138" s="185"/>
      <c r="E138" s="349"/>
      <c r="F138" s="349"/>
      <c r="G138" s="130"/>
    </row>
    <row r="139" spans="1:24" ht="186" hidden="1" customHeight="1">
      <c r="A139" s="364" t="s">
        <v>2145</v>
      </c>
      <c r="B139" s="349">
        <v>205</v>
      </c>
      <c r="C139" s="185" t="str">
        <f t="shared" si="10"/>
        <v>04</v>
      </c>
      <c r="D139" s="185" t="str">
        <f t="shared" si="11"/>
        <v>05</v>
      </c>
      <c r="E139" s="349" t="s">
        <v>2129</v>
      </c>
      <c r="F139" s="349"/>
      <c r="G139" s="130">
        <f>G140</f>
        <v>0</v>
      </c>
      <c r="X139" s="315" t="s">
        <v>2115</v>
      </c>
    </row>
    <row r="140" spans="1:24" ht="20.25" hidden="1" customHeight="1">
      <c r="A140" s="19" t="s">
        <v>1993</v>
      </c>
      <c r="B140" s="349">
        <v>205</v>
      </c>
      <c r="C140" s="185" t="str">
        <f t="shared" si="10"/>
        <v>04</v>
      </c>
      <c r="D140" s="185" t="str">
        <f t="shared" si="11"/>
        <v>05</v>
      </c>
      <c r="E140" s="349" t="s">
        <v>2129</v>
      </c>
      <c r="F140" s="349" t="str">
        <f>"800"</f>
        <v>800</v>
      </c>
      <c r="G140" s="130"/>
    </row>
    <row r="141" spans="1:24" ht="211.5" hidden="1" customHeight="1">
      <c r="A141" s="364" t="s">
        <v>2146</v>
      </c>
      <c r="B141" s="349">
        <v>205</v>
      </c>
      <c r="C141" s="185" t="str">
        <f t="shared" si="10"/>
        <v>04</v>
      </c>
      <c r="D141" s="185" t="str">
        <f t="shared" si="11"/>
        <v>05</v>
      </c>
      <c r="E141" s="365" t="s">
        <v>2130</v>
      </c>
      <c r="F141" s="349"/>
      <c r="G141" s="130">
        <f>G142</f>
        <v>0</v>
      </c>
      <c r="X141" s="315" t="s">
        <v>2114</v>
      </c>
    </row>
    <row r="142" spans="1:24" ht="33" hidden="1" customHeight="1">
      <c r="A142" s="19" t="s">
        <v>1993</v>
      </c>
      <c r="B142" s="349">
        <v>205</v>
      </c>
      <c r="C142" s="185" t="str">
        <f t="shared" si="10"/>
        <v>04</v>
      </c>
      <c r="D142" s="185" t="str">
        <f t="shared" si="11"/>
        <v>05</v>
      </c>
      <c r="E142" s="365" t="s">
        <v>2130</v>
      </c>
      <c r="F142" s="349" t="str">
        <f>"800"</f>
        <v>800</v>
      </c>
      <c r="G142" s="130"/>
    </row>
    <row r="143" spans="1:24" ht="215.25" hidden="1" customHeight="1">
      <c r="A143" s="364" t="s">
        <v>2147</v>
      </c>
      <c r="B143" s="349">
        <v>205</v>
      </c>
      <c r="C143" s="185" t="str">
        <f t="shared" si="10"/>
        <v>04</v>
      </c>
      <c r="D143" s="185" t="str">
        <f t="shared" si="11"/>
        <v>05</v>
      </c>
      <c r="E143" s="365" t="s">
        <v>2131</v>
      </c>
      <c r="F143" s="349"/>
      <c r="G143" s="130">
        <f>G144</f>
        <v>0</v>
      </c>
      <c r="X143" s="315" t="s">
        <v>2113</v>
      </c>
    </row>
    <row r="144" spans="1:24" ht="26.25" hidden="1" customHeight="1">
      <c r="A144" s="19" t="s">
        <v>1993</v>
      </c>
      <c r="B144" s="349">
        <v>205</v>
      </c>
      <c r="C144" s="185" t="str">
        <f t="shared" si="10"/>
        <v>04</v>
      </c>
      <c r="D144" s="185" t="str">
        <f t="shared" si="11"/>
        <v>05</v>
      </c>
      <c r="E144" s="365" t="s">
        <v>2131</v>
      </c>
      <c r="F144" s="349" t="str">
        <f>"800"</f>
        <v>800</v>
      </c>
      <c r="G144" s="130"/>
    </row>
    <row r="145" spans="1:24" ht="168" hidden="1" customHeight="1">
      <c r="A145" s="364" t="s">
        <v>2148</v>
      </c>
      <c r="B145" s="349">
        <v>205</v>
      </c>
      <c r="C145" s="185" t="str">
        <f t="shared" si="10"/>
        <v>04</v>
      </c>
      <c r="D145" s="185" t="str">
        <f t="shared" si="11"/>
        <v>05</v>
      </c>
      <c r="E145" s="365" t="s">
        <v>2132</v>
      </c>
      <c r="F145" s="349"/>
      <c r="G145" s="130">
        <f>G146</f>
        <v>0</v>
      </c>
      <c r="X145" s="315" t="s">
        <v>2116</v>
      </c>
    </row>
    <row r="146" spans="1:24" ht="20.25" hidden="1" customHeight="1">
      <c r="A146" s="19" t="s">
        <v>1993</v>
      </c>
      <c r="B146" s="349">
        <v>205</v>
      </c>
      <c r="C146" s="185" t="str">
        <f t="shared" si="10"/>
        <v>04</v>
      </c>
      <c r="D146" s="185" t="str">
        <f t="shared" si="11"/>
        <v>05</v>
      </c>
      <c r="E146" s="365" t="s">
        <v>2132</v>
      </c>
      <c r="F146" s="349" t="str">
        <f>"800"</f>
        <v>800</v>
      </c>
      <c r="G146" s="130"/>
    </row>
    <row r="147" spans="1:24" ht="135.75" hidden="1" customHeight="1">
      <c r="A147" s="364" t="s">
        <v>2158</v>
      </c>
      <c r="B147" s="349">
        <v>205</v>
      </c>
      <c r="C147" s="185" t="str">
        <f t="shared" si="10"/>
        <v>04</v>
      </c>
      <c r="D147" s="185" t="str">
        <f t="shared" si="11"/>
        <v>05</v>
      </c>
      <c r="E147" s="365" t="s">
        <v>2133</v>
      </c>
      <c r="F147" s="349"/>
      <c r="G147" s="130">
        <f>G148</f>
        <v>0</v>
      </c>
      <c r="X147" s="315" t="s">
        <v>2117</v>
      </c>
    </row>
    <row r="148" spans="1:24" ht="20.25" hidden="1" customHeight="1">
      <c r="A148" s="19" t="s">
        <v>1993</v>
      </c>
      <c r="B148" s="349">
        <v>205</v>
      </c>
      <c r="C148" s="185" t="str">
        <f t="shared" si="10"/>
        <v>04</v>
      </c>
      <c r="D148" s="185" t="str">
        <f t="shared" si="11"/>
        <v>05</v>
      </c>
      <c r="E148" s="365" t="s">
        <v>2133</v>
      </c>
      <c r="F148" s="349" t="str">
        <f>"800"</f>
        <v>800</v>
      </c>
      <c r="G148" s="130"/>
    </row>
    <row r="149" spans="1:24" ht="140.25" hidden="1" customHeight="1">
      <c r="A149" s="364" t="s">
        <v>2159</v>
      </c>
      <c r="B149" s="349">
        <v>205</v>
      </c>
      <c r="C149" s="185" t="str">
        <f t="shared" si="10"/>
        <v>04</v>
      </c>
      <c r="D149" s="185" t="str">
        <f t="shared" si="11"/>
        <v>05</v>
      </c>
      <c r="E149" s="365" t="s">
        <v>2134</v>
      </c>
      <c r="F149" s="349"/>
      <c r="G149" s="130">
        <f>G150</f>
        <v>0</v>
      </c>
      <c r="X149" s="315" t="s">
        <v>2118</v>
      </c>
    </row>
    <row r="150" spans="1:24" ht="21" hidden="1" customHeight="1">
      <c r="A150" s="19" t="s">
        <v>1993</v>
      </c>
      <c r="B150" s="349">
        <v>205</v>
      </c>
      <c r="C150" s="185" t="str">
        <f t="shared" si="10"/>
        <v>04</v>
      </c>
      <c r="D150" s="185" t="str">
        <f t="shared" si="11"/>
        <v>05</v>
      </c>
      <c r="E150" s="365" t="s">
        <v>2134</v>
      </c>
      <c r="F150" s="349" t="str">
        <f>"800"</f>
        <v>800</v>
      </c>
      <c r="G150" s="130"/>
    </row>
    <row r="151" spans="1:24" ht="210" hidden="1" customHeight="1">
      <c r="A151" s="32" t="s">
        <v>1416</v>
      </c>
      <c r="B151" s="349">
        <v>205</v>
      </c>
      <c r="C151" s="185" t="str">
        <f t="shared" si="10"/>
        <v>04</v>
      </c>
      <c r="D151" s="185" t="str">
        <f t="shared" si="11"/>
        <v>05</v>
      </c>
      <c r="E151" s="349" t="s">
        <v>831</v>
      </c>
      <c r="F151" s="349"/>
      <c r="G151" s="130">
        <f>G152</f>
        <v>0</v>
      </c>
      <c r="X151" s="315" t="s">
        <v>2120</v>
      </c>
    </row>
    <row r="152" spans="1:24" ht="21" hidden="1" customHeight="1">
      <c r="A152" s="32" t="s">
        <v>1229</v>
      </c>
      <c r="B152" s="349">
        <v>205</v>
      </c>
      <c r="C152" s="185" t="str">
        <f t="shared" si="10"/>
        <v>04</v>
      </c>
      <c r="D152" s="185" t="str">
        <f t="shared" si="11"/>
        <v>05</v>
      </c>
      <c r="E152" s="349" t="s">
        <v>831</v>
      </c>
      <c r="F152" s="349" t="str">
        <f>"006"</f>
        <v>006</v>
      </c>
      <c r="G152" s="130"/>
    </row>
    <row r="153" spans="1:24" ht="141" hidden="1" customHeight="1">
      <c r="A153" s="364" t="s">
        <v>2149</v>
      </c>
      <c r="B153" s="349">
        <v>205</v>
      </c>
      <c r="C153" s="185" t="str">
        <f t="shared" si="10"/>
        <v>04</v>
      </c>
      <c r="D153" s="185" t="str">
        <f>"05"</f>
        <v>05</v>
      </c>
      <c r="E153" s="365" t="s">
        <v>2135</v>
      </c>
      <c r="F153" s="349"/>
      <c r="G153" s="130">
        <f>G154</f>
        <v>0</v>
      </c>
      <c r="X153" s="315" t="s">
        <v>2119</v>
      </c>
    </row>
    <row r="154" spans="1:24" ht="21" hidden="1" customHeight="1">
      <c r="A154" s="19" t="s">
        <v>1993</v>
      </c>
      <c r="B154" s="349">
        <v>205</v>
      </c>
      <c r="C154" s="185" t="str">
        <f t="shared" si="10"/>
        <v>04</v>
      </c>
      <c r="D154" s="185" t="str">
        <f>"05"</f>
        <v>05</v>
      </c>
      <c r="E154" s="365" t="s">
        <v>2135</v>
      </c>
      <c r="F154" s="349" t="str">
        <f>"800"</f>
        <v>800</v>
      </c>
      <c r="G154" s="130"/>
    </row>
    <row r="155" spans="1:24" ht="151.5" hidden="1" customHeight="1">
      <c r="A155" s="364" t="s">
        <v>2150</v>
      </c>
      <c r="B155" s="349">
        <v>205</v>
      </c>
      <c r="C155" s="185" t="str">
        <f t="shared" si="10"/>
        <v>04</v>
      </c>
      <c r="D155" s="185" t="str">
        <f t="shared" si="11"/>
        <v>05</v>
      </c>
      <c r="E155" s="365" t="s">
        <v>2136</v>
      </c>
      <c r="F155" s="349"/>
      <c r="G155" s="130">
        <f>G156</f>
        <v>0</v>
      </c>
      <c r="X155" s="315" t="s">
        <v>2121</v>
      </c>
    </row>
    <row r="156" spans="1:24" ht="21" hidden="1" customHeight="1">
      <c r="A156" s="19" t="s">
        <v>1993</v>
      </c>
      <c r="B156" s="349">
        <v>205</v>
      </c>
      <c r="C156" s="185" t="str">
        <f t="shared" si="10"/>
        <v>04</v>
      </c>
      <c r="D156" s="185" t="str">
        <f>"05"</f>
        <v>05</v>
      </c>
      <c r="E156" s="365" t="s">
        <v>2136</v>
      </c>
      <c r="F156" s="349" t="str">
        <f>"800"</f>
        <v>800</v>
      </c>
      <c r="G156" s="130"/>
    </row>
    <row r="157" spans="1:24" ht="185.25" hidden="1" customHeight="1">
      <c r="A157" s="364" t="s">
        <v>2151</v>
      </c>
      <c r="B157" s="349">
        <v>205</v>
      </c>
      <c r="C157" s="185" t="str">
        <f t="shared" si="10"/>
        <v>04</v>
      </c>
      <c r="D157" s="185" t="str">
        <f t="shared" si="11"/>
        <v>05</v>
      </c>
      <c r="E157" s="365" t="s">
        <v>2137</v>
      </c>
      <c r="F157" s="349"/>
      <c r="G157" s="130">
        <f>G158</f>
        <v>0</v>
      </c>
      <c r="X157" s="315" t="s">
        <v>2122</v>
      </c>
    </row>
    <row r="158" spans="1:24" ht="21" hidden="1" customHeight="1">
      <c r="A158" s="19" t="s">
        <v>1993</v>
      </c>
      <c r="B158" s="349">
        <v>205</v>
      </c>
      <c r="C158" s="185" t="str">
        <f t="shared" si="10"/>
        <v>04</v>
      </c>
      <c r="D158" s="185" t="str">
        <f>"05"</f>
        <v>05</v>
      </c>
      <c r="E158" s="365" t="s">
        <v>2137</v>
      </c>
      <c r="F158" s="349" t="str">
        <f>"800"</f>
        <v>800</v>
      </c>
      <c r="G158" s="130"/>
    </row>
    <row r="159" spans="1:24" ht="204" hidden="1" customHeight="1">
      <c r="A159" s="364" t="s">
        <v>2152</v>
      </c>
      <c r="B159" s="349">
        <v>205</v>
      </c>
      <c r="C159" s="185" t="str">
        <f t="shared" si="10"/>
        <v>04</v>
      </c>
      <c r="D159" s="185" t="str">
        <f t="shared" si="11"/>
        <v>05</v>
      </c>
      <c r="E159" s="365" t="s">
        <v>2138</v>
      </c>
      <c r="F159" s="349"/>
      <c r="G159" s="130">
        <f>G160</f>
        <v>0</v>
      </c>
      <c r="X159" s="315" t="s">
        <v>2123</v>
      </c>
    </row>
    <row r="160" spans="1:24" ht="21" hidden="1" customHeight="1">
      <c r="A160" s="19" t="s">
        <v>1993</v>
      </c>
      <c r="B160" s="349">
        <v>205</v>
      </c>
      <c r="C160" s="185" t="str">
        <f t="shared" si="10"/>
        <v>04</v>
      </c>
      <c r="D160" s="185" t="str">
        <f>"05"</f>
        <v>05</v>
      </c>
      <c r="E160" s="365" t="s">
        <v>2138</v>
      </c>
      <c r="F160" s="349" t="str">
        <f>"800"</f>
        <v>800</v>
      </c>
      <c r="G160" s="130"/>
    </row>
    <row r="161" spans="1:24" ht="209.25" hidden="1" customHeight="1">
      <c r="A161" s="364" t="s">
        <v>2153</v>
      </c>
      <c r="B161" s="349">
        <v>205</v>
      </c>
      <c r="C161" s="185" t="str">
        <f t="shared" si="10"/>
        <v>04</v>
      </c>
      <c r="D161" s="185" t="str">
        <f t="shared" si="11"/>
        <v>05</v>
      </c>
      <c r="E161" s="365" t="s">
        <v>2139</v>
      </c>
      <c r="F161" s="349"/>
      <c r="G161" s="130">
        <f>G162</f>
        <v>0</v>
      </c>
      <c r="X161" s="315" t="s">
        <v>2124</v>
      </c>
    </row>
    <row r="162" spans="1:24" ht="21" hidden="1" customHeight="1">
      <c r="A162" s="19" t="s">
        <v>1993</v>
      </c>
      <c r="B162" s="349">
        <v>205</v>
      </c>
      <c r="C162" s="185" t="str">
        <f t="shared" si="10"/>
        <v>04</v>
      </c>
      <c r="D162" s="185" t="str">
        <f t="shared" si="11"/>
        <v>05</v>
      </c>
      <c r="E162" s="365" t="s">
        <v>2139</v>
      </c>
      <c r="F162" s="349" t="str">
        <f>"800"</f>
        <v>800</v>
      </c>
      <c r="G162" s="130"/>
    </row>
    <row r="163" spans="1:24" ht="139.5" hidden="1" customHeight="1">
      <c r="A163" s="364" t="s">
        <v>2154</v>
      </c>
      <c r="B163" s="349">
        <v>205</v>
      </c>
      <c r="C163" s="185" t="str">
        <f t="shared" si="10"/>
        <v>04</v>
      </c>
      <c r="D163" s="185" t="str">
        <f t="shared" si="11"/>
        <v>05</v>
      </c>
      <c r="E163" s="365" t="s">
        <v>2140</v>
      </c>
      <c r="F163" s="349"/>
      <c r="G163" s="130">
        <f>G164</f>
        <v>0</v>
      </c>
    </row>
    <row r="164" spans="1:24" ht="21" hidden="1" customHeight="1">
      <c r="A164" s="19" t="s">
        <v>1993</v>
      </c>
      <c r="B164" s="349">
        <v>205</v>
      </c>
      <c r="C164" s="185" t="str">
        <f t="shared" si="10"/>
        <v>04</v>
      </c>
      <c r="D164" s="185" t="str">
        <f t="shared" si="11"/>
        <v>05</v>
      </c>
      <c r="E164" s="365" t="s">
        <v>2140</v>
      </c>
      <c r="F164" s="349" t="str">
        <f>"800"</f>
        <v>800</v>
      </c>
      <c r="G164" s="130"/>
      <c r="X164" s="315" t="s">
        <v>2125</v>
      </c>
    </row>
    <row r="165" spans="1:24" ht="147" hidden="1" customHeight="1">
      <c r="A165" s="364" t="s">
        <v>2155</v>
      </c>
      <c r="B165" s="349">
        <v>205</v>
      </c>
      <c r="C165" s="185" t="str">
        <f t="shared" si="10"/>
        <v>04</v>
      </c>
      <c r="D165" s="185" t="str">
        <f t="shared" si="11"/>
        <v>05</v>
      </c>
      <c r="E165" s="365" t="s">
        <v>2141</v>
      </c>
      <c r="F165" s="349"/>
      <c r="G165" s="130">
        <f>G166</f>
        <v>0</v>
      </c>
    </row>
    <row r="166" spans="1:24" ht="21" hidden="1" customHeight="1">
      <c r="A166" s="19" t="s">
        <v>1993</v>
      </c>
      <c r="B166" s="349">
        <v>205</v>
      </c>
      <c r="C166" s="185" t="str">
        <f t="shared" si="10"/>
        <v>04</v>
      </c>
      <c r="D166" s="185" t="str">
        <f t="shared" si="11"/>
        <v>05</v>
      </c>
      <c r="E166" s="365" t="s">
        <v>2141</v>
      </c>
      <c r="F166" s="349" t="str">
        <f>"800"</f>
        <v>800</v>
      </c>
      <c r="G166" s="130"/>
      <c r="X166" s="315" t="s">
        <v>2126</v>
      </c>
    </row>
    <row r="167" spans="1:24" ht="162.75" hidden="1" customHeight="1">
      <c r="A167" s="364" t="s">
        <v>2156</v>
      </c>
      <c r="B167" s="349">
        <v>205</v>
      </c>
      <c r="C167" s="185" t="str">
        <f t="shared" si="10"/>
        <v>04</v>
      </c>
      <c r="D167" s="185" t="str">
        <f t="shared" si="11"/>
        <v>05</v>
      </c>
      <c r="E167" s="365" t="s">
        <v>2142</v>
      </c>
      <c r="F167" s="349"/>
      <c r="G167" s="130">
        <f>G168</f>
        <v>0</v>
      </c>
      <c r="X167" s="315" t="s">
        <v>2127</v>
      </c>
    </row>
    <row r="168" spans="1:24" ht="21" hidden="1" customHeight="1">
      <c r="A168" s="19" t="s">
        <v>1993</v>
      </c>
      <c r="B168" s="349">
        <v>205</v>
      </c>
      <c r="C168" s="185" t="str">
        <f t="shared" si="10"/>
        <v>04</v>
      </c>
      <c r="D168" s="185" t="str">
        <f t="shared" si="11"/>
        <v>05</v>
      </c>
      <c r="E168" s="365" t="s">
        <v>2142</v>
      </c>
      <c r="F168" s="349" t="str">
        <f>"800"</f>
        <v>800</v>
      </c>
      <c r="G168" s="130"/>
    </row>
    <row r="169" spans="1:24" ht="188.25" hidden="1" customHeight="1">
      <c r="A169" s="364" t="s">
        <v>2157</v>
      </c>
      <c r="B169" s="349">
        <v>205</v>
      </c>
      <c r="C169" s="185" t="str">
        <f t="shared" si="10"/>
        <v>04</v>
      </c>
      <c r="D169" s="185" t="str">
        <f t="shared" si="11"/>
        <v>05</v>
      </c>
      <c r="E169" s="365" t="s">
        <v>2143</v>
      </c>
      <c r="F169" s="349"/>
      <c r="G169" s="130">
        <f>G170</f>
        <v>0</v>
      </c>
      <c r="X169" s="315" t="s">
        <v>2128</v>
      </c>
    </row>
    <row r="170" spans="1:24" ht="21" hidden="1" customHeight="1">
      <c r="A170" s="19" t="s">
        <v>1993</v>
      </c>
      <c r="B170" s="349">
        <v>205</v>
      </c>
      <c r="C170" s="185" t="str">
        <f t="shared" si="10"/>
        <v>04</v>
      </c>
      <c r="D170" s="185" t="str">
        <f t="shared" si="11"/>
        <v>05</v>
      </c>
      <c r="E170" s="365" t="s">
        <v>2143</v>
      </c>
      <c r="F170" s="349" t="str">
        <f>"800"</f>
        <v>800</v>
      </c>
      <c r="G170" s="130"/>
    </row>
    <row r="171" spans="1:24" ht="99" hidden="1" customHeight="1">
      <c r="A171" s="32" t="s">
        <v>830</v>
      </c>
      <c r="B171" s="349">
        <v>205</v>
      </c>
      <c r="C171" s="185" t="str">
        <f t="shared" si="10"/>
        <v>04</v>
      </c>
      <c r="D171" s="185" t="str">
        <f t="shared" si="11"/>
        <v>05</v>
      </c>
      <c r="E171" s="349" t="s">
        <v>829</v>
      </c>
      <c r="F171" s="349"/>
      <c r="G171" s="130">
        <f>G172</f>
        <v>0</v>
      </c>
      <c r="V171" s="309"/>
      <c r="W171" s="318">
        <f>G171+G173+G175+G177</f>
        <v>0</v>
      </c>
      <c r="X171" s="318"/>
    </row>
    <row r="172" spans="1:24" ht="21" hidden="1" customHeight="1">
      <c r="A172" s="19" t="s">
        <v>1993</v>
      </c>
      <c r="B172" s="349">
        <v>205</v>
      </c>
      <c r="C172" s="185" t="str">
        <f t="shared" si="10"/>
        <v>04</v>
      </c>
      <c r="D172" s="185" t="str">
        <f t="shared" si="11"/>
        <v>05</v>
      </c>
      <c r="E172" s="349" t="s">
        <v>829</v>
      </c>
      <c r="F172" s="349" t="str">
        <f>"800"</f>
        <v>800</v>
      </c>
      <c r="G172" s="130"/>
    </row>
    <row r="173" spans="1:24" ht="60.75" hidden="1" customHeight="1">
      <c r="A173" s="32" t="s">
        <v>1355</v>
      </c>
      <c r="B173" s="349">
        <v>205</v>
      </c>
      <c r="C173" s="185" t="str">
        <f t="shared" si="10"/>
        <v>04</v>
      </c>
      <c r="D173" s="185" t="str">
        <f t="shared" si="11"/>
        <v>05</v>
      </c>
      <c r="E173" s="349" t="s">
        <v>568</v>
      </c>
      <c r="F173" s="349"/>
      <c r="G173" s="130">
        <f>G174</f>
        <v>0</v>
      </c>
    </row>
    <row r="174" spans="1:24" ht="28.5" hidden="1" customHeight="1">
      <c r="A174" s="19" t="s">
        <v>1993</v>
      </c>
      <c r="B174" s="349">
        <v>205</v>
      </c>
      <c r="C174" s="185" t="str">
        <f t="shared" si="10"/>
        <v>04</v>
      </c>
      <c r="D174" s="185" t="str">
        <f>"05"</f>
        <v>05</v>
      </c>
      <c r="E174" s="349" t="s">
        <v>568</v>
      </c>
      <c r="F174" s="349" t="str">
        <f>"800"</f>
        <v>800</v>
      </c>
      <c r="G174" s="130"/>
    </row>
    <row r="175" spans="1:24" ht="54" hidden="1" customHeight="1">
      <c r="A175" s="32" t="s">
        <v>1196</v>
      </c>
      <c r="B175" s="349">
        <v>205</v>
      </c>
      <c r="C175" s="185" t="str">
        <f t="shared" si="10"/>
        <v>04</v>
      </c>
      <c r="D175" s="185" t="str">
        <f t="shared" si="11"/>
        <v>05</v>
      </c>
      <c r="E175" s="349" t="s">
        <v>1197</v>
      </c>
      <c r="F175" s="349"/>
      <c r="G175" s="130">
        <f>G176</f>
        <v>0</v>
      </c>
      <c r="L175" s="252"/>
    </row>
    <row r="176" spans="1:24" ht="21" hidden="1" customHeight="1">
      <c r="A176" s="19" t="s">
        <v>1993</v>
      </c>
      <c r="B176" s="349">
        <v>205</v>
      </c>
      <c r="C176" s="185" t="str">
        <f t="shared" si="10"/>
        <v>04</v>
      </c>
      <c r="D176" s="185" t="str">
        <f t="shared" si="11"/>
        <v>05</v>
      </c>
      <c r="E176" s="349" t="s">
        <v>1197</v>
      </c>
      <c r="F176" s="349" t="str">
        <f>"800"</f>
        <v>800</v>
      </c>
      <c r="G176" s="130"/>
    </row>
    <row r="177" spans="1:7" ht="74.25" hidden="1" customHeight="1">
      <c r="A177" s="32" t="s">
        <v>1199</v>
      </c>
      <c r="B177" s="349">
        <v>205</v>
      </c>
      <c r="C177" s="185" t="str">
        <f t="shared" si="10"/>
        <v>04</v>
      </c>
      <c r="D177" s="185" t="str">
        <f t="shared" si="11"/>
        <v>05</v>
      </c>
      <c r="E177" s="349" t="s">
        <v>1198</v>
      </c>
      <c r="F177" s="349"/>
      <c r="G177" s="130">
        <f>G178</f>
        <v>0</v>
      </c>
    </row>
    <row r="178" spans="1:7" ht="21" hidden="1" customHeight="1">
      <c r="A178" s="19" t="s">
        <v>1993</v>
      </c>
      <c r="B178" s="349">
        <v>205</v>
      </c>
      <c r="C178" s="185" t="str">
        <f t="shared" si="10"/>
        <v>04</v>
      </c>
      <c r="D178" s="185" t="str">
        <f t="shared" si="11"/>
        <v>05</v>
      </c>
      <c r="E178" s="349" t="s">
        <v>1198</v>
      </c>
      <c r="F178" s="349" t="str">
        <f>"800"</f>
        <v>800</v>
      </c>
      <c r="G178" s="130"/>
    </row>
    <row r="179" spans="1:7" ht="92.25" hidden="1" customHeight="1">
      <c r="A179" s="32" t="s">
        <v>506</v>
      </c>
      <c r="B179" s="349">
        <v>205</v>
      </c>
      <c r="C179" s="185" t="str">
        <f t="shared" si="10"/>
        <v>04</v>
      </c>
      <c r="D179" s="185" t="str">
        <f t="shared" si="11"/>
        <v>05</v>
      </c>
      <c r="E179" s="349" t="s">
        <v>1200</v>
      </c>
      <c r="F179" s="349"/>
      <c r="G179" s="130">
        <f>G180</f>
        <v>0</v>
      </c>
    </row>
    <row r="180" spans="1:7" ht="21" hidden="1" customHeight="1">
      <c r="A180" s="32" t="s">
        <v>1229</v>
      </c>
      <c r="B180" s="349">
        <v>205</v>
      </c>
      <c r="C180" s="185" t="str">
        <f t="shared" si="10"/>
        <v>04</v>
      </c>
      <c r="D180" s="185" t="str">
        <f t="shared" si="11"/>
        <v>05</v>
      </c>
      <c r="E180" s="349" t="s">
        <v>1200</v>
      </c>
      <c r="F180" s="349" t="str">
        <f>"800"</f>
        <v>800</v>
      </c>
      <c r="G180" s="130"/>
    </row>
    <row r="181" spans="1:7" ht="66" hidden="1" customHeight="1">
      <c r="A181" s="32" t="s">
        <v>224</v>
      </c>
      <c r="B181" s="349">
        <v>205</v>
      </c>
      <c r="C181" s="185" t="str">
        <f t="shared" si="10"/>
        <v>04</v>
      </c>
      <c r="D181" s="185" t="str">
        <f t="shared" si="11"/>
        <v>05</v>
      </c>
      <c r="E181" s="349" t="s">
        <v>1201</v>
      </c>
      <c r="F181" s="349"/>
      <c r="G181" s="130">
        <f>G182</f>
        <v>0</v>
      </c>
    </row>
    <row r="182" spans="1:7" ht="21" hidden="1" customHeight="1">
      <c r="A182" s="19" t="s">
        <v>1993</v>
      </c>
      <c r="B182" s="349">
        <v>205</v>
      </c>
      <c r="C182" s="185" t="str">
        <f t="shared" si="10"/>
        <v>04</v>
      </c>
      <c r="D182" s="185" t="str">
        <f t="shared" si="11"/>
        <v>05</v>
      </c>
      <c r="E182" s="349" t="s">
        <v>1201</v>
      </c>
      <c r="F182" s="349" t="str">
        <f>"800"</f>
        <v>800</v>
      </c>
      <c r="G182" s="130"/>
    </row>
    <row r="183" spans="1:7" ht="39" hidden="1" customHeight="1">
      <c r="A183" s="6" t="s">
        <v>1890</v>
      </c>
      <c r="B183" s="349">
        <v>205</v>
      </c>
      <c r="C183" s="185" t="str">
        <f t="shared" si="10"/>
        <v>04</v>
      </c>
      <c r="D183" s="185" t="str">
        <f>"05"</f>
        <v>05</v>
      </c>
      <c r="E183" s="7" t="s">
        <v>928</v>
      </c>
      <c r="F183" s="349"/>
      <c r="G183" s="130">
        <f>G184</f>
        <v>0</v>
      </c>
    </row>
    <row r="184" spans="1:7" ht="21" hidden="1" customHeight="1">
      <c r="A184" s="19" t="s">
        <v>1993</v>
      </c>
      <c r="B184" s="349">
        <v>205</v>
      </c>
      <c r="C184" s="185" t="str">
        <f t="shared" si="10"/>
        <v>04</v>
      </c>
      <c r="D184" s="185" t="str">
        <f t="shared" si="11"/>
        <v>05</v>
      </c>
      <c r="E184" s="7" t="s">
        <v>928</v>
      </c>
      <c r="F184" s="349" t="str">
        <f>"800"</f>
        <v>800</v>
      </c>
      <c r="G184" s="130"/>
    </row>
    <row r="185" spans="1:7" ht="43.5" hidden="1" customHeight="1">
      <c r="A185" s="32" t="s">
        <v>13</v>
      </c>
      <c r="B185" s="349">
        <v>205</v>
      </c>
      <c r="C185" s="185" t="str">
        <f t="shared" si="10"/>
        <v>04</v>
      </c>
      <c r="D185" s="185" t="str">
        <f t="shared" si="11"/>
        <v>05</v>
      </c>
      <c r="E185" s="7" t="s">
        <v>569</v>
      </c>
      <c r="F185" s="349"/>
      <c r="G185" s="130">
        <f>G186</f>
        <v>0</v>
      </c>
    </row>
    <row r="186" spans="1:7" ht="21" hidden="1" customHeight="1">
      <c r="A186" s="19" t="s">
        <v>1993</v>
      </c>
      <c r="B186" s="349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9" t="str">
        <f>"800"</f>
        <v>800</v>
      </c>
      <c r="G186" s="130"/>
    </row>
    <row r="187" spans="1:7" ht="39.75" hidden="1" customHeight="1">
      <c r="A187" s="5" t="s">
        <v>1202</v>
      </c>
      <c r="B187" s="349">
        <v>205</v>
      </c>
      <c r="C187" s="185" t="str">
        <f t="shared" si="10"/>
        <v>04</v>
      </c>
      <c r="D187" s="185" t="str">
        <f t="shared" si="11"/>
        <v>05</v>
      </c>
      <c r="E187" s="7" t="s">
        <v>50</v>
      </c>
      <c r="F187" s="349"/>
      <c r="G187" s="130">
        <f>G188</f>
        <v>0</v>
      </c>
    </row>
    <row r="188" spans="1:7" ht="21" hidden="1" customHeight="1">
      <c r="A188" s="19" t="s">
        <v>1993</v>
      </c>
      <c r="B188" s="349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9" t="str">
        <f>"800"</f>
        <v>800</v>
      </c>
      <c r="G188" s="130"/>
    </row>
    <row r="189" spans="1:7" ht="27" hidden="1" customHeight="1">
      <c r="A189" s="6" t="s">
        <v>828</v>
      </c>
      <c r="B189" s="349">
        <v>205</v>
      </c>
      <c r="C189" s="185" t="str">
        <f t="shared" si="10"/>
        <v>04</v>
      </c>
      <c r="D189" s="185" t="str">
        <f t="shared" si="11"/>
        <v>05</v>
      </c>
      <c r="E189" s="7" t="s">
        <v>51</v>
      </c>
      <c r="F189" s="349"/>
      <c r="G189" s="130">
        <f>G190</f>
        <v>0</v>
      </c>
    </row>
    <row r="190" spans="1:7" ht="21" hidden="1" customHeight="1">
      <c r="A190" s="19" t="s">
        <v>1993</v>
      </c>
      <c r="B190" s="349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9" t="str">
        <f>"800"</f>
        <v>800</v>
      </c>
      <c r="G190" s="130"/>
    </row>
    <row r="191" spans="1:7" ht="24.75" hidden="1" customHeight="1">
      <c r="A191" s="32" t="s">
        <v>1889</v>
      </c>
      <c r="B191" s="349">
        <v>205</v>
      </c>
      <c r="C191" s="185" t="str">
        <f t="shared" si="10"/>
        <v>04</v>
      </c>
      <c r="D191" s="185" t="str">
        <f t="shared" si="11"/>
        <v>05</v>
      </c>
      <c r="E191" s="7" t="s">
        <v>1888</v>
      </c>
      <c r="F191" s="349"/>
      <c r="G191" s="130">
        <f>G192</f>
        <v>0</v>
      </c>
    </row>
    <row r="192" spans="1:7" ht="21" hidden="1" customHeight="1">
      <c r="A192" s="19" t="s">
        <v>1993</v>
      </c>
      <c r="B192" s="349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9" t="str">
        <f>"800"</f>
        <v>800</v>
      </c>
      <c r="G192" s="130"/>
    </row>
    <row r="193" spans="1:7" ht="75" hidden="1" customHeight="1">
      <c r="A193" s="32" t="s">
        <v>507</v>
      </c>
      <c r="B193" s="349">
        <v>205</v>
      </c>
      <c r="C193" s="185" t="str">
        <f t="shared" si="10"/>
        <v>04</v>
      </c>
      <c r="D193" s="185" t="str">
        <f t="shared" si="11"/>
        <v>05</v>
      </c>
      <c r="E193" s="7" t="s">
        <v>1204</v>
      </c>
      <c r="F193" s="349"/>
      <c r="G193" s="130">
        <f>G194</f>
        <v>0</v>
      </c>
    </row>
    <row r="194" spans="1:7" ht="21" hidden="1" customHeight="1">
      <c r="A194" s="19" t="s">
        <v>1993</v>
      </c>
      <c r="B194" s="349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9" t="str">
        <f>"800"</f>
        <v>800</v>
      </c>
      <c r="G194" s="130"/>
    </row>
    <row r="195" spans="1:7" ht="75" hidden="1" customHeight="1">
      <c r="A195" s="32" t="s">
        <v>1418</v>
      </c>
      <c r="B195" s="349">
        <v>205</v>
      </c>
      <c r="C195" s="185" t="str">
        <f t="shared" si="10"/>
        <v>04</v>
      </c>
      <c r="D195" s="185" t="str">
        <f t="shared" si="11"/>
        <v>05</v>
      </c>
      <c r="E195" s="7" t="s">
        <v>1403</v>
      </c>
      <c r="F195" s="349"/>
      <c r="G195" s="130">
        <f>G196</f>
        <v>0</v>
      </c>
    </row>
    <row r="196" spans="1:7" ht="24.75" hidden="1" customHeight="1">
      <c r="A196" s="19" t="s">
        <v>1993</v>
      </c>
      <c r="B196" s="349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9" t="str">
        <f>"800"</f>
        <v>800</v>
      </c>
      <c r="G196" s="130"/>
    </row>
    <row r="197" spans="1:7" ht="23.25" hidden="1" customHeight="1">
      <c r="A197" s="32" t="s">
        <v>1409</v>
      </c>
      <c r="B197" s="349">
        <v>205</v>
      </c>
      <c r="C197" s="185" t="str">
        <f>"04"</f>
        <v>04</v>
      </c>
      <c r="D197" s="185" t="str">
        <f t="shared" si="11"/>
        <v>05</v>
      </c>
      <c r="E197" s="7" t="s">
        <v>53</v>
      </c>
      <c r="F197" s="349"/>
      <c r="G197" s="130">
        <f>G198</f>
        <v>0</v>
      </c>
    </row>
    <row r="198" spans="1:7" ht="21" hidden="1" customHeight="1">
      <c r="A198" s="19" t="s">
        <v>1993</v>
      </c>
      <c r="B198" s="349">
        <v>205</v>
      </c>
      <c r="C198" s="185" t="str">
        <f t="shared" si="10"/>
        <v>04</v>
      </c>
      <c r="D198" s="185" t="str">
        <f t="shared" si="11"/>
        <v>05</v>
      </c>
      <c r="E198" s="7" t="s">
        <v>53</v>
      </c>
      <c r="F198" s="349" t="str">
        <f>"800"</f>
        <v>800</v>
      </c>
      <c r="G198" s="130"/>
    </row>
    <row r="199" spans="1:7" ht="45.75" hidden="1" customHeight="1">
      <c r="A199" s="32" t="s">
        <v>1887</v>
      </c>
      <c r="B199" s="349">
        <v>205</v>
      </c>
      <c r="C199" s="185" t="str">
        <f t="shared" si="10"/>
        <v>04</v>
      </c>
      <c r="D199" s="185" t="str">
        <f t="shared" si="11"/>
        <v>05</v>
      </c>
      <c r="E199" s="7" t="s">
        <v>1203</v>
      </c>
      <c r="F199" s="349"/>
      <c r="G199" s="130">
        <f>G200</f>
        <v>0</v>
      </c>
    </row>
    <row r="200" spans="1:7" ht="21" hidden="1" customHeight="1">
      <c r="A200" s="19" t="s">
        <v>1993</v>
      </c>
      <c r="B200" s="349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9" t="str">
        <f>"800"</f>
        <v>800</v>
      </c>
      <c r="G200" s="130"/>
    </row>
    <row r="201" spans="1:7" ht="45" hidden="1" customHeight="1">
      <c r="A201" s="32" t="s">
        <v>1892</v>
      </c>
      <c r="B201" s="349">
        <v>205</v>
      </c>
      <c r="C201" s="185" t="str">
        <f t="shared" si="10"/>
        <v>04</v>
      </c>
      <c r="D201" s="185" t="str">
        <f t="shared" si="11"/>
        <v>05</v>
      </c>
      <c r="E201" s="7" t="s">
        <v>54</v>
      </c>
      <c r="F201" s="349"/>
      <c r="G201" s="130">
        <f>G202</f>
        <v>0</v>
      </c>
    </row>
    <row r="202" spans="1:7" ht="21" hidden="1" customHeight="1">
      <c r="A202" s="19" t="s">
        <v>1993</v>
      </c>
      <c r="B202" s="349">
        <v>205</v>
      </c>
      <c r="C202" s="185" t="str">
        <f>"04"</f>
        <v>04</v>
      </c>
      <c r="D202" s="185" t="str">
        <f t="shared" si="11"/>
        <v>05</v>
      </c>
      <c r="E202" s="7" t="s">
        <v>54</v>
      </c>
      <c r="F202" s="349" t="str">
        <f>"800"</f>
        <v>800</v>
      </c>
      <c r="G202" s="130"/>
    </row>
    <row r="203" spans="1:7" ht="21" hidden="1" customHeight="1">
      <c r="A203" s="5" t="s">
        <v>52</v>
      </c>
      <c r="B203" s="349">
        <v>205</v>
      </c>
      <c r="C203" s="185" t="str">
        <f t="shared" si="10"/>
        <v>04</v>
      </c>
      <c r="D203" s="185" t="str">
        <f t="shared" si="11"/>
        <v>05</v>
      </c>
      <c r="E203" s="7" t="s">
        <v>1891</v>
      </c>
      <c r="F203" s="349"/>
      <c r="G203" s="130">
        <f>G204</f>
        <v>0</v>
      </c>
    </row>
    <row r="204" spans="1:7" ht="21" hidden="1" customHeight="1">
      <c r="A204" s="19" t="s">
        <v>1993</v>
      </c>
      <c r="B204" s="349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9" t="str">
        <f>"800"</f>
        <v>800</v>
      </c>
      <c r="G204" s="130"/>
    </row>
    <row r="205" spans="1:7" ht="92.25" hidden="1" customHeight="1">
      <c r="A205" s="32" t="s">
        <v>1356</v>
      </c>
      <c r="B205" s="349">
        <v>205</v>
      </c>
      <c r="C205" s="185" t="str">
        <f t="shared" si="10"/>
        <v>04</v>
      </c>
      <c r="D205" s="185" t="str">
        <f t="shared" si="11"/>
        <v>05</v>
      </c>
      <c r="E205" s="7" t="s">
        <v>570</v>
      </c>
      <c r="F205" s="349"/>
      <c r="G205" s="130">
        <f>G206</f>
        <v>0</v>
      </c>
    </row>
    <row r="206" spans="1:7" ht="21" hidden="1" customHeight="1">
      <c r="A206" s="201" t="s">
        <v>1993</v>
      </c>
      <c r="B206" s="349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9" t="str">
        <f>"800"</f>
        <v>800</v>
      </c>
      <c r="G206" s="130"/>
    </row>
    <row r="207" spans="1:7" ht="39.75" customHeight="1">
      <c r="A207" s="314" t="s">
        <v>2220</v>
      </c>
      <c r="B207" s="349">
        <v>400</v>
      </c>
      <c r="C207" s="185" t="str">
        <f>"05"</f>
        <v>05</v>
      </c>
      <c r="D207" s="185" t="str">
        <f>"03"</f>
        <v>03</v>
      </c>
      <c r="E207" s="7" t="s">
        <v>2590</v>
      </c>
      <c r="F207" s="349">
        <v>200</v>
      </c>
      <c r="G207" s="130">
        <v>5533.9</v>
      </c>
    </row>
    <row r="208" spans="1:7" ht="101.45" customHeight="1">
      <c r="A208" s="63" t="s">
        <v>2627</v>
      </c>
      <c r="B208" s="378">
        <v>400</v>
      </c>
      <c r="C208" s="185" t="str">
        <f>"05"</f>
        <v>05</v>
      </c>
      <c r="D208" s="185" t="str">
        <f>"03"</f>
        <v>03</v>
      </c>
      <c r="E208" s="7" t="s">
        <v>2590</v>
      </c>
      <c r="F208" s="378">
        <v>200</v>
      </c>
      <c r="G208" s="130">
        <v>5533.9</v>
      </c>
    </row>
    <row r="209" spans="1:22" ht="30.75" hidden="1" customHeight="1">
      <c r="A209" s="5" t="s">
        <v>1995</v>
      </c>
      <c r="B209" s="349">
        <v>400</v>
      </c>
      <c r="C209" s="185" t="str">
        <f>"05"</f>
        <v>05</v>
      </c>
      <c r="D209" s="185" t="str">
        <f>"03"</f>
        <v>03</v>
      </c>
      <c r="E209" s="7" t="s">
        <v>2249</v>
      </c>
      <c r="F209" s="349">
        <v>200</v>
      </c>
      <c r="G209" s="130"/>
    </row>
    <row r="210" spans="1:22" ht="51" hidden="1" customHeight="1">
      <c r="A210" s="13" t="s">
        <v>1822</v>
      </c>
      <c r="B210" s="14">
        <v>207</v>
      </c>
      <c r="C210" s="185"/>
      <c r="D210" s="185"/>
      <c r="E210" s="349"/>
      <c r="F210" s="349"/>
      <c r="G210" s="241">
        <f>G211+G312</f>
        <v>0</v>
      </c>
    </row>
    <row r="211" spans="1:22" s="164" customFormat="1" ht="21.75" hidden="1" customHeight="1">
      <c r="A211" s="191" t="s">
        <v>814</v>
      </c>
      <c r="B211" s="118">
        <v>207</v>
      </c>
      <c r="C211" s="192" t="str">
        <f t="shared" ref="C211:C291" si="12">"07"</f>
        <v>07</v>
      </c>
      <c r="D211" s="161"/>
      <c r="E211" s="162"/>
      <c r="F211" s="118"/>
      <c r="G211" s="326">
        <f>G212+G238+G288+G299</f>
        <v>0</v>
      </c>
      <c r="H211" s="163"/>
      <c r="I211" s="163"/>
      <c r="J211" s="163"/>
      <c r="K211" s="250"/>
      <c r="L211" s="163"/>
      <c r="M211" s="163"/>
      <c r="V211" s="268" t="s">
        <v>1926</v>
      </c>
    </row>
    <row r="212" spans="1:22" s="168" customFormat="1" ht="21" hidden="1" customHeight="1">
      <c r="A212" s="201" t="s">
        <v>2003</v>
      </c>
      <c r="B212" s="349">
        <v>207</v>
      </c>
      <c r="C212" s="185" t="str">
        <f t="shared" si="12"/>
        <v>07</v>
      </c>
      <c r="D212" s="185" t="str">
        <f t="shared" ref="D212:D221" si="13">"01"</f>
        <v>01</v>
      </c>
      <c r="E212" s="169"/>
      <c r="F212" s="14"/>
      <c r="G212" s="130">
        <f>G213+G222+G225+G220+G236+G217+G232+G234+G230+G228</f>
        <v>0</v>
      </c>
      <c r="H212" s="167"/>
      <c r="I212" s="167"/>
      <c r="J212" s="167"/>
      <c r="K212" s="249"/>
      <c r="L212" s="167"/>
      <c r="M212" s="167"/>
      <c r="V212" s="158"/>
    </row>
    <row r="213" spans="1:22" ht="25.5" hidden="1" customHeight="1">
      <c r="A213" s="201" t="s">
        <v>2002</v>
      </c>
      <c r="B213" s="349">
        <v>207</v>
      </c>
      <c r="C213" s="185" t="str">
        <f t="shared" si="12"/>
        <v>07</v>
      </c>
      <c r="D213" s="185" t="str">
        <f t="shared" si="13"/>
        <v>01</v>
      </c>
      <c r="E213" s="349" t="s">
        <v>98</v>
      </c>
      <c r="F213" s="349"/>
      <c r="G213" s="130">
        <f>G214+G215+G216</f>
        <v>0</v>
      </c>
    </row>
    <row r="214" spans="1:22" ht="21" hidden="1" customHeight="1">
      <c r="A214" s="32" t="s">
        <v>817</v>
      </c>
      <c r="B214" s="349">
        <v>207</v>
      </c>
      <c r="C214" s="185" t="str">
        <f t="shared" si="12"/>
        <v>07</v>
      </c>
      <c r="D214" s="185" t="str">
        <f t="shared" si="13"/>
        <v>01</v>
      </c>
      <c r="E214" s="349" t="s">
        <v>816</v>
      </c>
      <c r="F214" s="349" t="str">
        <f>"005"</f>
        <v>005</v>
      </c>
      <c r="G214" s="130"/>
    </row>
    <row r="215" spans="1:22" ht="57.75" hidden="1" customHeight="1">
      <c r="A215" s="5" t="s">
        <v>2000</v>
      </c>
      <c r="B215" s="349">
        <v>207</v>
      </c>
      <c r="C215" s="185" t="str">
        <f t="shared" si="12"/>
        <v>07</v>
      </c>
      <c r="D215" s="185" t="str">
        <f t="shared" si="13"/>
        <v>01</v>
      </c>
      <c r="E215" s="349" t="s">
        <v>98</v>
      </c>
      <c r="F215" s="349">
        <v>600</v>
      </c>
      <c r="G215" s="130"/>
      <c r="I215" s="165"/>
    </row>
    <row r="216" spans="1:22" ht="39.75" hidden="1" customHeight="1">
      <c r="A216" s="32" t="s">
        <v>468</v>
      </c>
      <c r="B216" s="349">
        <v>207</v>
      </c>
      <c r="C216" s="185" t="str">
        <f t="shared" si="12"/>
        <v>07</v>
      </c>
      <c r="D216" s="185" t="str">
        <f t="shared" si="13"/>
        <v>01</v>
      </c>
      <c r="E216" s="349" t="s">
        <v>98</v>
      </c>
      <c r="F216" s="349">
        <v>822</v>
      </c>
      <c r="G216" s="130">
        <v>0</v>
      </c>
    </row>
    <row r="217" spans="1:22" ht="78" hidden="1" customHeight="1">
      <c r="A217" s="32" t="s">
        <v>1953</v>
      </c>
      <c r="B217" s="349">
        <v>207</v>
      </c>
      <c r="C217" s="185" t="str">
        <f t="shared" si="12"/>
        <v>07</v>
      </c>
      <c r="D217" s="185" t="str">
        <f t="shared" si="13"/>
        <v>01</v>
      </c>
      <c r="E217" s="349" t="s">
        <v>2070</v>
      </c>
      <c r="F217" s="349"/>
      <c r="G217" s="130">
        <f>G218+G219</f>
        <v>0</v>
      </c>
    </row>
    <row r="218" spans="1:22" ht="57" hidden="1" customHeight="1">
      <c r="A218" s="32" t="s">
        <v>2001</v>
      </c>
      <c r="B218" s="349">
        <v>207</v>
      </c>
      <c r="C218" s="185" t="str">
        <f t="shared" si="12"/>
        <v>07</v>
      </c>
      <c r="D218" s="185" t="str">
        <f t="shared" si="13"/>
        <v>01</v>
      </c>
      <c r="E218" s="349" t="s">
        <v>2070</v>
      </c>
      <c r="F218" s="349">
        <v>600</v>
      </c>
      <c r="G218" s="130"/>
    </row>
    <row r="219" spans="1:22" ht="38.25" hidden="1" customHeight="1">
      <c r="A219" s="32" t="s">
        <v>468</v>
      </c>
      <c r="B219" s="349">
        <v>207</v>
      </c>
      <c r="C219" s="185" t="str">
        <f t="shared" si="12"/>
        <v>07</v>
      </c>
      <c r="D219" s="185" t="str">
        <f t="shared" si="13"/>
        <v>01</v>
      </c>
      <c r="E219" s="349" t="s">
        <v>1954</v>
      </c>
      <c r="F219" s="349">
        <v>822</v>
      </c>
      <c r="G219" s="130"/>
    </row>
    <row r="220" spans="1:22" ht="42" hidden="1" customHeight="1">
      <c r="A220" s="5" t="s">
        <v>479</v>
      </c>
      <c r="B220" s="349">
        <v>207</v>
      </c>
      <c r="C220" s="185" t="str">
        <f t="shared" si="12"/>
        <v>07</v>
      </c>
      <c r="D220" s="185" t="str">
        <f t="shared" si="13"/>
        <v>01</v>
      </c>
      <c r="E220" s="349" t="s">
        <v>480</v>
      </c>
      <c r="F220" s="64"/>
      <c r="G220" s="130">
        <f>G221</f>
        <v>0</v>
      </c>
    </row>
    <row r="221" spans="1:22" ht="21.75" hidden="1" customHeight="1">
      <c r="A221" s="32" t="s">
        <v>1610</v>
      </c>
      <c r="B221" s="349">
        <v>207</v>
      </c>
      <c r="C221" s="185" t="str">
        <f t="shared" si="12"/>
        <v>07</v>
      </c>
      <c r="D221" s="185" t="str">
        <f t="shared" si="13"/>
        <v>01</v>
      </c>
      <c r="E221" s="349" t="s">
        <v>480</v>
      </c>
      <c r="F221" s="64" t="s">
        <v>566</v>
      </c>
      <c r="G221" s="130"/>
    </row>
    <row r="222" spans="1:22" ht="78.75" hidden="1" customHeight="1">
      <c r="A222" s="6" t="s">
        <v>30</v>
      </c>
      <c r="B222" s="349">
        <v>207</v>
      </c>
      <c r="C222" s="185" t="str">
        <f>"07"</f>
        <v>07</v>
      </c>
      <c r="D222" s="185" t="str">
        <f t="shared" ref="D222:D237" si="14">"01"</f>
        <v>01</v>
      </c>
      <c r="E222" s="349" t="s">
        <v>2062</v>
      </c>
      <c r="F222" s="349"/>
      <c r="G222" s="130">
        <f>G223+G224</f>
        <v>0</v>
      </c>
    </row>
    <row r="223" spans="1:22" ht="76.5" hidden="1" customHeight="1">
      <c r="A223" s="32" t="s">
        <v>467</v>
      </c>
      <c r="B223" s="349">
        <v>207</v>
      </c>
      <c r="C223" s="185" t="str">
        <f t="shared" si="12"/>
        <v>07</v>
      </c>
      <c r="D223" s="185" t="str">
        <f t="shared" si="14"/>
        <v>01</v>
      </c>
      <c r="E223" s="349" t="s">
        <v>1682</v>
      </c>
      <c r="F223" s="349">
        <v>821</v>
      </c>
      <c r="G223" s="130"/>
    </row>
    <row r="224" spans="1:22" ht="45.75" hidden="1" customHeight="1">
      <c r="A224" s="5" t="s">
        <v>2000</v>
      </c>
      <c r="B224" s="349">
        <v>207</v>
      </c>
      <c r="C224" s="185" t="str">
        <f t="shared" si="12"/>
        <v>07</v>
      </c>
      <c r="D224" s="185" t="str">
        <f t="shared" si="14"/>
        <v>01</v>
      </c>
      <c r="E224" s="349" t="s">
        <v>2062</v>
      </c>
      <c r="F224" s="349">
        <v>600</v>
      </c>
      <c r="G224" s="130"/>
      <c r="I224" s="318">
        <v>140.80000000000001</v>
      </c>
    </row>
    <row r="225" spans="1:22" ht="56.25" hidden="1" customHeight="1">
      <c r="A225" s="324" t="s">
        <v>1980</v>
      </c>
      <c r="B225" s="349">
        <v>207</v>
      </c>
      <c r="C225" s="185" t="str">
        <f t="shared" si="12"/>
        <v>07</v>
      </c>
      <c r="D225" s="185" t="str">
        <f t="shared" si="14"/>
        <v>01</v>
      </c>
      <c r="E225" s="349" t="s">
        <v>2057</v>
      </c>
      <c r="F225" s="349"/>
      <c r="G225" s="130">
        <f>G226+G227</f>
        <v>0</v>
      </c>
    </row>
    <row r="226" spans="1:22" ht="76.5" hidden="1" customHeight="1">
      <c r="A226" s="32" t="s">
        <v>467</v>
      </c>
      <c r="B226" s="349">
        <v>207</v>
      </c>
      <c r="C226" s="185" t="str">
        <f t="shared" si="12"/>
        <v>07</v>
      </c>
      <c r="D226" s="185" t="str">
        <f t="shared" si="14"/>
        <v>01</v>
      </c>
      <c r="E226" s="349" t="s">
        <v>1683</v>
      </c>
      <c r="F226" s="349">
        <v>821</v>
      </c>
      <c r="G226" s="130"/>
    </row>
    <row r="227" spans="1:22" ht="38.25" hidden="1" customHeight="1">
      <c r="A227" s="5" t="s">
        <v>2000</v>
      </c>
      <c r="B227" s="349">
        <v>207</v>
      </c>
      <c r="C227" s="185" t="str">
        <f t="shared" si="12"/>
        <v>07</v>
      </c>
      <c r="D227" s="185" t="str">
        <f t="shared" si="14"/>
        <v>01</v>
      </c>
      <c r="E227" s="349" t="s">
        <v>2057</v>
      </c>
      <c r="F227" s="349">
        <v>600</v>
      </c>
      <c r="G227" s="130"/>
    </row>
    <row r="228" spans="1:22" ht="100.5" hidden="1" customHeight="1">
      <c r="A228" s="275" t="s">
        <v>1957</v>
      </c>
      <c r="B228" s="349">
        <v>207</v>
      </c>
      <c r="C228" s="185" t="str">
        <f t="shared" si="12"/>
        <v>07</v>
      </c>
      <c r="D228" s="185" t="str">
        <f t="shared" si="14"/>
        <v>01</v>
      </c>
      <c r="E228" s="349" t="s">
        <v>2060</v>
      </c>
      <c r="F228" s="349"/>
      <c r="G228" s="130">
        <f>G229</f>
        <v>0</v>
      </c>
    </row>
    <row r="229" spans="1:22" ht="36" hidden="1" customHeight="1">
      <c r="A229" s="5" t="s">
        <v>2000</v>
      </c>
      <c r="B229" s="349">
        <v>207</v>
      </c>
      <c r="C229" s="185" t="str">
        <f t="shared" si="12"/>
        <v>07</v>
      </c>
      <c r="D229" s="185" t="str">
        <f t="shared" si="14"/>
        <v>01</v>
      </c>
      <c r="E229" s="349" t="s">
        <v>2060</v>
      </c>
      <c r="F229" s="349">
        <v>600</v>
      </c>
      <c r="G229" s="130"/>
    </row>
    <row r="230" spans="1:22" ht="77.25" hidden="1" customHeight="1">
      <c r="A230" s="6" t="s">
        <v>1956</v>
      </c>
      <c r="B230" s="349">
        <v>207</v>
      </c>
      <c r="C230" s="185" t="str">
        <f t="shared" si="12"/>
        <v>07</v>
      </c>
      <c r="D230" s="185" t="str">
        <f t="shared" si="14"/>
        <v>01</v>
      </c>
      <c r="E230" s="349" t="s">
        <v>1981</v>
      </c>
      <c r="F230" s="349"/>
      <c r="G230" s="130">
        <f>G231</f>
        <v>0</v>
      </c>
    </row>
    <row r="231" spans="1:22" ht="38.25" hidden="1" customHeight="1">
      <c r="A231" s="5" t="s">
        <v>2000</v>
      </c>
      <c r="B231" s="349">
        <v>207</v>
      </c>
      <c r="C231" s="185" t="str">
        <f t="shared" si="12"/>
        <v>07</v>
      </c>
      <c r="D231" s="185" t="str">
        <f t="shared" si="14"/>
        <v>01</v>
      </c>
      <c r="E231" s="349" t="s">
        <v>1981</v>
      </c>
      <c r="F231" s="349">
        <v>600</v>
      </c>
      <c r="G231" s="130"/>
    </row>
    <row r="232" spans="1:22" ht="60.75" hidden="1" customHeight="1">
      <c r="A232" s="32" t="s">
        <v>1976</v>
      </c>
      <c r="B232" s="349">
        <v>207</v>
      </c>
      <c r="C232" s="185" t="str">
        <f t="shared" si="12"/>
        <v>07</v>
      </c>
      <c r="D232" s="185" t="str">
        <f t="shared" si="14"/>
        <v>01</v>
      </c>
      <c r="E232" s="349" t="s">
        <v>1574</v>
      </c>
      <c r="F232" s="349"/>
      <c r="G232" s="130">
        <f>G233</f>
        <v>0</v>
      </c>
    </row>
    <row r="233" spans="1:22" ht="38.25" hidden="1" customHeight="1">
      <c r="A233" s="32" t="s">
        <v>468</v>
      </c>
      <c r="B233" s="349">
        <v>207</v>
      </c>
      <c r="C233" s="185" t="str">
        <f t="shared" si="12"/>
        <v>07</v>
      </c>
      <c r="D233" s="185" t="str">
        <f t="shared" si="14"/>
        <v>01</v>
      </c>
      <c r="E233" s="349" t="s">
        <v>1574</v>
      </c>
      <c r="F233" s="349">
        <v>822</v>
      </c>
      <c r="G233" s="130"/>
    </row>
    <row r="234" spans="1:22" ht="78" hidden="1" customHeight="1">
      <c r="A234" s="32" t="s">
        <v>1972</v>
      </c>
      <c r="B234" s="349">
        <v>207</v>
      </c>
      <c r="C234" s="185" t="str">
        <f t="shared" si="12"/>
        <v>07</v>
      </c>
      <c r="D234" s="185" t="str">
        <f t="shared" si="14"/>
        <v>01</v>
      </c>
      <c r="E234" s="1" t="s">
        <v>2032</v>
      </c>
      <c r="F234" s="349"/>
      <c r="G234" s="130">
        <f>G235</f>
        <v>0</v>
      </c>
    </row>
    <row r="235" spans="1:22" ht="38.25" hidden="1" customHeight="1">
      <c r="A235" s="5" t="s">
        <v>2000</v>
      </c>
      <c r="B235" s="349">
        <v>207</v>
      </c>
      <c r="C235" s="185" t="str">
        <f t="shared" si="12"/>
        <v>07</v>
      </c>
      <c r="D235" s="185" t="str">
        <f t="shared" si="14"/>
        <v>01</v>
      </c>
      <c r="E235" s="1" t="s">
        <v>2032</v>
      </c>
      <c r="F235" s="349">
        <v>600</v>
      </c>
      <c r="G235" s="130"/>
    </row>
    <row r="236" spans="1:22" s="168" customFormat="1" ht="41.25" hidden="1" customHeight="1">
      <c r="A236" s="32" t="s">
        <v>1886</v>
      </c>
      <c r="B236" s="349">
        <v>207</v>
      </c>
      <c r="C236" s="185" t="str">
        <f t="shared" si="12"/>
        <v>07</v>
      </c>
      <c r="D236" s="185" t="str">
        <f t="shared" si="14"/>
        <v>01</v>
      </c>
      <c r="E236" s="349" t="s">
        <v>1538</v>
      </c>
      <c r="F236" s="14"/>
      <c r="G236" s="130">
        <f>G237</f>
        <v>0</v>
      </c>
      <c r="H236" s="167"/>
      <c r="I236" s="167"/>
      <c r="J236" s="167"/>
      <c r="K236" s="249"/>
      <c r="L236" s="167"/>
      <c r="M236" s="167"/>
      <c r="V236" s="158"/>
    </row>
    <row r="237" spans="1:22" ht="48" hidden="1" customHeight="1">
      <c r="A237" s="32" t="s">
        <v>468</v>
      </c>
      <c r="B237" s="349">
        <v>207</v>
      </c>
      <c r="C237" s="185" t="str">
        <f t="shared" si="12"/>
        <v>07</v>
      </c>
      <c r="D237" s="185" t="str">
        <f t="shared" si="14"/>
        <v>01</v>
      </c>
      <c r="E237" s="349" t="s">
        <v>1538</v>
      </c>
      <c r="F237" s="349">
        <v>822</v>
      </c>
      <c r="G237" s="130"/>
    </row>
    <row r="238" spans="1:22" ht="21" hidden="1" customHeight="1">
      <c r="A238" s="32" t="s">
        <v>815</v>
      </c>
      <c r="B238" s="349">
        <v>207</v>
      </c>
      <c r="C238" s="185" t="str">
        <f t="shared" si="12"/>
        <v>07</v>
      </c>
      <c r="D238" s="185" t="str">
        <f t="shared" ref="D238:D279" si="15">"02"</f>
        <v>02</v>
      </c>
      <c r="E238" s="160"/>
      <c r="F238" s="349"/>
      <c r="G238" s="130">
        <f>G239+G243+G246+G253+G256+G275+G261+G264+G259+G286+G249+G251+G273+G280+G282+G267+G269+G271+G284+G278</f>
        <v>0</v>
      </c>
      <c r="K238" s="165">
        <v>167581.5</v>
      </c>
    </row>
    <row r="239" spans="1:22" ht="36" hidden="1" customHeight="1">
      <c r="A239" s="31" t="s">
        <v>2004</v>
      </c>
      <c r="B239" s="349">
        <v>207</v>
      </c>
      <c r="C239" s="185" t="str">
        <f t="shared" si="12"/>
        <v>07</v>
      </c>
      <c r="D239" s="185" t="str">
        <f t="shared" si="15"/>
        <v>02</v>
      </c>
      <c r="E239" s="349" t="s">
        <v>816</v>
      </c>
      <c r="F239" s="349"/>
      <c r="G239" s="130">
        <f>G241+G242</f>
        <v>0</v>
      </c>
    </row>
    <row r="240" spans="1:22" ht="21" hidden="1" customHeight="1">
      <c r="A240" s="32" t="s">
        <v>817</v>
      </c>
      <c r="B240" s="349">
        <v>207</v>
      </c>
      <c r="C240" s="185" t="str">
        <f t="shared" si="12"/>
        <v>07</v>
      </c>
      <c r="D240" s="185" t="str">
        <f t="shared" si="15"/>
        <v>02</v>
      </c>
      <c r="E240" s="349" t="s">
        <v>816</v>
      </c>
      <c r="F240" s="349" t="str">
        <f>"005"</f>
        <v>005</v>
      </c>
      <c r="G240" s="130"/>
    </row>
    <row r="241" spans="1:9" ht="43.5" hidden="1" customHeight="1">
      <c r="A241" s="5" t="s">
        <v>2000</v>
      </c>
      <c r="B241" s="349">
        <v>207</v>
      </c>
      <c r="C241" s="185" t="str">
        <f t="shared" si="12"/>
        <v>07</v>
      </c>
      <c r="D241" s="185" t="str">
        <f t="shared" si="15"/>
        <v>02</v>
      </c>
      <c r="E241" s="349" t="s">
        <v>816</v>
      </c>
      <c r="F241" s="349">
        <v>600</v>
      </c>
      <c r="G241" s="130"/>
    </row>
    <row r="242" spans="1:9" ht="48" hidden="1" customHeight="1">
      <c r="A242" s="32" t="s">
        <v>468</v>
      </c>
      <c r="B242" s="349">
        <v>207</v>
      </c>
      <c r="C242" s="185" t="str">
        <f t="shared" si="12"/>
        <v>07</v>
      </c>
      <c r="D242" s="185" t="str">
        <f t="shared" si="15"/>
        <v>02</v>
      </c>
      <c r="E242" s="349" t="s">
        <v>816</v>
      </c>
      <c r="F242" s="349">
        <v>822</v>
      </c>
      <c r="G242" s="130"/>
    </row>
    <row r="243" spans="1:9" ht="96" hidden="1" customHeight="1">
      <c r="A243" s="32" t="s">
        <v>391</v>
      </c>
      <c r="B243" s="349">
        <v>207</v>
      </c>
      <c r="C243" s="185" t="str">
        <f t="shared" si="12"/>
        <v>07</v>
      </c>
      <c r="D243" s="185" t="str">
        <f t="shared" si="15"/>
        <v>02</v>
      </c>
      <c r="E243" s="349" t="s">
        <v>2071</v>
      </c>
      <c r="F243" s="349"/>
      <c r="G243" s="130">
        <f>G244+G245</f>
        <v>0</v>
      </c>
    </row>
    <row r="244" spans="1:9" ht="75.75" hidden="1" customHeight="1">
      <c r="A244" s="32" t="s">
        <v>467</v>
      </c>
      <c r="B244" s="349">
        <v>207</v>
      </c>
      <c r="C244" s="185" t="str">
        <f t="shared" si="12"/>
        <v>07</v>
      </c>
      <c r="D244" s="185" t="str">
        <f t="shared" si="15"/>
        <v>02</v>
      </c>
      <c r="E244" s="349" t="s">
        <v>774</v>
      </c>
      <c r="F244" s="349">
        <v>821</v>
      </c>
      <c r="G244" s="130"/>
    </row>
    <row r="245" spans="1:9" ht="42.75" hidden="1" customHeight="1">
      <c r="A245" s="5" t="s">
        <v>2000</v>
      </c>
      <c r="B245" s="349">
        <v>207</v>
      </c>
      <c r="C245" s="185" t="str">
        <f t="shared" si="12"/>
        <v>07</v>
      </c>
      <c r="D245" s="185" t="str">
        <f t="shared" si="15"/>
        <v>02</v>
      </c>
      <c r="E245" s="349" t="s">
        <v>2071</v>
      </c>
      <c r="F245" s="349">
        <v>600</v>
      </c>
      <c r="G245" s="130"/>
    </row>
    <row r="246" spans="1:9" ht="38.25" hidden="1" customHeight="1">
      <c r="A246" s="40" t="s">
        <v>2005</v>
      </c>
      <c r="B246" s="349">
        <v>207</v>
      </c>
      <c r="C246" s="185" t="str">
        <f t="shared" si="12"/>
        <v>07</v>
      </c>
      <c r="D246" s="185" t="str">
        <f t="shared" si="15"/>
        <v>02</v>
      </c>
      <c r="E246" s="349" t="s">
        <v>818</v>
      </c>
      <c r="F246" s="349"/>
      <c r="G246" s="130">
        <f>G247+G248</f>
        <v>0</v>
      </c>
    </row>
    <row r="247" spans="1:9" ht="39" hidden="1" customHeight="1">
      <c r="A247" s="5" t="s">
        <v>2000</v>
      </c>
      <c r="B247" s="349">
        <v>207</v>
      </c>
      <c r="C247" s="185" t="str">
        <f t="shared" si="12"/>
        <v>07</v>
      </c>
      <c r="D247" s="185" t="str">
        <f t="shared" si="15"/>
        <v>02</v>
      </c>
      <c r="E247" s="349" t="s">
        <v>818</v>
      </c>
      <c r="F247" s="349">
        <v>600</v>
      </c>
      <c r="G247" s="130"/>
      <c r="I247" s="165">
        <v>3497</v>
      </c>
    </row>
    <row r="248" spans="1:9" ht="42" hidden="1" customHeight="1">
      <c r="A248" s="32" t="s">
        <v>468</v>
      </c>
      <c r="B248" s="349">
        <v>207</v>
      </c>
      <c r="C248" s="185" t="str">
        <f t="shared" si="12"/>
        <v>07</v>
      </c>
      <c r="D248" s="185" t="str">
        <f t="shared" si="15"/>
        <v>02</v>
      </c>
      <c r="E248" s="349" t="s">
        <v>818</v>
      </c>
      <c r="F248" s="349">
        <v>822</v>
      </c>
      <c r="G248" s="130"/>
    </row>
    <row r="249" spans="1:9" ht="53.25" hidden="1" customHeight="1">
      <c r="A249" s="208" t="s">
        <v>573</v>
      </c>
      <c r="B249" s="349">
        <v>207</v>
      </c>
      <c r="C249" s="185" t="str">
        <f t="shared" si="12"/>
        <v>07</v>
      </c>
      <c r="D249" s="185" t="str">
        <f t="shared" si="15"/>
        <v>02</v>
      </c>
      <c r="E249" s="349" t="s">
        <v>575</v>
      </c>
      <c r="F249" s="349"/>
      <c r="G249" s="130">
        <f>G250</f>
        <v>0</v>
      </c>
    </row>
    <row r="250" spans="1:9" ht="42" hidden="1" customHeight="1">
      <c r="A250" s="32" t="s">
        <v>468</v>
      </c>
      <c r="B250" s="349">
        <v>207</v>
      </c>
      <c r="C250" s="185" t="str">
        <f t="shared" si="12"/>
        <v>07</v>
      </c>
      <c r="D250" s="185" t="str">
        <f t="shared" si="15"/>
        <v>02</v>
      </c>
      <c r="E250" s="349" t="s">
        <v>575</v>
      </c>
      <c r="F250" s="349">
        <v>822</v>
      </c>
      <c r="G250" s="130"/>
    </row>
    <row r="251" spans="1:9" ht="19.5" hidden="1" customHeight="1">
      <c r="A251" s="211" t="s">
        <v>574</v>
      </c>
      <c r="B251" s="349">
        <v>207</v>
      </c>
      <c r="C251" s="185" t="str">
        <f t="shared" si="12"/>
        <v>07</v>
      </c>
      <c r="D251" s="185" t="str">
        <f t="shared" si="15"/>
        <v>02</v>
      </c>
      <c r="E251" s="349" t="s">
        <v>576</v>
      </c>
      <c r="F251" s="349"/>
      <c r="G251" s="130">
        <f>G252</f>
        <v>0</v>
      </c>
    </row>
    <row r="252" spans="1:9" ht="42" hidden="1" customHeight="1">
      <c r="A252" s="32" t="s">
        <v>468</v>
      </c>
      <c r="B252" s="349">
        <v>207</v>
      </c>
      <c r="C252" s="185" t="str">
        <f t="shared" si="12"/>
        <v>07</v>
      </c>
      <c r="D252" s="185" t="str">
        <f t="shared" si="15"/>
        <v>02</v>
      </c>
      <c r="E252" s="349" t="s">
        <v>576</v>
      </c>
      <c r="F252" s="349">
        <v>822</v>
      </c>
      <c r="G252" s="130"/>
    </row>
    <row r="253" spans="1:9" ht="39" hidden="1" customHeight="1">
      <c r="A253" s="32" t="s">
        <v>819</v>
      </c>
      <c r="B253" s="349">
        <v>207</v>
      </c>
      <c r="C253" s="185" t="str">
        <f t="shared" si="12"/>
        <v>07</v>
      </c>
      <c r="D253" s="185" t="str">
        <f t="shared" si="15"/>
        <v>02</v>
      </c>
      <c r="E253" s="349" t="s">
        <v>820</v>
      </c>
      <c r="F253" s="349"/>
      <c r="G253" s="130">
        <f>G254+G255</f>
        <v>0</v>
      </c>
    </row>
    <row r="254" spans="1:9" ht="75.75" hidden="1" customHeight="1">
      <c r="A254" s="32" t="s">
        <v>467</v>
      </c>
      <c r="B254" s="349">
        <v>207</v>
      </c>
      <c r="C254" s="185" t="str">
        <f t="shared" si="12"/>
        <v>07</v>
      </c>
      <c r="D254" s="185" t="str">
        <f t="shared" si="15"/>
        <v>02</v>
      </c>
      <c r="E254" s="349" t="s">
        <v>820</v>
      </c>
      <c r="F254" s="349">
        <v>821</v>
      </c>
      <c r="G254" s="130"/>
    </row>
    <row r="255" spans="1:9" ht="51.75" hidden="1" customHeight="1">
      <c r="A255" s="32" t="s">
        <v>468</v>
      </c>
      <c r="B255" s="349">
        <v>207</v>
      </c>
      <c r="C255" s="185" t="str">
        <f t="shared" si="12"/>
        <v>07</v>
      </c>
      <c r="D255" s="185" t="str">
        <f t="shared" si="15"/>
        <v>02</v>
      </c>
      <c r="E255" s="349" t="s">
        <v>820</v>
      </c>
      <c r="F255" s="349">
        <v>822</v>
      </c>
      <c r="G255" s="130"/>
    </row>
    <row r="256" spans="1:9" ht="56.25" hidden="1" customHeight="1">
      <c r="A256" s="32" t="s">
        <v>1984</v>
      </c>
      <c r="B256" s="349">
        <v>207</v>
      </c>
      <c r="C256" s="185" t="str">
        <f t="shared" si="12"/>
        <v>07</v>
      </c>
      <c r="D256" s="185" t="str">
        <f t="shared" si="15"/>
        <v>02</v>
      </c>
      <c r="E256" s="349" t="s">
        <v>1673</v>
      </c>
      <c r="F256" s="349"/>
      <c r="G256" s="130">
        <f>G257+G258</f>
        <v>0</v>
      </c>
    </row>
    <row r="257" spans="1:22" ht="79.5" hidden="1" customHeight="1">
      <c r="A257" s="32" t="s">
        <v>467</v>
      </c>
      <c r="B257" s="349">
        <v>207</v>
      </c>
      <c r="C257" s="185" t="str">
        <f t="shared" si="12"/>
        <v>07</v>
      </c>
      <c r="D257" s="185" t="str">
        <f t="shared" si="15"/>
        <v>02</v>
      </c>
      <c r="E257" s="349" t="s">
        <v>1673</v>
      </c>
      <c r="F257" s="349">
        <v>821</v>
      </c>
      <c r="G257" s="130"/>
    </row>
    <row r="258" spans="1:22" ht="39.75" hidden="1" customHeight="1">
      <c r="A258" s="5" t="s">
        <v>2000</v>
      </c>
      <c r="B258" s="349">
        <v>207</v>
      </c>
      <c r="C258" s="185" t="str">
        <f t="shared" si="12"/>
        <v>07</v>
      </c>
      <c r="D258" s="185" t="str">
        <f t="shared" si="15"/>
        <v>02</v>
      </c>
      <c r="E258" s="349" t="s">
        <v>1673</v>
      </c>
      <c r="F258" s="349">
        <v>600</v>
      </c>
      <c r="G258" s="130"/>
    </row>
    <row r="259" spans="1:22" ht="39.75" hidden="1" customHeight="1">
      <c r="A259" s="5" t="s">
        <v>33</v>
      </c>
      <c r="B259" s="349">
        <v>207</v>
      </c>
      <c r="C259" s="185" t="str">
        <f t="shared" si="12"/>
        <v>07</v>
      </c>
      <c r="D259" s="185" t="str">
        <f t="shared" si="15"/>
        <v>02</v>
      </c>
      <c r="E259" s="349" t="s">
        <v>480</v>
      </c>
      <c r="F259" s="64"/>
      <c r="G259" s="130">
        <f>G260</f>
        <v>0</v>
      </c>
    </row>
    <row r="260" spans="1:22" ht="19.5" hidden="1" customHeight="1">
      <c r="A260" s="32" t="s">
        <v>1610</v>
      </c>
      <c r="B260" s="349">
        <v>207</v>
      </c>
      <c r="C260" s="185" t="str">
        <f t="shared" si="12"/>
        <v>07</v>
      </c>
      <c r="D260" s="185" t="str">
        <f t="shared" si="15"/>
        <v>02</v>
      </c>
      <c r="E260" s="349" t="s">
        <v>480</v>
      </c>
      <c r="F260" s="64" t="s">
        <v>566</v>
      </c>
      <c r="G260" s="130"/>
    </row>
    <row r="261" spans="1:22" s="166" customFormat="1" ht="57" hidden="1" customHeight="1">
      <c r="A261" s="275" t="s">
        <v>1967</v>
      </c>
      <c r="B261" s="349">
        <v>207</v>
      </c>
      <c r="C261" s="185" t="str">
        <f t="shared" si="12"/>
        <v>07</v>
      </c>
      <c r="D261" s="185" t="str">
        <f t="shared" si="15"/>
        <v>02</v>
      </c>
      <c r="E261" s="349" t="s">
        <v>2058</v>
      </c>
      <c r="F261" s="349"/>
      <c r="G261" s="130">
        <f>G262+G263</f>
        <v>0</v>
      </c>
      <c r="H261" s="165"/>
      <c r="I261" s="165"/>
      <c r="J261" s="165"/>
      <c r="K261" s="165"/>
      <c r="L261" s="165"/>
      <c r="M261" s="165"/>
      <c r="V261" s="267"/>
    </row>
    <row r="262" spans="1:22" s="166" customFormat="1" ht="76.5" hidden="1" customHeight="1">
      <c r="A262" s="32" t="s">
        <v>467</v>
      </c>
      <c r="B262" s="349">
        <v>207</v>
      </c>
      <c r="C262" s="185" t="str">
        <f t="shared" si="12"/>
        <v>07</v>
      </c>
      <c r="D262" s="185" t="str">
        <f t="shared" si="15"/>
        <v>02</v>
      </c>
      <c r="E262" s="349" t="s">
        <v>985</v>
      </c>
      <c r="F262" s="349">
        <v>821</v>
      </c>
      <c r="G262" s="130"/>
      <c r="H262" s="165"/>
      <c r="I262" s="165"/>
      <c r="J262" s="165"/>
      <c r="K262" s="165"/>
      <c r="L262" s="165"/>
      <c r="M262" s="165"/>
      <c r="V262" s="267"/>
    </row>
    <row r="263" spans="1:22" s="166" customFormat="1" ht="42" hidden="1" customHeight="1">
      <c r="A263" s="5" t="s">
        <v>2000</v>
      </c>
      <c r="B263" s="349">
        <v>207</v>
      </c>
      <c r="C263" s="185" t="str">
        <f t="shared" si="12"/>
        <v>07</v>
      </c>
      <c r="D263" s="185" t="str">
        <f t="shared" si="15"/>
        <v>02</v>
      </c>
      <c r="E263" s="349" t="s">
        <v>2058</v>
      </c>
      <c r="F263" s="349">
        <v>600</v>
      </c>
      <c r="G263" s="130"/>
      <c r="H263" s="165"/>
      <c r="I263" s="165"/>
      <c r="J263" s="165"/>
      <c r="K263" s="165"/>
      <c r="L263" s="165"/>
      <c r="M263" s="165"/>
      <c r="V263" s="267"/>
    </row>
    <row r="264" spans="1:22" s="166" customFormat="1" ht="78.75" hidden="1" customHeight="1">
      <c r="A264" s="6" t="s">
        <v>30</v>
      </c>
      <c r="B264" s="349">
        <v>207</v>
      </c>
      <c r="C264" s="185" t="str">
        <f t="shared" si="12"/>
        <v>07</v>
      </c>
      <c r="D264" s="185" t="str">
        <f t="shared" si="15"/>
        <v>02</v>
      </c>
      <c r="E264" s="349" t="s">
        <v>2062</v>
      </c>
      <c r="F264" s="349"/>
      <c r="G264" s="130">
        <f>G265+G266</f>
        <v>0</v>
      </c>
      <c r="H264" s="165"/>
      <c r="I264" s="165"/>
      <c r="J264" s="165"/>
      <c r="K264" s="165"/>
      <c r="L264" s="165"/>
      <c r="M264" s="165"/>
      <c r="V264" s="267"/>
    </row>
    <row r="265" spans="1:22" s="166" customFormat="1" ht="78.75" hidden="1" customHeight="1">
      <c r="A265" s="32" t="s">
        <v>467</v>
      </c>
      <c r="B265" s="349">
        <v>207</v>
      </c>
      <c r="C265" s="185" t="str">
        <f t="shared" si="12"/>
        <v>07</v>
      </c>
      <c r="D265" s="185" t="str">
        <f t="shared" si="15"/>
        <v>02</v>
      </c>
      <c r="E265" s="349" t="s">
        <v>1682</v>
      </c>
      <c r="F265" s="349">
        <v>821</v>
      </c>
      <c r="G265" s="130"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40.5" hidden="1" customHeight="1">
      <c r="A266" s="5" t="s">
        <v>2000</v>
      </c>
      <c r="B266" s="349">
        <v>207</v>
      </c>
      <c r="C266" s="185" t="str">
        <f t="shared" si="12"/>
        <v>07</v>
      </c>
      <c r="D266" s="185" t="str">
        <f t="shared" si="15"/>
        <v>02</v>
      </c>
      <c r="E266" s="349" t="s">
        <v>2062</v>
      </c>
      <c r="F266" s="349">
        <v>600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57.75" hidden="1" customHeight="1">
      <c r="A267" s="324" t="s">
        <v>1980</v>
      </c>
      <c r="B267" s="349">
        <v>207</v>
      </c>
      <c r="C267" s="185" t="str">
        <f t="shared" si="12"/>
        <v>07</v>
      </c>
      <c r="D267" s="185" t="str">
        <f t="shared" si="15"/>
        <v>02</v>
      </c>
      <c r="E267" s="349" t="s">
        <v>2057</v>
      </c>
      <c r="F267" s="349"/>
      <c r="G267" s="130">
        <f>G268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40.5" hidden="1" customHeight="1">
      <c r="A268" s="5" t="s">
        <v>2000</v>
      </c>
      <c r="B268" s="349">
        <v>207</v>
      </c>
      <c r="C268" s="185" t="str">
        <f t="shared" si="12"/>
        <v>07</v>
      </c>
      <c r="D268" s="185" t="str">
        <f t="shared" si="15"/>
        <v>02</v>
      </c>
      <c r="E268" s="349" t="s">
        <v>2057</v>
      </c>
      <c r="F268" s="349">
        <v>600</v>
      </c>
      <c r="G268" s="130"/>
      <c r="H268" s="165"/>
      <c r="I268" s="165"/>
      <c r="J268" s="165"/>
      <c r="K268" s="165"/>
      <c r="L268" s="165"/>
      <c r="M268" s="165"/>
      <c r="V268" s="267"/>
    </row>
    <row r="269" spans="1:22" s="166" customFormat="1" ht="93" hidden="1" customHeight="1">
      <c r="A269" s="275" t="s">
        <v>1957</v>
      </c>
      <c r="B269" s="349">
        <v>207</v>
      </c>
      <c r="C269" s="185" t="str">
        <f t="shared" si="12"/>
        <v>07</v>
      </c>
      <c r="D269" s="185" t="str">
        <f t="shared" si="15"/>
        <v>02</v>
      </c>
      <c r="E269" s="349" t="s">
        <v>2060</v>
      </c>
      <c r="F269" s="349"/>
      <c r="G269" s="130">
        <f>G270</f>
        <v>0</v>
      </c>
      <c r="H269" s="165"/>
      <c r="I269" s="165"/>
      <c r="J269" s="165"/>
      <c r="K269" s="165"/>
      <c r="L269" s="165"/>
      <c r="M269" s="165"/>
      <c r="V269" s="267"/>
    </row>
    <row r="270" spans="1:22" s="166" customFormat="1" ht="40.5" hidden="1" customHeight="1">
      <c r="A270" s="5" t="s">
        <v>2000</v>
      </c>
      <c r="B270" s="349">
        <v>207</v>
      </c>
      <c r="C270" s="185" t="str">
        <f t="shared" si="12"/>
        <v>07</v>
      </c>
      <c r="D270" s="185" t="str">
        <f t="shared" si="15"/>
        <v>02</v>
      </c>
      <c r="E270" s="349" t="s">
        <v>2060</v>
      </c>
      <c r="F270" s="349">
        <v>600</v>
      </c>
      <c r="G270" s="130"/>
      <c r="H270" s="165"/>
      <c r="I270" s="165"/>
      <c r="J270" s="165"/>
      <c r="K270" s="165"/>
      <c r="L270" s="165"/>
      <c r="M270" s="165"/>
      <c r="V270" s="267"/>
    </row>
    <row r="271" spans="1:22" s="166" customFormat="1" ht="61.5" hidden="1" customHeight="1">
      <c r="A271" s="275" t="s">
        <v>1966</v>
      </c>
      <c r="B271" s="349">
        <v>207</v>
      </c>
      <c r="C271" s="185" t="str">
        <f t="shared" si="12"/>
        <v>07</v>
      </c>
      <c r="D271" s="185" t="str">
        <f t="shared" si="15"/>
        <v>02</v>
      </c>
      <c r="E271" s="349" t="s">
        <v>2059</v>
      </c>
      <c r="F271" s="349"/>
      <c r="G271" s="130">
        <f>G272</f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2000</v>
      </c>
      <c r="B272" s="349">
        <v>207</v>
      </c>
      <c r="C272" s="185" t="str">
        <f t="shared" si="12"/>
        <v>07</v>
      </c>
      <c r="D272" s="185" t="str">
        <f t="shared" si="15"/>
        <v>02</v>
      </c>
      <c r="E272" s="349" t="s">
        <v>2059</v>
      </c>
      <c r="F272" s="349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72" hidden="1" customHeight="1">
      <c r="A273" s="179" t="s">
        <v>1975</v>
      </c>
      <c r="B273" s="209">
        <v>207</v>
      </c>
      <c r="C273" s="262" t="s">
        <v>1351</v>
      </c>
      <c r="D273" s="64" t="s">
        <v>1753</v>
      </c>
      <c r="E273" s="349" t="s">
        <v>1352</v>
      </c>
      <c r="F273" s="64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32" t="s">
        <v>468</v>
      </c>
      <c r="B274" s="209">
        <v>207</v>
      </c>
      <c r="C274" s="262" t="s">
        <v>1351</v>
      </c>
      <c r="D274" s="64" t="s">
        <v>1753</v>
      </c>
      <c r="E274" s="349" t="s">
        <v>1352</v>
      </c>
      <c r="F274" s="349">
        <v>822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ht="101.25" hidden="1" customHeight="1">
      <c r="A275" s="32" t="s">
        <v>1970</v>
      </c>
      <c r="B275" s="349">
        <v>207</v>
      </c>
      <c r="C275" s="185" t="str">
        <f t="shared" si="12"/>
        <v>07</v>
      </c>
      <c r="D275" s="185" t="str">
        <f t="shared" si="15"/>
        <v>02</v>
      </c>
      <c r="E275" s="349" t="s">
        <v>2063</v>
      </c>
      <c r="F275" s="349"/>
      <c r="G275" s="130">
        <f>G277+G276</f>
        <v>0</v>
      </c>
    </row>
    <row r="276" spans="1:22" ht="60" hidden="1" customHeight="1">
      <c r="A276" s="32" t="s">
        <v>467</v>
      </c>
      <c r="B276" s="349">
        <v>207</v>
      </c>
      <c r="C276" s="185" t="str">
        <f t="shared" si="12"/>
        <v>07</v>
      </c>
      <c r="D276" s="185" t="str">
        <f t="shared" si="15"/>
        <v>02</v>
      </c>
      <c r="E276" s="349" t="s">
        <v>1494</v>
      </c>
      <c r="F276" s="349">
        <v>821</v>
      </c>
      <c r="G276" s="130">
        <v>0</v>
      </c>
    </row>
    <row r="277" spans="1:22" ht="39.75" hidden="1" customHeight="1">
      <c r="A277" s="5" t="s">
        <v>2000</v>
      </c>
      <c r="B277" s="349">
        <v>207</v>
      </c>
      <c r="C277" s="185" t="str">
        <f t="shared" si="12"/>
        <v>07</v>
      </c>
      <c r="D277" s="185" t="str">
        <f t="shared" si="15"/>
        <v>02</v>
      </c>
      <c r="E277" s="349" t="s">
        <v>2063</v>
      </c>
      <c r="F277" s="349">
        <v>600</v>
      </c>
      <c r="G277" s="130"/>
    </row>
    <row r="278" spans="1:22" ht="39.75" hidden="1" customHeight="1">
      <c r="A278" s="6" t="s">
        <v>1974</v>
      </c>
      <c r="B278" s="349">
        <v>207</v>
      </c>
      <c r="C278" s="185" t="str">
        <f t="shared" si="12"/>
        <v>07</v>
      </c>
      <c r="D278" s="185" t="str">
        <f t="shared" si="15"/>
        <v>02</v>
      </c>
      <c r="E278" s="1" t="s">
        <v>2052</v>
      </c>
      <c r="F278" s="1"/>
      <c r="G278" s="130">
        <f>G279</f>
        <v>0</v>
      </c>
    </row>
    <row r="279" spans="1:22" ht="39.75" hidden="1" customHeight="1">
      <c r="A279" s="5" t="s">
        <v>2000</v>
      </c>
      <c r="B279" s="349">
        <v>207</v>
      </c>
      <c r="C279" s="185" t="str">
        <f t="shared" si="12"/>
        <v>07</v>
      </c>
      <c r="D279" s="185" t="str">
        <f t="shared" si="15"/>
        <v>02</v>
      </c>
      <c r="E279" s="1" t="s">
        <v>2052</v>
      </c>
      <c r="F279" s="349">
        <v>600</v>
      </c>
      <c r="G279" s="130"/>
    </row>
    <row r="280" spans="1:22" ht="39.75" hidden="1" customHeight="1">
      <c r="A280" s="32" t="s">
        <v>1573</v>
      </c>
      <c r="B280" s="349">
        <v>207</v>
      </c>
      <c r="C280" s="185" t="str">
        <f t="shared" si="12"/>
        <v>07</v>
      </c>
      <c r="D280" s="185" t="str">
        <f t="shared" ref="D280:D287" si="16">"02"</f>
        <v>02</v>
      </c>
      <c r="E280" s="349" t="s">
        <v>1574</v>
      </c>
      <c r="F280" s="349"/>
      <c r="G280" s="130">
        <f>G281</f>
        <v>0</v>
      </c>
    </row>
    <row r="281" spans="1:22" ht="39.75" hidden="1" customHeight="1">
      <c r="A281" s="32" t="s">
        <v>468</v>
      </c>
      <c r="B281" s="349">
        <v>207</v>
      </c>
      <c r="C281" s="185" t="str">
        <f t="shared" si="12"/>
        <v>07</v>
      </c>
      <c r="D281" s="185" t="str">
        <f t="shared" si="16"/>
        <v>02</v>
      </c>
      <c r="E281" s="349" t="s">
        <v>1574</v>
      </c>
      <c r="F281" s="349">
        <v>822</v>
      </c>
      <c r="G281" s="130"/>
    </row>
    <row r="282" spans="1:22" ht="77.25" hidden="1" customHeight="1">
      <c r="A282" s="32" t="s">
        <v>1977</v>
      </c>
      <c r="B282" s="349">
        <v>207</v>
      </c>
      <c r="C282" s="185" t="str">
        <f t="shared" si="12"/>
        <v>07</v>
      </c>
      <c r="D282" s="185" t="str">
        <f t="shared" si="16"/>
        <v>02</v>
      </c>
      <c r="E282" s="1" t="s">
        <v>2032</v>
      </c>
      <c r="F282" s="349"/>
      <c r="G282" s="130">
        <f>G283</f>
        <v>0</v>
      </c>
    </row>
    <row r="283" spans="1:22" ht="39.75" hidden="1" customHeight="1">
      <c r="A283" s="5" t="s">
        <v>2000</v>
      </c>
      <c r="B283" s="349">
        <v>207</v>
      </c>
      <c r="C283" s="185" t="str">
        <f t="shared" si="12"/>
        <v>07</v>
      </c>
      <c r="D283" s="185" t="str">
        <f t="shared" si="16"/>
        <v>02</v>
      </c>
      <c r="E283" s="1" t="s">
        <v>2032</v>
      </c>
      <c r="F283" s="349">
        <v>600</v>
      </c>
      <c r="G283" s="130"/>
    </row>
    <row r="284" spans="1:22" ht="58.5" hidden="1" customHeight="1">
      <c r="A284" s="32" t="s">
        <v>2015</v>
      </c>
      <c r="B284" s="349">
        <v>207</v>
      </c>
      <c r="C284" s="185" t="str">
        <f t="shared" ref="C284:D311" si="17">"07"</f>
        <v>07</v>
      </c>
      <c r="D284" s="185" t="str">
        <f>"02"</f>
        <v>02</v>
      </c>
      <c r="E284" s="349" t="s">
        <v>2061</v>
      </c>
      <c r="F284" s="349"/>
      <c r="G284" s="130">
        <f>G285</f>
        <v>0</v>
      </c>
    </row>
    <row r="285" spans="1:22" ht="39.75" hidden="1" customHeight="1">
      <c r="A285" s="5" t="s">
        <v>2000</v>
      </c>
      <c r="B285" s="349">
        <v>207</v>
      </c>
      <c r="C285" s="185" t="str">
        <f t="shared" si="17"/>
        <v>07</v>
      </c>
      <c r="D285" s="185" t="str">
        <f>"02"</f>
        <v>02</v>
      </c>
      <c r="E285" s="349" t="s">
        <v>2061</v>
      </c>
      <c r="F285" s="349">
        <v>600</v>
      </c>
      <c r="G285" s="130"/>
    </row>
    <row r="286" spans="1:22" ht="39.75" hidden="1" customHeight="1">
      <c r="A286" s="32" t="s">
        <v>1886</v>
      </c>
      <c r="B286" s="349">
        <v>207</v>
      </c>
      <c r="C286" s="185" t="str">
        <f t="shared" si="12"/>
        <v>07</v>
      </c>
      <c r="D286" s="185" t="str">
        <f t="shared" si="16"/>
        <v>02</v>
      </c>
      <c r="E286" s="349" t="s">
        <v>1538</v>
      </c>
      <c r="F286" s="14"/>
      <c r="G286" s="130">
        <f>G287</f>
        <v>0</v>
      </c>
    </row>
    <row r="287" spans="1:22" ht="39.75" hidden="1" customHeight="1">
      <c r="A287" s="32" t="s">
        <v>468</v>
      </c>
      <c r="B287" s="349">
        <v>207</v>
      </c>
      <c r="C287" s="185" t="str">
        <f t="shared" si="12"/>
        <v>07</v>
      </c>
      <c r="D287" s="185" t="str">
        <f t="shared" si="16"/>
        <v>02</v>
      </c>
      <c r="E287" s="349" t="s">
        <v>1538</v>
      </c>
      <c r="F287" s="349">
        <v>822</v>
      </c>
      <c r="G287" s="130"/>
    </row>
    <row r="288" spans="1:22" ht="25.5" hidden="1" customHeight="1">
      <c r="A288" s="32" t="s">
        <v>706</v>
      </c>
      <c r="B288" s="349">
        <v>207</v>
      </c>
      <c r="C288" s="185" t="str">
        <f t="shared" si="12"/>
        <v>07</v>
      </c>
      <c r="D288" s="185" t="str">
        <f t="shared" ref="D288:D294" si="18">"07"</f>
        <v>07</v>
      </c>
      <c r="E288" s="160"/>
      <c r="F288" s="349"/>
      <c r="G288" s="130">
        <f>G289+G292+G295+G298</f>
        <v>0</v>
      </c>
    </row>
    <row r="289" spans="1:7" ht="34.5" hidden="1" customHeight="1">
      <c r="A289" s="2" t="s">
        <v>776</v>
      </c>
      <c r="B289" s="349">
        <v>207</v>
      </c>
      <c r="C289" s="185" t="str">
        <f t="shared" si="12"/>
        <v>07</v>
      </c>
      <c r="D289" s="185" t="str">
        <f t="shared" si="18"/>
        <v>07</v>
      </c>
      <c r="E289" s="1" t="s">
        <v>777</v>
      </c>
      <c r="F289" s="349"/>
      <c r="G289" s="130">
        <f>G291+G290</f>
        <v>0</v>
      </c>
    </row>
    <row r="290" spans="1:7" ht="24" hidden="1" customHeight="1">
      <c r="A290" s="19" t="s">
        <v>1999</v>
      </c>
      <c r="B290" s="349">
        <v>207</v>
      </c>
      <c r="C290" s="185" t="str">
        <f t="shared" si="12"/>
        <v>07</v>
      </c>
      <c r="D290" s="185" t="str">
        <f t="shared" si="18"/>
        <v>07</v>
      </c>
      <c r="E290" s="1" t="s">
        <v>777</v>
      </c>
      <c r="F290" s="349">
        <v>300</v>
      </c>
      <c r="G290" s="130"/>
    </row>
    <row r="291" spans="1:7" ht="39" hidden="1" customHeight="1">
      <c r="A291" s="5" t="s">
        <v>2000</v>
      </c>
      <c r="B291" s="349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9">
        <v>600</v>
      </c>
      <c r="G291" s="130"/>
    </row>
    <row r="292" spans="1:7" ht="55.5" hidden="1" customHeight="1">
      <c r="A292" s="5" t="s">
        <v>1986</v>
      </c>
      <c r="B292" s="349">
        <v>207</v>
      </c>
      <c r="C292" s="185" t="str">
        <f t="shared" si="17"/>
        <v>07</v>
      </c>
      <c r="D292" s="185" t="str">
        <f t="shared" si="18"/>
        <v>07</v>
      </c>
      <c r="E292" s="349" t="s">
        <v>1444</v>
      </c>
      <c r="F292" s="349"/>
      <c r="G292" s="130">
        <f>G293+G294</f>
        <v>0</v>
      </c>
    </row>
    <row r="293" spans="1:7" ht="29.25" hidden="1" customHeight="1">
      <c r="A293" s="19" t="s">
        <v>1999</v>
      </c>
      <c r="B293" s="349">
        <v>207</v>
      </c>
      <c r="C293" s="185" t="str">
        <f t="shared" si="17"/>
        <v>07</v>
      </c>
      <c r="D293" s="185" t="str">
        <f t="shared" si="18"/>
        <v>07</v>
      </c>
      <c r="E293" s="349" t="s">
        <v>1444</v>
      </c>
      <c r="F293" s="349">
        <v>300</v>
      </c>
      <c r="G293" s="130"/>
    </row>
    <row r="294" spans="1:7" ht="36.75" hidden="1" customHeight="1">
      <c r="A294" s="5" t="s">
        <v>2000</v>
      </c>
      <c r="B294" s="349">
        <v>207</v>
      </c>
      <c r="C294" s="185" t="str">
        <f t="shared" si="17"/>
        <v>07</v>
      </c>
      <c r="D294" s="185" t="str">
        <f t="shared" si="18"/>
        <v>07</v>
      </c>
      <c r="E294" s="349" t="s">
        <v>1444</v>
      </c>
      <c r="F294" s="349">
        <v>600</v>
      </c>
      <c r="G294" s="130"/>
    </row>
    <row r="295" spans="1:7" ht="54" hidden="1" customHeight="1">
      <c r="A295" s="180" t="s">
        <v>982</v>
      </c>
      <c r="B295" s="349">
        <v>207</v>
      </c>
      <c r="C295" s="185" t="str">
        <f t="shared" si="17"/>
        <v>07</v>
      </c>
      <c r="D295" s="185" t="str">
        <f>"07"</f>
        <v>07</v>
      </c>
      <c r="E295" s="1"/>
      <c r="F295" s="349"/>
      <c r="G295" s="130">
        <f>G296</f>
        <v>0</v>
      </c>
    </row>
    <row r="296" spans="1:7" ht="46.5" hidden="1" customHeight="1">
      <c r="A296" s="5" t="s">
        <v>983</v>
      </c>
      <c r="B296" s="349">
        <v>207</v>
      </c>
      <c r="C296" s="185" t="str">
        <f t="shared" si="17"/>
        <v>07</v>
      </c>
      <c r="D296" s="185" t="str">
        <f>"07"</f>
        <v>07</v>
      </c>
      <c r="E296" s="1" t="s">
        <v>984</v>
      </c>
      <c r="F296" s="349">
        <v>915</v>
      </c>
      <c r="G296" s="130"/>
    </row>
    <row r="297" spans="1:7" ht="46.5" hidden="1" customHeight="1">
      <c r="A297" s="275" t="s">
        <v>32</v>
      </c>
      <c r="B297" s="349">
        <v>207</v>
      </c>
      <c r="C297" s="185" t="str">
        <f t="shared" si="17"/>
        <v>07</v>
      </c>
      <c r="D297" s="185" t="str">
        <f t="shared" si="17"/>
        <v>07</v>
      </c>
      <c r="E297" s="1" t="s">
        <v>345</v>
      </c>
      <c r="F297" s="349"/>
      <c r="G297" s="130">
        <f>G298</f>
        <v>0</v>
      </c>
    </row>
    <row r="298" spans="1:7" ht="39" hidden="1" customHeight="1">
      <c r="A298" s="5" t="s">
        <v>2000</v>
      </c>
      <c r="B298" s="349">
        <v>207</v>
      </c>
      <c r="C298" s="185" t="str">
        <f t="shared" si="17"/>
        <v>07</v>
      </c>
      <c r="D298" s="185" t="str">
        <f t="shared" si="17"/>
        <v>07</v>
      </c>
      <c r="E298" s="1" t="s">
        <v>345</v>
      </c>
      <c r="F298" s="349">
        <v>600</v>
      </c>
      <c r="G298" s="130">
        <v>0</v>
      </c>
    </row>
    <row r="299" spans="1:7" ht="21.75" hidden="1" customHeight="1">
      <c r="A299" s="32" t="s">
        <v>707</v>
      </c>
      <c r="B299" s="349">
        <v>207</v>
      </c>
      <c r="C299" s="185" t="str">
        <f t="shared" si="17"/>
        <v>07</v>
      </c>
      <c r="D299" s="185" t="str">
        <f t="shared" ref="D299:D311" si="19">"09"</f>
        <v>09</v>
      </c>
      <c r="E299" s="160"/>
      <c r="F299" s="349"/>
      <c r="G299" s="130">
        <f>G300+G303+G306+G309</f>
        <v>0</v>
      </c>
    </row>
    <row r="300" spans="1:7" ht="20.25" hidden="1" customHeight="1">
      <c r="A300" s="32" t="s">
        <v>964</v>
      </c>
      <c r="B300" s="349">
        <v>207</v>
      </c>
      <c r="C300" s="185" t="str">
        <f t="shared" si="17"/>
        <v>07</v>
      </c>
      <c r="D300" s="185" t="str">
        <f t="shared" si="19"/>
        <v>09</v>
      </c>
      <c r="E300" s="349" t="s">
        <v>567</v>
      </c>
      <c r="F300" s="349"/>
      <c r="G300" s="130">
        <f>G301+G302</f>
        <v>0</v>
      </c>
    </row>
    <row r="301" spans="1:7" ht="96.75" hidden="1" customHeight="1">
      <c r="A301" s="5" t="s">
        <v>1992</v>
      </c>
      <c r="B301" s="349">
        <v>207</v>
      </c>
      <c r="C301" s="185" t="str">
        <f t="shared" si="17"/>
        <v>07</v>
      </c>
      <c r="D301" s="185" t="str">
        <f t="shared" si="19"/>
        <v>09</v>
      </c>
      <c r="E301" s="349" t="s">
        <v>567</v>
      </c>
      <c r="F301" s="349" t="str">
        <f>"100"</f>
        <v>100</v>
      </c>
      <c r="G301" s="130"/>
    </row>
    <row r="302" spans="1:7" ht="39" hidden="1" customHeight="1">
      <c r="A302" s="5" t="s">
        <v>1995</v>
      </c>
      <c r="B302" s="349">
        <v>207</v>
      </c>
      <c r="C302" s="185" t="str">
        <f t="shared" si="17"/>
        <v>07</v>
      </c>
      <c r="D302" s="185" t="str">
        <f t="shared" si="19"/>
        <v>09</v>
      </c>
      <c r="E302" s="349" t="s">
        <v>567</v>
      </c>
      <c r="F302" s="349" t="str">
        <f>"200"</f>
        <v>200</v>
      </c>
      <c r="G302" s="130"/>
    </row>
    <row r="303" spans="1:7" ht="21" hidden="1" customHeight="1">
      <c r="A303" s="32" t="s">
        <v>708</v>
      </c>
      <c r="B303" s="349">
        <v>207</v>
      </c>
      <c r="C303" s="185" t="str">
        <f t="shared" si="17"/>
        <v>07</v>
      </c>
      <c r="D303" s="185" t="str">
        <f t="shared" si="19"/>
        <v>09</v>
      </c>
      <c r="E303" s="349" t="s">
        <v>709</v>
      </c>
      <c r="F303" s="349"/>
      <c r="G303" s="130">
        <f>G304+G305</f>
        <v>0</v>
      </c>
    </row>
    <row r="304" spans="1:7" ht="40.5" hidden="1" customHeight="1">
      <c r="A304" s="5" t="s">
        <v>1995</v>
      </c>
      <c r="B304" s="349">
        <v>207</v>
      </c>
      <c r="C304" s="185" t="str">
        <f t="shared" si="17"/>
        <v>07</v>
      </c>
      <c r="D304" s="185" t="str">
        <f t="shared" si="19"/>
        <v>09</v>
      </c>
      <c r="E304" s="349" t="s">
        <v>709</v>
      </c>
      <c r="F304" s="349" t="str">
        <f>"200"</f>
        <v>200</v>
      </c>
      <c r="G304" s="130"/>
    </row>
    <row r="305" spans="1:22" ht="40.5" hidden="1" customHeight="1">
      <c r="A305" s="32" t="s">
        <v>468</v>
      </c>
      <c r="B305" s="349">
        <v>207</v>
      </c>
      <c r="C305" s="185" t="str">
        <f t="shared" si="17"/>
        <v>07</v>
      </c>
      <c r="D305" s="185" t="str">
        <f t="shared" si="19"/>
        <v>09</v>
      </c>
      <c r="E305" s="349" t="s">
        <v>709</v>
      </c>
      <c r="F305" s="349">
        <v>822</v>
      </c>
      <c r="G305" s="130"/>
    </row>
    <row r="306" spans="1:22" ht="59.25" hidden="1" customHeight="1">
      <c r="A306" s="40" t="s">
        <v>2006</v>
      </c>
      <c r="B306" s="349">
        <v>207</v>
      </c>
      <c r="C306" s="185" t="str">
        <f t="shared" si="17"/>
        <v>07</v>
      </c>
      <c r="D306" s="185" t="str">
        <f t="shared" si="19"/>
        <v>09</v>
      </c>
      <c r="E306" s="349" t="s">
        <v>710</v>
      </c>
      <c r="F306" s="349"/>
      <c r="G306" s="130">
        <f>G307+G308</f>
        <v>0</v>
      </c>
    </row>
    <row r="307" spans="1:22" ht="96" hidden="1" customHeight="1">
      <c r="A307" s="5" t="s">
        <v>1992</v>
      </c>
      <c r="B307" s="349">
        <v>207</v>
      </c>
      <c r="C307" s="185" t="str">
        <f t="shared" si="17"/>
        <v>07</v>
      </c>
      <c r="D307" s="185" t="str">
        <f t="shared" si="19"/>
        <v>09</v>
      </c>
      <c r="E307" s="349" t="s">
        <v>710</v>
      </c>
      <c r="F307" s="349" t="str">
        <f>"100"</f>
        <v>100</v>
      </c>
      <c r="G307" s="130"/>
    </row>
    <row r="308" spans="1:22" ht="44.25" hidden="1" customHeight="1">
      <c r="A308" s="5" t="s">
        <v>1995</v>
      </c>
      <c r="B308" s="349">
        <v>207</v>
      </c>
      <c r="C308" s="185" t="str">
        <f t="shared" si="17"/>
        <v>07</v>
      </c>
      <c r="D308" s="185" t="str">
        <f t="shared" si="19"/>
        <v>09</v>
      </c>
      <c r="E308" s="349" t="s">
        <v>710</v>
      </c>
      <c r="F308" s="349" t="str">
        <f>"200"</f>
        <v>200</v>
      </c>
      <c r="G308" s="130"/>
    </row>
    <row r="309" spans="1:22" ht="80.25" hidden="1" customHeight="1">
      <c r="A309" s="32" t="s">
        <v>369</v>
      </c>
      <c r="B309" s="349">
        <v>207</v>
      </c>
      <c r="C309" s="185" t="str">
        <f t="shared" si="17"/>
        <v>07</v>
      </c>
      <c r="D309" s="185" t="str">
        <f t="shared" si="19"/>
        <v>09</v>
      </c>
      <c r="E309" s="349"/>
      <c r="F309" s="64"/>
      <c r="G309" s="130">
        <f>G310+G311</f>
        <v>0</v>
      </c>
    </row>
    <row r="310" spans="1:22" ht="78" hidden="1" customHeight="1">
      <c r="A310" s="32" t="s">
        <v>467</v>
      </c>
      <c r="B310" s="349">
        <v>207</v>
      </c>
      <c r="C310" s="185" t="str">
        <f t="shared" si="17"/>
        <v>07</v>
      </c>
      <c r="D310" s="185" t="str">
        <f t="shared" si="19"/>
        <v>09</v>
      </c>
      <c r="E310" s="1" t="s">
        <v>370</v>
      </c>
      <c r="F310" s="1">
        <v>821</v>
      </c>
      <c r="G310" s="238"/>
    </row>
    <row r="311" spans="1:22" ht="41.25" hidden="1" customHeight="1">
      <c r="A311" s="32" t="s">
        <v>468</v>
      </c>
      <c r="B311" s="349">
        <v>207</v>
      </c>
      <c r="C311" s="185" t="str">
        <f t="shared" si="17"/>
        <v>07</v>
      </c>
      <c r="D311" s="185" t="str">
        <f t="shared" si="19"/>
        <v>09</v>
      </c>
      <c r="E311" s="1" t="s">
        <v>370</v>
      </c>
      <c r="F311" s="1">
        <v>822</v>
      </c>
      <c r="G311" s="238"/>
    </row>
    <row r="312" spans="1:22" s="164" customFormat="1" ht="21.75" hidden="1" customHeight="1">
      <c r="A312" s="191" t="s">
        <v>772</v>
      </c>
      <c r="B312" s="118">
        <v>207</v>
      </c>
      <c r="C312" s="192" t="str">
        <f>"10"</f>
        <v>10</v>
      </c>
      <c r="D312" s="161"/>
      <c r="E312" s="162"/>
      <c r="F312" s="118"/>
      <c r="G312" s="326">
        <f>G313+G316</f>
        <v>0</v>
      </c>
      <c r="H312" s="163"/>
      <c r="I312" s="163"/>
      <c r="J312" s="163"/>
      <c r="K312" s="250"/>
      <c r="L312" s="163"/>
      <c r="M312" s="163"/>
      <c r="V312" s="268"/>
    </row>
    <row r="313" spans="1:22" ht="21" hidden="1" customHeight="1">
      <c r="A313" s="32" t="s">
        <v>1565</v>
      </c>
      <c r="B313" s="349">
        <v>207</v>
      </c>
      <c r="C313" s="185">
        <v>10</v>
      </c>
      <c r="D313" s="185" t="str">
        <f>"03"</f>
        <v>03</v>
      </c>
      <c r="E313" s="160"/>
      <c r="F313" s="349"/>
      <c r="G313" s="130">
        <f>G314</f>
        <v>0</v>
      </c>
    </row>
    <row r="314" spans="1:22" ht="22.5" hidden="1" customHeight="1">
      <c r="A314" s="201" t="s">
        <v>2008</v>
      </c>
      <c r="B314" s="349">
        <v>207</v>
      </c>
      <c r="C314" s="185">
        <v>10</v>
      </c>
      <c r="D314" s="185" t="str">
        <f>"03"</f>
        <v>03</v>
      </c>
      <c r="E314" s="349" t="s">
        <v>2007</v>
      </c>
      <c r="F314" s="349"/>
      <c r="G314" s="130">
        <f>G315</f>
        <v>0</v>
      </c>
    </row>
    <row r="315" spans="1:22" ht="19.5" hidden="1" customHeight="1">
      <c r="A315" s="201" t="s">
        <v>1999</v>
      </c>
      <c r="B315" s="349">
        <v>207</v>
      </c>
      <c r="C315" s="185">
        <v>10</v>
      </c>
      <c r="D315" s="185" t="str">
        <f>"03"</f>
        <v>03</v>
      </c>
      <c r="E315" s="349" t="s">
        <v>2007</v>
      </c>
      <c r="F315" s="349" t="str">
        <f>"300"</f>
        <v>300</v>
      </c>
      <c r="G315" s="130"/>
    </row>
    <row r="316" spans="1:22" ht="21.75" hidden="1" customHeight="1">
      <c r="A316" s="32" t="s">
        <v>1114</v>
      </c>
      <c r="B316" s="349">
        <v>207</v>
      </c>
      <c r="C316" s="185">
        <v>10</v>
      </c>
      <c r="D316" s="185" t="str">
        <f>"04"</f>
        <v>04</v>
      </c>
      <c r="E316" s="160"/>
      <c r="F316" s="349"/>
      <c r="G316" s="130">
        <f>G317</f>
        <v>0</v>
      </c>
    </row>
    <row r="317" spans="1:22" ht="99" hidden="1" customHeight="1">
      <c r="A317" s="32" t="s">
        <v>2020</v>
      </c>
      <c r="B317" s="349">
        <v>207</v>
      </c>
      <c r="C317" s="185">
        <v>10</v>
      </c>
      <c r="D317" s="185" t="str">
        <f>"04"</f>
        <v>04</v>
      </c>
      <c r="E317" s="349" t="s">
        <v>1115</v>
      </c>
      <c r="F317" s="349"/>
      <c r="G317" s="130">
        <f>G318</f>
        <v>0</v>
      </c>
    </row>
    <row r="318" spans="1:22" ht="21.75" hidden="1" customHeight="1">
      <c r="A318" s="19" t="s">
        <v>1999</v>
      </c>
      <c r="B318" s="349">
        <v>207</v>
      </c>
      <c r="C318" s="185">
        <v>10</v>
      </c>
      <c r="D318" s="185" t="str">
        <f>"04"</f>
        <v>04</v>
      </c>
      <c r="E318" s="349" t="s">
        <v>1115</v>
      </c>
      <c r="F318" s="349" t="str">
        <f>"300"</f>
        <v>300</v>
      </c>
      <c r="G318" s="130"/>
    </row>
    <row r="319" spans="1:22" ht="104.25" customHeight="1">
      <c r="A319" s="63" t="s">
        <v>2628</v>
      </c>
      <c r="B319" s="209">
        <v>400</v>
      </c>
      <c r="C319" s="185" t="str">
        <f>"05"</f>
        <v>05</v>
      </c>
      <c r="D319" s="185" t="str">
        <f>"03"</f>
        <v>03</v>
      </c>
      <c r="E319" s="7" t="s">
        <v>2591</v>
      </c>
      <c r="F319" s="535">
        <v>200</v>
      </c>
      <c r="G319" s="130">
        <v>250</v>
      </c>
    </row>
    <row r="320" spans="1:22" ht="102.75" customHeight="1">
      <c r="A320" s="542" t="s">
        <v>2621</v>
      </c>
      <c r="B320" s="209">
        <v>400</v>
      </c>
      <c r="C320" s="185" t="str">
        <f>"05"</f>
        <v>05</v>
      </c>
      <c r="D320" s="185" t="str">
        <f>"03"</f>
        <v>03</v>
      </c>
      <c r="E320" s="544" t="s">
        <v>2618</v>
      </c>
      <c r="F320" s="541">
        <v>200</v>
      </c>
      <c r="G320" s="130">
        <v>9173.2999999999993</v>
      </c>
    </row>
    <row r="321" spans="1:22" ht="21.75" customHeight="1">
      <c r="A321" s="542" t="s">
        <v>2621</v>
      </c>
      <c r="B321" s="209">
        <v>400</v>
      </c>
      <c r="C321" s="185" t="str">
        <f>"05"</f>
        <v>05</v>
      </c>
      <c r="D321" s="185" t="str">
        <f>"03"</f>
        <v>03</v>
      </c>
      <c r="E321" s="544" t="s">
        <v>2619</v>
      </c>
      <c r="F321" s="541">
        <v>200</v>
      </c>
      <c r="G321" s="130"/>
    </row>
    <row r="322" spans="1:22" ht="21.75" customHeight="1">
      <c r="A322" s="542" t="s">
        <v>2621</v>
      </c>
      <c r="B322" s="209">
        <v>400</v>
      </c>
      <c r="C322" s="185" t="str">
        <f>"05"</f>
        <v>05</v>
      </c>
      <c r="D322" s="185" t="str">
        <f>"03"</f>
        <v>03</v>
      </c>
      <c r="E322" s="544" t="s">
        <v>2620</v>
      </c>
      <c r="F322" s="541">
        <v>200</v>
      </c>
      <c r="G322" s="130"/>
    </row>
    <row r="323" spans="1:22" ht="57.75" customHeight="1">
      <c r="A323" s="259" t="s">
        <v>2553</v>
      </c>
      <c r="B323" s="212">
        <v>400</v>
      </c>
      <c r="C323" s="185"/>
      <c r="D323" s="185"/>
      <c r="E323" s="349"/>
      <c r="F323" s="349"/>
      <c r="G323" s="241">
        <f>G328+G353+G385+G324</f>
        <v>1592.2</v>
      </c>
    </row>
    <row r="324" spans="1:22" ht="70.5" hidden="1" customHeight="1">
      <c r="A324" s="32" t="s">
        <v>1638</v>
      </c>
      <c r="B324" s="213">
        <v>208</v>
      </c>
      <c r="C324" s="192" t="str">
        <f>"04"</f>
        <v>04</v>
      </c>
      <c r="D324" s="194"/>
      <c r="E324" s="66"/>
      <c r="F324" s="349"/>
      <c r="G324" s="241">
        <f>G325</f>
        <v>0</v>
      </c>
    </row>
    <row r="325" spans="1:22" ht="70.5" hidden="1" customHeight="1">
      <c r="A325" s="32" t="s">
        <v>318</v>
      </c>
      <c r="B325" s="213">
        <v>208</v>
      </c>
      <c r="C325" s="192" t="str">
        <f>"04"</f>
        <v>04</v>
      </c>
      <c r="D325" s="185" t="str">
        <f>"12"</f>
        <v>12</v>
      </c>
      <c r="E325" s="349"/>
      <c r="F325" s="349"/>
      <c r="G325" s="241">
        <f>G326</f>
        <v>0</v>
      </c>
    </row>
    <row r="326" spans="1:22" ht="70.5" hidden="1" customHeight="1">
      <c r="A326" s="179" t="s">
        <v>1152</v>
      </c>
      <c r="B326" s="118">
        <v>208</v>
      </c>
      <c r="C326" s="192" t="str">
        <f>"04"</f>
        <v>04</v>
      </c>
      <c r="D326" s="185" t="str">
        <f>"12"</f>
        <v>12</v>
      </c>
      <c r="E326" s="349" t="s">
        <v>319</v>
      </c>
      <c r="F326" s="349"/>
      <c r="G326" s="241">
        <f>G327</f>
        <v>0</v>
      </c>
    </row>
    <row r="327" spans="1:22" ht="70.5" hidden="1" customHeight="1">
      <c r="A327" s="32" t="s">
        <v>1195</v>
      </c>
      <c r="B327" s="118">
        <v>208</v>
      </c>
      <c r="C327" s="192" t="str">
        <f>"04"</f>
        <v>04</v>
      </c>
      <c r="D327" s="185" t="str">
        <f>"12"</f>
        <v>12</v>
      </c>
      <c r="E327" s="349" t="s">
        <v>319</v>
      </c>
      <c r="F327" s="64" t="s">
        <v>320</v>
      </c>
      <c r="G327" s="241"/>
    </row>
    <row r="328" spans="1:22" ht="70.5" hidden="1" customHeight="1">
      <c r="A328" s="214" t="s">
        <v>814</v>
      </c>
      <c r="B328" s="215">
        <v>208</v>
      </c>
      <c r="C328" s="216" t="str">
        <f t="shared" ref="C328:C352" si="20">"07"</f>
        <v>07</v>
      </c>
      <c r="D328" s="195"/>
      <c r="E328" s="181"/>
      <c r="F328" s="349"/>
      <c r="G328" s="241">
        <f>G329+G341+G350</f>
        <v>0</v>
      </c>
      <c r="H328" s="318">
        <v>7130</v>
      </c>
    </row>
    <row r="329" spans="1:22" s="164" customFormat="1" ht="70.5" hidden="1" customHeight="1">
      <c r="A329" s="191" t="s">
        <v>815</v>
      </c>
      <c r="B329" s="118">
        <v>208</v>
      </c>
      <c r="C329" s="192" t="str">
        <f t="shared" si="20"/>
        <v>07</v>
      </c>
      <c r="D329" s="192" t="str">
        <f t="shared" ref="D329:D340" si="21">"02"</f>
        <v>02</v>
      </c>
      <c r="E329" s="118"/>
      <c r="F329" s="118"/>
      <c r="G329" s="326">
        <f>G330+G335+G333+G339+G337</f>
        <v>0</v>
      </c>
      <c r="H329" s="163"/>
      <c r="I329" s="163"/>
      <c r="J329" s="163"/>
      <c r="K329" s="250"/>
      <c r="L329" s="163"/>
      <c r="M329" s="163"/>
      <c r="V329" s="268"/>
    </row>
    <row r="330" spans="1:22" ht="70.5" hidden="1" customHeight="1">
      <c r="A330" s="32" t="s">
        <v>1612</v>
      </c>
      <c r="B330" s="349">
        <v>208</v>
      </c>
      <c r="C330" s="185" t="str">
        <f t="shared" si="20"/>
        <v>07</v>
      </c>
      <c r="D330" s="185" t="str">
        <f t="shared" si="21"/>
        <v>02</v>
      </c>
      <c r="E330" s="349" t="s">
        <v>818</v>
      </c>
      <c r="F330" s="349"/>
      <c r="G330" s="130">
        <f>G331+G332</f>
        <v>0</v>
      </c>
    </row>
    <row r="331" spans="1:22" ht="70.5" hidden="1" customHeight="1">
      <c r="A331" s="5" t="s">
        <v>2000</v>
      </c>
      <c r="B331" s="349">
        <v>208</v>
      </c>
      <c r="C331" s="185" t="str">
        <f t="shared" si="20"/>
        <v>07</v>
      </c>
      <c r="D331" s="185" t="str">
        <f t="shared" si="21"/>
        <v>02</v>
      </c>
      <c r="E331" s="349" t="s">
        <v>818</v>
      </c>
      <c r="F331" s="349">
        <v>600</v>
      </c>
      <c r="G331" s="130"/>
    </row>
    <row r="332" spans="1:22" ht="70.5" hidden="1" customHeight="1">
      <c r="A332" s="32" t="s">
        <v>468</v>
      </c>
      <c r="B332" s="349">
        <v>208</v>
      </c>
      <c r="C332" s="185" t="str">
        <f t="shared" si="20"/>
        <v>07</v>
      </c>
      <c r="D332" s="185" t="str">
        <f t="shared" si="21"/>
        <v>02</v>
      </c>
      <c r="E332" s="349" t="s">
        <v>818</v>
      </c>
      <c r="F332" s="349">
        <v>822</v>
      </c>
      <c r="G332" s="130"/>
    </row>
    <row r="333" spans="1:22" ht="70.5" hidden="1" customHeight="1">
      <c r="A333" s="32" t="s">
        <v>1987</v>
      </c>
      <c r="B333" s="349">
        <v>208</v>
      </c>
      <c r="C333" s="185" t="str">
        <f t="shared" si="20"/>
        <v>07</v>
      </c>
      <c r="D333" s="185" t="str">
        <f t="shared" si="21"/>
        <v>02</v>
      </c>
      <c r="E333" s="349" t="s">
        <v>1442</v>
      </c>
      <c r="F333" s="349"/>
      <c r="G333" s="130">
        <f>G334</f>
        <v>0</v>
      </c>
    </row>
    <row r="334" spans="1:22" ht="70.5" hidden="1" customHeight="1">
      <c r="A334" s="32" t="s">
        <v>468</v>
      </c>
      <c r="B334" s="349">
        <v>208</v>
      </c>
      <c r="C334" s="185" t="str">
        <f t="shared" si="20"/>
        <v>07</v>
      </c>
      <c r="D334" s="185" t="str">
        <f t="shared" si="21"/>
        <v>02</v>
      </c>
      <c r="E334" s="349" t="s">
        <v>1442</v>
      </c>
      <c r="F334" s="64" t="s">
        <v>503</v>
      </c>
      <c r="G334" s="130"/>
    </row>
    <row r="335" spans="1:22" ht="70.5" hidden="1" customHeight="1">
      <c r="A335" s="5" t="s">
        <v>479</v>
      </c>
      <c r="B335" s="349">
        <v>208</v>
      </c>
      <c r="C335" s="185" t="str">
        <f t="shared" si="20"/>
        <v>07</v>
      </c>
      <c r="D335" s="185" t="str">
        <f t="shared" si="21"/>
        <v>02</v>
      </c>
      <c r="E335" s="349" t="s">
        <v>480</v>
      </c>
      <c r="F335" s="64"/>
      <c r="G335" s="130">
        <f>G336</f>
        <v>0</v>
      </c>
    </row>
    <row r="336" spans="1:22" ht="70.5" hidden="1" customHeight="1">
      <c r="A336" s="32" t="s">
        <v>1610</v>
      </c>
      <c r="B336" s="349">
        <v>208</v>
      </c>
      <c r="C336" s="185" t="str">
        <f t="shared" si="20"/>
        <v>07</v>
      </c>
      <c r="D336" s="185" t="str">
        <f t="shared" si="21"/>
        <v>02</v>
      </c>
      <c r="E336" s="349" t="s">
        <v>480</v>
      </c>
      <c r="F336" s="64" t="s">
        <v>566</v>
      </c>
      <c r="G336" s="130"/>
    </row>
    <row r="337" spans="1:22" ht="70.5" hidden="1" customHeight="1">
      <c r="A337" s="32" t="s">
        <v>1977</v>
      </c>
      <c r="B337" s="349">
        <v>208</v>
      </c>
      <c r="C337" s="185" t="str">
        <f t="shared" si="20"/>
        <v>07</v>
      </c>
      <c r="D337" s="185" t="str">
        <f>"02"</f>
        <v>02</v>
      </c>
      <c r="E337" s="1" t="s">
        <v>2032</v>
      </c>
      <c r="F337" s="349"/>
      <c r="G337" s="130">
        <f>G338</f>
        <v>0</v>
      </c>
    </row>
    <row r="338" spans="1:22" ht="70.5" hidden="1" customHeight="1">
      <c r="A338" s="5" t="s">
        <v>2000</v>
      </c>
      <c r="B338" s="349">
        <v>208</v>
      </c>
      <c r="C338" s="185" t="str">
        <f t="shared" si="20"/>
        <v>07</v>
      </c>
      <c r="D338" s="185" t="str">
        <f>"02"</f>
        <v>02</v>
      </c>
      <c r="E338" s="1" t="s">
        <v>2032</v>
      </c>
      <c r="F338" s="349">
        <v>600</v>
      </c>
      <c r="G338" s="130"/>
    </row>
    <row r="339" spans="1:22" ht="70.5" hidden="1" customHeight="1">
      <c r="A339" s="6" t="s">
        <v>1965</v>
      </c>
      <c r="B339" s="349">
        <v>208</v>
      </c>
      <c r="C339" s="185" t="str">
        <f t="shared" si="20"/>
        <v>07</v>
      </c>
      <c r="D339" s="185" t="str">
        <f t="shared" si="21"/>
        <v>02</v>
      </c>
      <c r="E339" s="349" t="s">
        <v>2048</v>
      </c>
      <c r="F339" s="64"/>
      <c r="G339" s="130">
        <f>G340</f>
        <v>0</v>
      </c>
    </row>
    <row r="340" spans="1:22" ht="70.5" hidden="1" customHeight="1">
      <c r="A340" s="5" t="s">
        <v>2000</v>
      </c>
      <c r="B340" s="349">
        <v>208</v>
      </c>
      <c r="C340" s="185" t="str">
        <f t="shared" si="20"/>
        <v>07</v>
      </c>
      <c r="D340" s="185" t="str">
        <f t="shared" si="21"/>
        <v>02</v>
      </c>
      <c r="E340" s="349" t="s">
        <v>2048</v>
      </c>
      <c r="F340" s="349">
        <v>600</v>
      </c>
      <c r="G340" s="130"/>
    </row>
    <row r="341" spans="1:22" s="164" customFormat="1" ht="70.5" hidden="1" customHeight="1">
      <c r="A341" s="191" t="s">
        <v>706</v>
      </c>
      <c r="B341" s="118">
        <v>208</v>
      </c>
      <c r="C341" s="192" t="str">
        <f t="shared" si="20"/>
        <v>07</v>
      </c>
      <c r="D341" s="192" t="str">
        <f t="shared" ref="D341:D349" si="22">"07"</f>
        <v>07</v>
      </c>
      <c r="E341" s="118"/>
      <c r="F341" s="118"/>
      <c r="G341" s="326">
        <f>G342+G346+G348+G344</f>
        <v>0</v>
      </c>
      <c r="H341" s="163"/>
      <c r="I341" s="163"/>
      <c r="J341" s="163"/>
      <c r="K341" s="250"/>
      <c r="L341" s="163"/>
      <c r="M341" s="163"/>
      <c r="V341" s="268"/>
    </row>
    <row r="342" spans="1:22" ht="70.5" hidden="1" customHeight="1">
      <c r="A342" s="2" t="s">
        <v>775</v>
      </c>
      <c r="B342" s="349">
        <v>208</v>
      </c>
      <c r="C342" s="185" t="str">
        <f t="shared" si="20"/>
        <v>07</v>
      </c>
      <c r="D342" s="185" t="str">
        <f t="shared" si="22"/>
        <v>07</v>
      </c>
      <c r="E342" s="1" t="s">
        <v>778</v>
      </c>
      <c r="F342" s="349"/>
      <c r="G342" s="130">
        <f>G343</f>
        <v>0</v>
      </c>
    </row>
    <row r="343" spans="1:22" ht="70.5" hidden="1" customHeight="1">
      <c r="A343" s="5" t="s">
        <v>1995</v>
      </c>
      <c r="B343" s="349">
        <v>208</v>
      </c>
      <c r="C343" s="185" t="str">
        <f t="shared" si="20"/>
        <v>07</v>
      </c>
      <c r="D343" s="185" t="str">
        <f t="shared" si="22"/>
        <v>07</v>
      </c>
      <c r="E343" s="1" t="s">
        <v>778</v>
      </c>
      <c r="F343" s="349" t="str">
        <f>"200"</f>
        <v>200</v>
      </c>
      <c r="G343" s="130"/>
    </row>
    <row r="344" spans="1:22" ht="70.5" hidden="1" customHeight="1">
      <c r="A344" s="217" t="s">
        <v>67</v>
      </c>
      <c r="B344" s="349">
        <v>208</v>
      </c>
      <c r="C344" s="185" t="str">
        <f t="shared" si="20"/>
        <v>07</v>
      </c>
      <c r="D344" s="185" t="str">
        <f t="shared" si="22"/>
        <v>07</v>
      </c>
      <c r="E344" s="271" t="s">
        <v>1443</v>
      </c>
      <c r="F344" s="349"/>
      <c r="G344" s="130">
        <f>G345</f>
        <v>0</v>
      </c>
    </row>
    <row r="345" spans="1:22" ht="70.5" hidden="1" customHeight="1">
      <c r="A345" s="5" t="s">
        <v>1995</v>
      </c>
      <c r="B345" s="349">
        <v>208</v>
      </c>
      <c r="C345" s="185" t="str">
        <f t="shared" si="20"/>
        <v>07</v>
      </c>
      <c r="D345" s="185" t="str">
        <f t="shared" si="22"/>
        <v>07</v>
      </c>
      <c r="E345" s="1" t="s">
        <v>1443</v>
      </c>
      <c r="F345" s="349" t="str">
        <f>"200"</f>
        <v>200</v>
      </c>
      <c r="G345" s="130"/>
    </row>
    <row r="346" spans="1:22" ht="70.5" hidden="1" customHeight="1">
      <c r="A346" s="275" t="s">
        <v>32</v>
      </c>
      <c r="B346" s="349">
        <v>208</v>
      </c>
      <c r="C346" s="185" t="str">
        <f t="shared" si="20"/>
        <v>07</v>
      </c>
      <c r="D346" s="185" t="str">
        <f t="shared" si="22"/>
        <v>07</v>
      </c>
      <c r="E346" s="1" t="s">
        <v>345</v>
      </c>
      <c r="F346" s="349"/>
      <c r="G346" s="130">
        <f>G347</f>
        <v>0</v>
      </c>
      <c r="I346" s="165"/>
      <c r="J346" s="165"/>
      <c r="L346" s="165"/>
    </row>
    <row r="347" spans="1:22" ht="70.5" hidden="1" customHeight="1">
      <c r="A347" s="5" t="s">
        <v>1995</v>
      </c>
      <c r="B347" s="349">
        <v>208</v>
      </c>
      <c r="C347" s="185" t="str">
        <f t="shared" si="20"/>
        <v>07</v>
      </c>
      <c r="D347" s="185" t="str">
        <f t="shared" si="22"/>
        <v>07</v>
      </c>
      <c r="E347" s="1" t="s">
        <v>345</v>
      </c>
      <c r="F347" s="349" t="str">
        <f>"200"</f>
        <v>200</v>
      </c>
      <c r="G347" s="130"/>
      <c r="I347" s="165">
        <v>200</v>
      </c>
      <c r="J347" s="165"/>
      <c r="L347" s="165"/>
    </row>
    <row r="348" spans="1:22" ht="70.5" hidden="1" customHeight="1">
      <c r="A348" s="325" t="s">
        <v>31</v>
      </c>
      <c r="B348" s="349">
        <v>208</v>
      </c>
      <c r="C348" s="185" t="str">
        <f t="shared" si="20"/>
        <v>07</v>
      </c>
      <c r="D348" s="185" t="str">
        <f t="shared" si="22"/>
        <v>07</v>
      </c>
      <c r="E348" s="1" t="s">
        <v>2049</v>
      </c>
      <c r="F348" s="349"/>
      <c r="G348" s="130">
        <f>G349</f>
        <v>0</v>
      </c>
      <c r="I348" s="165"/>
      <c r="J348" s="165"/>
      <c r="L348" s="165"/>
    </row>
    <row r="349" spans="1:22" ht="70.5" hidden="1" customHeight="1">
      <c r="A349" s="5" t="s">
        <v>1995</v>
      </c>
      <c r="B349" s="349">
        <v>208</v>
      </c>
      <c r="C349" s="185" t="str">
        <f t="shared" si="20"/>
        <v>07</v>
      </c>
      <c r="D349" s="185" t="str">
        <f t="shared" si="22"/>
        <v>07</v>
      </c>
      <c r="E349" s="1" t="s">
        <v>2049</v>
      </c>
      <c r="F349" s="349" t="str">
        <f>"200"</f>
        <v>200</v>
      </c>
      <c r="G349" s="130"/>
      <c r="I349" s="165">
        <v>113</v>
      </c>
      <c r="J349" s="165"/>
      <c r="L349" s="165"/>
    </row>
    <row r="350" spans="1:22" s="187" customFormat="1" ht="70.5" hidden="1" customHeight="1">
      <c r="A350" s="218" t="s">
        <v>707</v>
      </c>
      <c r="B350" s="219">
        <v>208</v>
      </c>
      <c r="C350" s="220" t="str">
        <f t="shared" si="20"/>
        <v>07</v>
      </c>
      <c r="D350" s="185" t="str">
        <f>"09"</f>
        <v>09</v>
      </c>
      <c r="E350" s="221"/>
      <c r="F350" s="219"/>
      <c r="G350" s="327">
        <f>G351</f>
        <v>0</v>
      </c>
      <c r="H350" s="186"/>
      <c r="I350" s="230"/>
      <c r="J350" s="230"/>
      <c r="K350" s="230"/>
      <c r="L350" s="230"/>
      <c r="M350" s="186"/>
      <c r="V350" s="269"/>
    </row>
    <row r="351" spans="1:22" ht="70.5" hidden="1" customHeight="1">
      <c r="A351" s="6" t="s">
        <v>1965</v>
      </c>
      <c r="B351" s="349">
        <v>208</v>
      </c>
      <c r="C351" s="185" t="str">
        <f t="shared" si="20"/>
        <v>07</v>
      </c>
      <c r="D351" s="185" t="str">
        <f>"09"</f>
        <v>09</v>
      </c>
      <c r="E351" s="349" t="s">
        <v>2048</v>
      </c>
      <c r="F351" s="349"/>
      <c r="G351" s="130">
        <f>G352</f>
        <v>0</v>
      </c>
      <c r="I351" s="165"/>
      <c r="J351" s="165"/>
      <c r="L351" s="165"/>
    </row>
    <row r="352" spans="1:22" ht="70.5" hidden="1" customHeight="1">
      <c r="A352" s="5" t="s">
        <v>1995</v>
      </c>
      <c r="B352" s="349">
        <v>208</v>
      </c>
      <c r="C352" s="185" t="str">
        <f t="shared" si="20"/>
        <v>07</v>
      </c>
      <c r="D352" s="185" t="str">
        <f>"09"</f>
        <v>09</v>
      </c>
      <c r="E352" s="349" t="s">
        <v>2048</v>
      </c>
      <c r="F352" s="349" t="str">
        <f>"200"</f>
        <v>200</v>
      </c>
      <c r="G352" s="130"/>
    </row>
    <row r="353" spans="1:22" s="164" customFormat="1" ht="27.75" customHeight="1">
      <c r="A353" s="191" t="s">
        <v>99</v>
      </c>
      <c r="B353" s="118">
        <v>400</v>
      </c>
      <c r="C353" s="192" t="str">
        <f t="shared" ref="C353:C384" si="23">"08"</f>
        <v>08</v>
      </c>
      <c r="D353" s="161"/>
      <c r="E353" s="162"/>
      <c r="F353" s="118"/>
      <c r="G353" s="326">
        <f>G354+G378</f>
        <v>1592.2</v>
      </c>
      <c r="H353" s="163"/>
      <c r="I353" s="163"/>
      <c r="J353" s="163"/>
      <c r="K353" s="250"/>
      <c r="L353" s="163"/>
      <c r="M353" s="163"/>
      <c r="V353" s="268"/>
    </row>
    <row r="354" spans="1:22" ht="22.5" customHeight="1">
      <c r="A354" s="32" t="s">
        <v>100</v>
      </c>
      <c r="B354" s="349">
        <v>400</v>
      </c>
      <c r="C354" s="185" t="str">
        <f t="shared" si="23"/>
        <v>08</v>
      </c>
      <c r="D354" s="185" t="str">
        <f t="shared" ref="D354:D377" si="24">"01"</f>
        <v>01</v>
      </c>
      <c r="E354" s="160"/>
      <c r="F354" s="349"/>
      <c r="G354" s="130">
        <v>1592.2</v>
      </c>
    </row>
    <row r="355" spans="1:22" ht="60" hidden="1" customHeight="1">
      <c r="A355" s="32" t="s">
        <v>101</v>
      </c>
      <c r="B355" s="349">
        <v>208</v>
      </c>
      <c r="C355" s="185" t="str">
        <f t="shared" si="23"/>
        <v>08</v>
      </c>
      <c r="D355" s="185" t="str">
        <f t="shared" si="24"/>
        <v>01</v>
      </c>
      <c r="E355" s="349" t="s">
        <v>2072</v>
      </c>
      <c r="F355" s="349"/>
      <c r="G355" s="130">
        <f>G356</f>
        <v>0</v>
      </c>
    </row>
    <row r="356" spans="1:22" ht="39" hidden="1" customHeight="1">
      <c r="A356" s="5" t="s">
        <v>1995</v>
      </c>
      <c r="B356" s="349">
        <v>208</v>
      </c>
      <c r="C356" s="185" t="str">
        <f t="shared" si="23"/>
        <v>08</v>
      </c>
      <c r="D356" s="185" t="str">
        <f t="shared" si="24"/>
        <v>01</v>
      </c>
      <c r="E356" s="349" t="s">
        <v>2072</v>
      </c>
      <c r="F356" s="349" t="str">
        <f>"200"</f>
        <v>200</v>
      </c>
      <c r="G356" s="130"/>
    </row>
    <row r="357" spans="1:22" ht="126.75" customHeight="1">
      <c r="A357" s="32" t="s">
        <v>2629</v>
      </c>
      <c r="B357" s="349">
        <v>400</v>
      </c>
      <c r="C357" s="185" t="str">
        <f t="shared" si="23"/>
        <v>08</v>
      </c>
      <c r="D357" s="185" t="str">
        <f t="shared" si="24"/>
        <v>01</v>
      </c>
      <c r="E357" s="536" t="s">
        <v>2613</v>
      </c>
      <c r="F357" s="64"/>
      <c r="G357" s="130">
        <v>1592.2</v>
      </c>
    </row>
    <row r="358" spans="1:22" ht="204" customHeight="1">
      <c r="A358" s="63" t="s">
        <v>2606</v>
      </c>
      <c r="B358" s="349">
        <v>400</v>
      </c>
      <c r="C358" s="185" t="str">
        <f t="shared" si="23"/>
        <v>08</v>
      </c>
      <c r="D358" s="185" t="str">
        <f t="shared" si="24"/>
        <v>01</v>
      </c>
      <c r="E358" s="535" t="s">
        <v>2596</v>
      </c>
      <c r="F358" s="349" t="str">
        <f>"100"</f>
        <v>100</v>
      </c>
      <c r="G358" s="130"/>
    </row>
    <row r="359" spans="1:22" ht="157.9" customHeight="1">
      <c r="A359" s="63" t="s">
        <v>2547</v>
      </c>
      <c r="B359" s="349">
        <v>400</v>
      </c>
      <c r="C359" s="185" t="str">
        <f t="shared" si="23"/>
        <v>08</v>
      </c>
      <c r="D359" s="185" t="str">
        <f t="shared" si="24"/>
        <v>01</v>
      </c>
      <c r="E359" s="535" t="s">
        <v>2596</v>
      </c>
      <c r="F359" s="349" t="str">
        <f>"200"</f>
        <v>200</v>
      </c>
      <c r="G359" s="130"/>
    </row>
    <row r="360" spans="1:22" ht="39" hidden="1" customHeight="1">
      <c r="A360" s="40" t="s">
        <v>2010</v>
      </c>
      <c r="B360" s="349">
        <v>400</v>
      </c>
      <c r="C360" s="185" t="str">
        <f t="shared" si="23"/>
        <v>08</v>
      </c>
      <c r="D360" s="185" t="str">
        <f t="shared" si="24"/>
        <v>01</v>
      </c>
      <c r="E360" s="349" t="s">
        <v>103</v>
      </c>
      <c r="F360" s="349"/>
      <c r="G360" s="130">
        <f>G362+G361</f>
        <v>0</v>
      </c>
    </row>
    <row r="361" spans="1:22" ht="99" hidden="1" customHeight="1">
      <c r="A361" s="5" t="s">
        <v>1992</v>
      </c>
      <c r="B361" s="349">
        <v>400</v>
      </c>
      <c r="C361" s="185" t="str">
        <f t="shared" si="23"/>
        <v>08</v>
      </c>
      <c r="D361" s="185" t="str">
        <f t="shared" si="24"/>
        <v>01</v>
      </c>
      <c r="E361" s="349" t="s">
        <v>103</v>
      </c>
      <c r="F361" s="349" t="str">
        <f>"100"</f>
        <v>100</v>
      </c>
      <c r="G361" s="130"/>
    </row>
    <row r="362" spans="1:22" ht="40.5" hidden="1" customHeight="1">
      <c r="A362" s="5" t="s">
        <v>1995</v>
      </c>
      <c r="B362" s="349">
        <v>400</v>
      </c>
      <c r="C362" s="185" t="str">
        <f t="shared" si="23"/>
        <v>08</v>
      </c>
      <c r="D362" s="185" t="str">
        <f t="shared" si="24"/>
        <v>01</v>
      </c>
      <c r="E362" s="349" t="s">
        <v>103</v>
      </c>
      <c r="F362" s="349" t="str">
        <f>"200"</f>
        <v>200</v>
      </c>
      <c r="G362" s="130"/>
    </row>
    <row r="363" spans="1:22" ht="43.5" hidden="1" customHeight="1">
      <c r="A363" s="5" t="s">
        <v>1412</v>
      </c>
      <c r="B363" s="349">
        <v>208</v>
      </c>
      <c r="C363" s="185" t="str">
        <f t="shared" si="23"/>
        <v>08</v>
      </c>
      <c r="D363" s="185" t="str">
        <f t="shared" si="24"/>
        <v>01</v>
      </c>
      <c r="E363" s="349" t="s">
        <v>788</v>
      </c>
      <c r="F363" s="349"/>
      <c r="G363" s="130">
        <f>G364+G365</f>
        <v>0</v>
      </c>
    </row>
    <row r="364" spans="1:22" ht="99.75" hidden="1" customHeight="1">
      <c r="A364" s="5" t="s">
        <v>1992</v>
      </c>
      <c r="B364" s="349">
        <v>208</v>
      </c>
      <c r="C364" s="185" t="str">
        <f t="shared" si="23"/>
        <v>08</v>
      </c>
      <c r="D364" s="185" t="str">
        <f t="shared" si="24"/>
        <v>01</v>
      </c>
      <c r="E364" s="349" t="s">
        <v>788</v>
      </c>
      <c r="F364" s="349" t="str">
        <f>"100"</f>
        <v>100</v>
      </c>
      <c r="G364" s="130"/>
    </row>
    <row r="365" spans="1:22" ht="45.75" hidden="1" customHeight="1">
      <c r="A365" s="5" t="s">
        <v>1995</v>
      </c>
      <c r="B365" s="349">
        <v>208</v>
      </c>
      <c r="C365" s="185" t="str">
        <f t="shared" si="23"/>
        <v>08</v>
      </c>
      <c r="D365" s="185" t="str">
        <f t="shared" si="24"/>
        <v>01</v>
      </c>
      <c r="E365" s="349" t="s">
        <v>788</v>
      </c>
      <c r="F365" s="349">
        <v>200</v>
      </c>
      <c r="G365" s="130"/>
    </row>
    <row r="366" spans="1:22" ht="39.75" hidden="1" customHeight="1">
      <c r="A366" s="32" t="s">
        <v>1987</v>
      </c>
      <c r="B366" s="349">
        <v>208</v>
      </c>
      <c r="C366" s="185" t="str">
        <f>"08"</f>
        <v>08</v>
      </c>
      <c r="D366" s="185" t="str">
        <f>"01"</f>
        <v>01</v>
      </c>
      <c r="E366" s="349" t="s">
        <v>2055</v>
      </c>
      <c r="F366" s="349"/>
      <c r="G366" s="130">
        <f>G367</f>
        <v>0</v>
      </c>
    </row>
    <row r="367" spans="1:22" ht="93" hidden="1" customHeight="1">
      <c r="A367" s="5" t="s">
        <v>1992</v>
      </c>
      <c r="B367" s="349">
        <v>208</v>
      </c>
      <c r="C367" s="185" t="str">
        <f t="shared" si="23"/>
        <v>08</v>
      </c>
      <c r="D367" s="185" t="str">
        <f t="shared" si="24"/>
        <v>01</v>
      </c>
      <c r="E367" s="349" t="s">
        <v>2055</v>
      </c>
      <c r="F367" s="349" t="str">
        <f>"100"</f>
        <v>100</v>
      </c>
      <c r="G367" s="130"/>
    </row>
    <row r="368" spans="1:22" ht="57.75" hidden="1" customHeight="1">
      <c r="A368" s="6" t="s">
        <v>1974</v>
      </c>
      <c r="B368" s="349">
        <v>200</v>
      </c>
      <c r="C368" s="185" t="str">
        <f t="shared" si="23"/>
        <v>08</v>
      </c>
      <c r="D368" s="185" t="str">
        <f t="shared" si="24"/>
        <v>01</v>
      </c>
      <c r="E368" s="1" t="s">
        <v>2052</v>
      </c>
      <c r="F368" s="1"/>
      <c r="G368" s="130">
        <f>G369</f>
        <v>0</v>
      </c>
    </row>
    <row r="369" spans="1:22" ht="45.75" hidden="1" customHeight="1">
      <c r="A369" s="5" t="s">
        <v>1995</v>
      </c>
      <c r="B369" s="349">
        <v>200</v>
      </c>
      <c r="C369" s="185" t="str">
        <f t="shared" si="23"/>
        <v>08</v>
      </c>
      <c r="D369" s="185" t="str">
        <f t="shared" si="24"/>
        <v>01</v>
      </c>
      <c r="E369" s="1" t="s">
        <v>2052</v>
      </c>
      <c r="F369" s="1">
        <v>200</v>
      </c>
      <c r="G369" s="130"/>
    </row>
    <row r="370" spans="1:22" ht="39" hidden="1" customHeight="1">
      <c r="A370" s="6" t="s">
        <v>1965</v>
      </c>
      <c r="B370" s="349">
        <v>208</v>
      </c>
      <c r="C370" s="185" t="str">
        <f t="shared" si="23"/>
        <v>08</v>
      </c>
      <c r="D370" s="185" t="str">
        <f t="shared" si="24"/>
        <v>01</v>
      </c>
      <c r="E370" s="349" t="s">
        <v>2048</v>
      </c>
      <c r="F370" s="64"/>
      <c r="G370" s="130">
        <f>G371</f>
        <v>0</v>
      </c>
    </row>
    <row r="371" spans="1:22" ht="99" hidden="1" customHeight="1">
      <c r="A371" s="5" t="s">
        <v>1992</v>
      </c>
      <c r="B371" s="349">
        <v>208</v>
      </c>
      <c r="C371" s="185" t="str">
        <f t="shared" si="23"/>
        <v>08</v>
      </c>
      <c r="D371" s="185" t="str">
        <f t="shared" si="24"/>
        <v>01</v>
      </c>
      <c r="E371" s="349" t="s">
        <v>2048</v>
      </c>
      <c r="F371" s="349" t="str">
        <f>"100"</f>
        <v>100</v>
      </c>
      <c r="G371" s="130"/>
    </row>
    <row r="372" spans="1:22" ht="54" hidden="1" customHeight="1">
      <c r="A372" s="324" t="s">
        <v>1712</v>
      </c>
      <c r="B372" s="349">
        <v>208</v>
      </c>
      <c r="C372" s="185" t="str">
        <f t="shared" si="23"/>
        <v>08</v>
      </c>
      <c r="D372" s="185" t="str">
        <f t="shared" si="24"/>
        <v>01</v>
      </c>
      <c r="E372" s="349" t="s">
        <v>2051</v>
      </c>
      <c r="F372" s="64"/>
      <c r="G372" s="130">
        <f>G373</f>
        <v>0</v>
      </c>
    </row>
    <row r="373" spans="1:22" ht="93.75" hidden="1" customHeight="1">
      <c r="A373" s="5" t="s">
        <v>1992</v>
      </c>
      <c r="B373" s="349">
        <v>208</v>
      </c>
      <c r="C373" s="185" t="str">
        <f t="shared" si="23"/>
        <v>08</v>
      </c>
      <c r="D373" s="185" t="str">
        <f t="shared" si="24"/>
        <v>01</v>
      </c>
      <c r="E373" s="349" t="s">
        <v>2051</v>
      </c>
      <c r="F373" s="349" t="str">
        <f>"100"</f>
        <v>100</v>
      </c>
      <c r="G373" s="130"/>
    </row>
    <row r="374" spans="1:22" ht="78.75" hidden="1" customHeight="1">
      <c r="A374" s="32" t="s">
        <v>1924</v>
      </c>
      <c r="B374" s="349">
        <v>208</v>
      </c>
      <c r="C374" s="185" t="str">
        <f t="shared" si="23"/>
        <v>08</v>
      </c>
      <c r="D374" s="185" t="str">
        <f t="shared" si="24"/>
        <v>01</v>
      </c>
      <c r="E374" s="1" t="s">
        <v>2032</v>
      </c>
      <c r="F374" s="64"/>
      <c r="G374" s="130">
        <f>G375</f>
        <v>0</v>
      </c>
    </row>
    <row r="375" spans="1:22" ht="96" hidden="1" customHeight="1">
      <c r="A375" s="5" t="s">
        <v>1992</v>
      </c>
      <c r="B375" s="349">
        <v>208</v>
      </c>
      <c r="C375" s="185" t="str">
        <f t="shared" si="23"/>
        <v>08</v>
      </c>
      <c r="D375" s="185" t="str">
        <f t="shared" si="24"/>
        <v>01</v>
      </c>
      <c r="E375" s="1" t="s">
        <v>2032</v>
      </c>
      <c r="F375" s="349" t="str">
        <f>"100"</f>
        <v>100</v>
      </c>
      <c r="G375" s="130"/>
    </row>
    <row r="376" spans="1:22" ht="37.5" hidden="1" customHeight="1">
      <c r="A376" s="32" t="s">
        <v>1886</v>
      </c>
      <c r="B376" s="349">
        <v>208</v>
      </c>
      <c r="C376" s="185" t="str">
        <f>"08"</f>
        <v>08</v>
      </c>
      <c r="D376" s="185" t="str">
        <f t="shared" si="24"/>
        <v>01</v>
      </c>
      <c r="E376" s="349" t="s">
        <v>1538</v>
      </c>
      <c r="F376" s="64"/>
      <c r="G376" s="130">
        <f>G377</f>
        <v>0</v>
      </c>
    </row>
    <row r="377" spans="1:22" ht="40.5" hidden="1" customHeight="1">
      <c r="A377" s="5" t="s">
        <v>1995</v>
      </c>
      <c r="B377" s="349">
        <v>208</v>
      </c>
      <c r="C377" s="185" t="str">
        <f t="shared" si="23"/>
        <v>08</v>
      </c>
      <c r="D377" s="185" t="str">
        <f t="shared" si="24"/>
        <v>01</v>
      </c>
      <c r="E377" s="349" t="s">
        <v>1538</v>
      </c>
      <c r="F377" s="349" t="str">
        <f>"200"</f>
        <v>200</v>
      </c>
      <c r="G377" s="130"/>
    </row>
    <row r="378" spans="1:22" ht="21.75" hidden="1" customHeight="1">
      <c r="A378" s="32" t="s">
        <v>771</v>
      </c>
      <c r="B378" s="349">
        <v>208</v>
      </c>
      <c r="C378" s="185" t="str">
        <f t="shared" si="23"/>
        <v>08</v>
      </c>
      <c r="D378" s="185" t="str">
        <f t="shared" ref="D378:D384" si="25">"04"</f>
        <v>04</v>
      </c>
      <c r="E378" s="160"/>
      <c r="F378" s="349"/>
      <c r="G378" s="130">
        <f>G379+G382</f>
        <v>0</v>
      </c>
    </row>
    <row r="379" spans="1:22" ht="18.75" hidden="1" customHeight="1">
      <c r="A379" s="32" t="s">
        <v>964</v>
      </c>
      <c r="B379" s="349">
        <v>208</v>
      </c>
      <c r="C379" s="185" t="str">
        <f t="shared" si="23"/>
        <v>08</v>
      </c>
      <c r="D379" s="185" t="str">
        <f t="shared" si="25"/>
        <v>04</v>
      </c>
      <c r="E379" s="349" t="s">
        <v>567</v>
      </c>
      <c r="F379" s="349"/>
      <c r="G379" s="130">
        <f>G380+G381</f>
        <v>0</v>
      </c>
    </row>
    <row r="380" spans="1:22" ht="99" hidden="1" customHeight="1">
      <c r="A380" s="5" t="s">
        <v>1992</v>
      </c>
      <c r="B380" s="349">
        <v>208</v>
      </c>
      <c r="C380" s="185" t="str">
        <f t="shared" si="23"/>
        <v>08</v>
      </c>
      <c r="D380" s="185" t="str">
        <f t="shared" si="25"/>
        <v>04</v>
      </c>
      <c r="E380" s="349" t="s">
        <v>567</v>
      </c>
      <c r="F380" s="349" t="str">
        <f>"100"</f>
        <v>100</v>
      </c>
      <c r="G380" s="130"/>
      <c r="V380" s="267" t="s">
        <v>2024</v>
      </c>
    </row>
    <row r="381" spans="1:22" ht="40.5" hidden="1" customHeight="1">
      <c r="A381" s="5" t="s">
        <v>1995</v>
      </c>
      <c r="B381" s="349">
        <v>208</v>
      </c>
      <c r="C381" s="185" t="str">
        <f t="shared" si="23"/>
        <v>08</v>
      </c>
      <c r="D381" s="185" t="str">
        <f t="shared" si="25"/>
        <v>04</v>
      </c>
      <c r="E381" s="349" t="s">
        <v>567</v>
      </c>
      <c r="F381" s="349" t="str">
        <f>"200"</f>
        <v>200</v>
      </c>
      <c r="G381" s="130"/>
    </row>
    <row r="382" spans="1:22" ht="29.25" hidden="1" customHeight="1">
      <c r="A382" s="40" t="s">
        <v>2011</v>
      </c>
      <c r="B382" s="349">
        <v>208</v>
      </c>
      <c r="C382" s="185" t="str">
        <f t="shared" si="23"/>
        <v>08</v>
      </c>
      <c r="D382" s="185" t="str">
        <f t="shared" si="25"/>
        <v>04</v>
      </c>
      <c r="E382" s="349" t="s">
        <v>710</v>
      </c>
      <c r="F382" s="349"/>
      <c r="G382" s="130">
        <f>G383+G384</f>
        <v>0</v>
      </c>
    </row>
    <row r="383" spans="1:22" ht="94.5" hidden="1" customHeight="1">
      <c r="A383" s="5" t="s">
        <v>1992</v>
      </c>
      <c r="B383" s="349">
        <v>208</v>
      </c>
      <c r="C383" s="185" t="str">
        <f t="shared" si="23"/>
        <v>08</v>
      </c>
      <c r="D383" s="185" t="str">
        <f t="shared" si="25"/>
        <v>04</v>
      </c>
      <c r="E383" s="349" t="s">
        <v>710</v>
      </c>
      <c r="F383" s="349" t="str">
        <f>"100"</f>
        <v>100</v>
      </c>
      <c r="G383" s="130"/>
      <c r="V383" s="267" t="s">
        <v>2025</v>
      </c>
    </row>
    <row r="384" spans="1:22" ht="36" hidden="1" customHeight="1">
      <c r="A384" s="5" t="s">
        <v>1995</v>
      </c>
      <c r="B384" s="349">
        <v>208</v>
      </c>
      <c r="C384" s="185" t="str">
        <f t="shared" si="23"/>
        <v>08</v>
      </c>
      <c r="D384" s="185" t="str">
        <f t="shared" si="25"/>
        <v>04</v>
      </c>
      <c r="E384" s="349" t="s">
        <v>710</v>
      </c>
      <c r="F384" s="349" t="str">
        <f>"200"</f>
        <v>200</v>
      </c>
      <c r="G384" s="130"/>
    </row>
    <row r="385" spans="1:22" s="164" customFormat="1" ht="18.75" hidden="1" customHeight="1">
      <c r="A385" s="191" t="s">
        <v>1116</v>
      </c>
      <c r="B385" s="118">
        <v>400</v>
      </c>
      <c r="C385" s="192">
        <v>11</v>
      </c>
      <c r="D385" s="161"/>
      <c r="E385" s="162"/>
      <c r="F385" s="118"/>
      <c r="G385" s="326">
        <f>G386</f>
        <v>0</v>
      </c>
      <c r="H385" s="163"/>
      <c r="I385" s="163"/>
      <c r="J385" s="163"/>
      <c r="K385" s="250"/>
      <c r="L385" s="163"/>
      <c r="M385" s="163"/>
      <c r="V385" s="268"/>
    </row>
    <row r="386" spans="1:22" ht="17.25" hidden="1" customHeight="1">
      <c r="A386" s="32" t="s">
        <v>1117</v>
      </c>
      <c r="B386" s="349">
        <v>400</v>
      </c>
      <c r="C386" s="185">
        <v>11</v>
      </c>
      <c r="D386" s="185" t="str">
        <f>"01"</f>
        <v>01</v>
      </c>
      <c r="E386" s="160"/>
      <c r="F386" s="349"/>
      <c r="G386" s="130">
        <f>G387+G389</f>
        <v>0</v>
      </c>
    </row>
    <row r="387" spans="1:22" ht="36.75" hidden="1" customHeight="1">
      <c r="A387" s="32" t="s">
        <v>1195</v>
      </c>
      <c r="B387" s="349">
        <v>208</v>
      </c>
      <c r="C387" s="185">
        <v>11</v>
      </c>
      <c r="D387" s="185" t="str">
        <f>"01"</f>
        <v>01</v>
      </c>
      <c r="E387" s="349" t="s">
        <v>1118</v>
      </c>
      <c r="F387" s="349"/>
      <c r="G387" s="130">
        <f>G388</f>
        <v>0</v>
      </c>
    </row>
    <row r="388" spans="1:22" ht="40.5" hidden="1" customHeight="1">
      <c r="A388" s="5" t="s">
        <v>1526</v>
      </c>
      <c r="B388" s="349">
        <v>208</v>
      </c>
      <c r="C388" s="185">
        <v>11</v>
      </c>
      <c r="D388" s="185" t="str">
        <f>"01"</f>
        <v>01</v>
      </c>
      <c r="E388" s="349" t="s">
        <v>1118</v>
      </c>
      <c r="F388" s="349" t="str">
        <f>"900"</f>
        <v>900</v>
      </c>
      <c r="G388" s="130"/>
    </row>
    <row r="389" spans="1:22" ht="36" hidden="1" customHeight="1">
      <c r="A389" s="180" t="s">
        <v>1195</v>
      </c>
      <c r="B389" s="349">
        <v>400</v>
      </c>
      <c r="C389" s="185">
        <v>11</v>
      </c>
      <c r="D389" s="185" t="str">
        <f>"01"</f>
        <v>01</v>
      </c>
      <c r="E389" s="374" t="s">
        <v>1118</v>
      </c>
      <c r="F389" s="64"/>
      <c r="G389" s="130">
        <f>G390</f>
        <v>0</v>
      </c>
    </row>
    <row r="390" spans="1:22" ht="42" hidden="1" customHeight="1">
      <c r="A390" s="5" t="s">
        <v>1995</v>
      </c>
      <c r="B390" s="349">
        <v>400</v>
      </c>
      <c r="C390" s="185">
        <v>11</v>
      </c>
      <c r="D390" s="185" t="str">
        <f>"01"</f>
        <v>01</v>
      </c>
      <c r="E390" s="374" t="s">
        <v>1118</v>
      </c>
      <c r="F390" s="349" t="str">
        <f>"200"</f>
        <v>200</v>
      </c>
      <c r="G390" s="130"/>
    </row>
    <row r="391" spans="1:22" s="168" customFormat="1" ht="39.75" customHeight="1">
      <c r="A391" s="13" t="s">
        <v>2554</v>
      </c>
      <c r="B391" s="14">
        <v>400</v>
      </c>
      <c r="C391" s="193"/>
      <c r="D391" s="193"/>
      <c r="E391" s="14"/>
      <c r="F391" s="14"/>
      <c r="G391" s="241">
        <v>15</v>
      </c>
      <c r="H391" s="167"/>
      <c r="I391" s="167"/>
      <c r="J391" s="167"/>
      <c r="K391" s="249"/>
      <c r="L391" s="167"/>
      <c r="M391" s="167"/>
      <c r="V391" s="158"/>
    </row>
    <row r="392" spans="1:22" ht="18.75" hidden="1" customHeight="1">
      <c r="A392" s="32" t="s">
        <v>879</v>
      </c>
      <c r="B392" s="118">
        <v>300</v>
      </c>
      <c r="C392" s="192" t="str">
        <f t="shared" ref="C392:C405" si="26">"01"</f>
        <v>01</v>
      </c>
      <c r="D392" s="185"/>
      <c r="E392" s="349"/>
      <c r="F392" s="349"/>
      <c r="G392" s="130">
        <f>G393+G400+G402+G404+G397</f>
        <v>0</v>
      </c>
    </row>
    <row r="393" spans="1:22" ht="40.5" hidden="1" customHeight="1">
      <c r="A393" s="32" t="s">
        <v>181</v>
      </c>
      <c r="B393" s="349">
        <v>300</v>
      </c>
      <c r="C393" s="185" t="str">
        <f t="shared" si="26"/>
        <v>01</v>
      </c>
      <c r="D393" s="185" t="str">
        <f>"06"</f>
        <v>06</v>
      </c>
      <c r="E393" s="160"/>
      <c r="F393" s="349"/>
      <c r="G393" s="130">
        <f>G394</f>
        <v>0</v>
      </c>
    </row>
    <row r="394" spans="1:22" ht="18.75" hidden="1" customHeight="1">
      <c r="A394" s="32" t="s">
        <v>964</v>
      </c>
      <c r="B394" s="349">
        <v>300</v>
      </c>
      <c r="C394" s="185" t="str">
        <f t="shared" si="26"/>
        <v>01</v>
      </c>
      <c r="D394" s="185" t="str">
        <f>"06"</f>
        <v>06</v>
      </c>
      <c r="E394" s="349" t="s">
        <v>567</v>
      </c>
      <c r="F394" s="349"/>
      <c r="G394" s="130">
        <f>G395+G396</f>
        <v>0</v>
      </c>
    </row>
    <row r="395" spans="1:22" ht="96.75" hidden="1" customHeight="1">
      <c r="A395" s="5" t="s">
        <v>1992</v>
      </c>
      <c r="B395" s="349">
        <v>300</v>
      </c>
      <c r="C395" s="185" t="str">
        <f t="shared" si="26"/>
        <v>01</v>
      </c>
      <c r="D395" s="185" t="str">
        <f>"06"</f>
        <v>06</v>
      </c>
      <c r="E395" s="349" t="s">
        <v>567</v>
      </c>
      <c r="F395" s="349" t="str">
        <f>"100"</f>
        <v>100</v>
      </c>
      <c r="G395" s="130"/>
    </row>
    <row r="396" spans="1:22" ht="34.5" hidden="1" customHeight="1">
      <c r="A396" s="5" t="s">
        <v>1995</v>
      </c>
      <c r="B396" s="349">
        <v>300</v>
      </c>
      <c r="C396" s="185" t="str">
        <f t="shared" si="26"/>
        <v>01</v>
      </c>
      <c r="D396" s="185" t="str">
        <f>"06"</f>
        <v>06</v>
      </c>
      <c r="E396" s="349" t="s">
        <v>567</v>
      </c>
      <c r="F396" s="349" t="str">
        <f>"200"</f>
        <v>200</v>
      </c>
      <c r="G396" s="130"/>
    </row>
    <row r="397" spans="1:22" ht="18" hidden="1" customHeight="1">
      <c r="A397" s="32" t="s">
        <v>1609</v>
      </c>
      <c r="B397" s="118">
        <v>300</v>
      </c>
      <c r="C397" s="185" t="str">
        <f t="shared" si="26"/>
        <v>01</v>
      </c>
      <c r="D397" s="185">
        <v>11</v>
      </c>
      <c r="E397" s="160"/>
      <c r="F397" s="349"/>
      <c r="G397" s="130">
        <f>G398</f>
        <v>0</v>
      </c>
    </row>
    <row r="398" spans="1:22" ht="18" hidden="1" customHeight="1">
      <c r="A398" s="2" t="s">
        <v>704</v>
      </c>
      <c r="B398" s="118">
        <v>300</v>
      </c>
      <c r="C398" s="185" t="str">
        <f t="shared" si="26"/>
        <v>01</v>
      </c>
      <c r="D398" s="185">
        <v>11</v>
      </c>
      <c r="E398" s="349" t="s">
        <v>705</v>
      </c>
      <c r="F398" s="349"/>
      <c r="G398" s="130">
        <f>G399</f>
        <v>0</v>
      </c>
    </row>
    <row r="399" spans="1:22" ht="15.75" hidden="1" customHeight="1">
      <c r="A399" s="19" t="s">
        <v>1993</v>
      </c>
      <c r="B399" s="118">
        <v>300</v>
      </c>
      <c r="C399" s="185" t="str">
        <f t="shared" si="26"/>
        <v>01</v>
      </c>
      <c r="D399" s="185">
        <v>11</v>
      </c>
      <c r="E399" s="349" t="s">
        <v>705</v>
      </c>
      <c r="F399" s="349" t="str">
        <f>"800"</f>
        <v>800</v>
      </c>
      <c r="G399" s="130">
        <v>0</v>
      </c>
    </row>
    <row r="400" spans="1:22" s="166" customFormat="1" ht="18.75" hidden="1" customHeight="1">
      <c r="A400" s="5" t="s">
        <v>565</v>
      </c>
      <c r="B400" s="222">
        <v>300</v>
      </c>
      <c r="C400" s="185" t="str">
        <f t="shared" si="26"/>
        <v>01</v>
      </c>
      <c r="D400" s="185" t="str">
        <f t="shared" ref="D400:D405" si="27">"13"</f>
        <v>13</v>
      </c>
      <c r="E400" s="15" t="s">
        <v>1404</v>
      </c>
      <c r="F400" s="15"/>
      <c r="G400" s="130">
        <f>G401</f>
        <v>0</v>
      </c>
      <c r="H400" s="165"/>
      <c r="I400" s="165"/>
      <c r="J400" s="165"/>
      <c r="K400" s="165"/>
      <c r="L400" s="165"/>
      <c r="M400" s="165"/>
      <c r="V400" s="267"/>
    </row>
    <row r="401" spans="1:22" s="166" customFormat="1" ht="18.75" hidden="1" customHeight="1">
      <c r="A401" s="19" t="s">
        <v>2012</v>
      </c>
      <c r="B401" s="349">
        <v>300</v>
      </c>
      <c r="C401" s="185" t="str">
        <f t="shared" si="26"/>
        <v>01</v>
      </c>
      <c r="D401" s="185" t="str">
        <f t="shared" si="27"/>
        <v>13</v>
      </c>
      <c r="E401" s="15" t="s">
        <v>1404</v>
      </c>
      <c r="F401" s="15" t="s">
        <v>2013</v>
      </c>
      <c r="G401" s="130"/>
      <c r="H401" s="165"/>
      <c r="I401" s="165"/>
      <c r="J401" s="165"/>
      <c r="K401" s="165"/>
      <c r="L401" s="165"/>
      <c r="M401" s="165"/>
      <c r="V401" s="267"/>
    </row>
    <row r="402" spans="1:22" s="166" customFormat="1" ht="54" hidden="1" customHeight="1">
      <c r="A402" s="217" t="s">
        <v>572</v>
      </c>
      <c r="B402" s="349">
        <v>300</v>
      </c>
      <c r="C402" s="185" t="str">
        <f t="shared" si="26"/>
        <v>01</v>
      </c>
      <c r="D402" s="185" t="str">
        <f t="shared" si="27"/>
        <v>13</v>
      </c>
      <c r="E402" s="15" t="s">
        <v>1404</v>
      </c>
      <c r="F402" s="15"/>
      <c r="G402" s="130">
        <f>G403</f>
        <v>0</v>
      </c>
      <c r="H402" s="165"/>
      <c r="I402" s="165"/>
      <c r="J402" s="165"/>
      <c r="K402" s="165"/>
      <c r="L402" s="165"/>
      <c r="M402" s="165"/>
      <c r="V402" s="267"/>
    </row>
    <row r="403" spans="1:22" s="166" customFormat="1" ht="36.75" hidden="1" customHeight="1">
      <c r="A403" s="5" t="s">
        <v>1526</v>
      </c>
      <c r="B403" s="349">
        <v>300</v>
      </c>
      <c r="C403" s="185" t="str">
        <f t="shared" si="26"/>
        <v>01</v>
      </c>
      <c r="D403" s="185" t="str">
        <f t="shared" si="27"/>
        <v>13</v>
      </c>
      <c r="E403" s="15" t="s">
        <v>1404</v>
      </c>
      <c r="F403" s="15" t="s">
        <v>321</v>
      </c>
      <c r="G403" s="130"/>
      <c r="H403" s="165"/>
      <c r="I403" s="165"/>
      <c r="J403" s="165"/>
      <c r="K403" s="165"/>
      <c r="L403" s="165"/>
      <c r="M403" s="165"/>
      <c r="V403" s="267"/>
    </row>
    <row r="404" spans="1:22" s="166" customFormat="1" ht="53.25" hidden="1" customHeight="1">
      <c r="A404" s="180" t="s">
        <v>744</v>
      </c>
      <c r="B404" s="349">
        <v>300</v>
      </c>
      <c r="C404" s="185" t="str">
        <f t="shared" si="26"/>
        <v>01</v>
      </c>
      <c r="D404" s="185" t="str">
        <f t="shared" si="27"/>
        <v>13</v>
      </c>
      <c r="E404" s="349" t="s">
        <v>2053</v>
      </c>
      <c r="F404" s="15"/>
      <c r="G404" s="130">
        <f>G405</f>
        <v>0</v>
      </c>
      <c r="H404" s="165"/>
      <c r="I404" s="165"/>
      <c r="J404" s="165"/>
      <c r="K404" s="165"/>
      <c r="L404" s="165"/>
      <c r="M404" s="165"/>
      <c r="V404" s="267"/>
    </row>
    <row r="405" spans="1:22" s="166" customFormat="1" ht="39" hidden="1" customHeight="1">
      <c r="A405" s="5" t="s">
        <v>1995</v>
      </c>
      <c r="B405" s="349">
        <v>300</v>
      </c>
      <c r="C405" s="185" t="str">
        <f t="shared" si="26"/>
        <v>01</v>
      </c>
      <c r="D405" s="185" t="str">
        <f t="shared" si="27"/>
        <v>13</v>
      </c>
      <c r="E405" s="349" t="s">
        <v>2053</v>
      </c>
      <c r="F405" s="349" t="str">
        <f>"200"</f>
        <v>200</v>
      </c>
      <c r="G405" s="130"/>
      <c r="H405" s="165"/>
      <c r="I405" s="165"/>
      <c r="J405" s="165"/>
      <c r="K405" s="165"/>
      <c r="L405" s="165"/>
      <c r="M405" s="165"/>
      <c r="V405" s="267"/>
    </row>
    <row r="406" spans="1:22" s="164" customFormat="1" ht="18.75" customHeight="1">
      <c r="A406" s="149" t="s">
        <v>2564</v>
      </c>
      <c r="B406" s="118">
        <v>400</v>
      </c>
      <c r="C406" s="192" t="str">
        <f>"01"</f>
        <v>01</v>
      </c>
      <c r="D406" s="161"/>
      <c r="E406" s="162"/>
      <c r="F406" s="118"/>
      <c r="G406" s="326">
        <f>G407</f>
        <v>15</v>
      </c>
      <c r="H406" s="163"/>
      <c r="I406" s="163"/>
      <c r="J406" s="163"/>
      <c r="K406" s="250"/>
      <c r="L406" s="163"/>
      <c r="M406" s="163"/>
      <c r="V406" s="268"/>
    </row>
    <row r="407" spans="1:22" ht="20.25" hidden="1" customHeight="1">
      <c r="A407" s="32" t="s">
        <v>1878</v>
      </c>
      <c r="B407" s="349">
        <v>400</v>
      </c>
      <c r="C407" s="185" t="str">
        <f>"01"</f>
        <v>01</v>
      </c>
      <c r="D407" s="185" t="str">
        <f>"07"</f>
        <v>07</v>
      </c>
      <c r="E407" s="160"/>
      <c r="F407" s="349"/>
      <c r="G407" s="130">
        <f>G408</f>
        <v>15</v>
      </c>
    </row>
    <row r="408" spans="1:22" ht="40.5" customHeight="1">
      <c r="A408" s="149" t="s">
        <v>2564</v>
      </c>
      <c r="B408" s="349">
        <v>400</v>
      </c>
      <c r="C408" s="185" t="str">
        <f>"01"</f>
        <v>01</v>
      </c>
      <c r="D408" s="185" t="str">
        <f>"06"</f>
        <v>06</v>
      </c>
      <c r="E408" s="519" t="s">
        <v>2563</v>
      </c>
      <c r="F408" s="349"/>
      <c r="G408" s="130">
        <v>15</v>
      </c>
    </row>
    <row r="409" spans="1:22" ht="113.45" hidden="1" customHeight="1">
      <c r="A409" s="149" t="s">
        <v>2539</v>
      </c>
      <c r="B409" s="349">
        <v>400</v>
      </c>
      <c r="C409" s="185" t="str">
        <f>"02"</f>
        <v>02</v>
      </c>
      <c r="D409" s="185" t="str">
        <f>"03"</f>
        <v>03</v>
      </c>
      <c r="E409" s="514" t="s">
        <v>2541</v>
      </c>
      <c r="F409" s="349">
        <v>100</v>
      </c>
      <c r="G409" s="130">
        <v>149.9</v>
      </c>
    </row>
    <row r="410" spans="1:22" ht="24.75" hidden="1" customHeight="1">
      <c r="A410" s="191" t="s">
        <v>427</v>
      </c>
      <c r="B410" s="349">
        <v>300</v>
      </c>
      <c r="C410" s="192" t="str">
        <f>"03"</f>
        <v>03</v>
      </c>
      <c r="D410" s="185"/>
      <c r="E410" s="349"/>
      <c r="F410" s="349"/>
      <c r="G410" s="130">
        <f>G411</f>
        <v>0</v>
      </c>
    </row>
    <row r="411" spans="1:22" ht="59.25" hidden="1" customHeight="1">
      <c r="A411" s="32" t="s">
        <v>428</v>
      </c>
      <c r="B411" s="349">
        <v>300</v>
      </c>
      <c r="C411" s="185" t="str">
        <f>"03"</f>
        <v>03</v>
      </c>
      <c r="D411" s="185" t="str">
        <f t="shared" ref="D411:D419" si="28">"09"</f>
        <v>09</v>
      </c>
      <c r="E411" s="349"/>
      <c r="F411" s="349"/>
      <c r="G411" s="130">
        <f>G412</f>
        <v>0</v>
      </c>
    </row>
    <row r="412" spans="1:22" ht="21" hidden="1" customHeight="1">
      <c r="A412" s="32" t="s">
        <v>968</v>
      </c>
      <c r="B412" s="349">
        <v>300</v>
      </c>
      <c r="C412" s="185" t="str">
        <f>"03"</f>
        <v>03</v>
      </c>
      <c r="D412" s="185" t="str">
        <f t="shared" si="28"/>
        <v>09</v>
      </c>
      <c r="E412" s="349" t="s">
        <v>969</v>
      </c>
      <c r="F412" s="349"/>
      <c r="G412" s="130">
        <f>G413</f>
        <v>0</v>
      </c>
    </row>
    <row r="413" spans="1:22" ht="22.5" hidden="1" customHeight="1">
      <c r="A413" s="32" t="s">
        <v>102</v>
      </c>
      <c r="B413" s="349">
        <v>300</v>
      </c>
      <c r="C413" s="185" t="str">
        <f>"03"</f>
        <v>03</v>
      </c>
      <c r="D413" s="185" t="str">
        <f t="shared" si="28"/>
        <v>09</v>
      </c>
      <c r="E413" s="349" t="s">
        <v>969</v>
      </c>
      <c r="F413" s="61" t="s">
        <v>789</v>
      </c>
      <c r="G413" s="130"/>
    </row>
    <row r="414" spans="1:22" ht="121.15" hidden="1" customHeight="1">
      <c r="A414" s="149" t="s">
        <v>2537</v>
      </c>
      <c r="B414" s="374">
        <v>400</v>
      </c>
      <c r="C414" s="185" t="str">
        <f>"02"</f>
        <v>02</v>
      </c>
      <c r="D414" s="185" t="str">
        <f>"03"</f>
        <v>03</v>
      </c>
      <c r="E414" s="514" t="s">
        <v>2541</v>
      </c>
      <c r="F414" s="61" t="s">
        <v>1998</v>
      </c>
      <c r="G414" s="130">
        <v>26.7</v>
      </c>
    </row>
    <row r="415" spans="1:22" s="164" customFormat="1" ht="23.25" hidden="1" customHeight="1">
      <c r="A415" s="191" t="s">
        <v>1151</v>
      </c>
      <c r="B415" s="118">
        <v>400</v>
      </c>
      <c r="C415" s="192" t="str">
        <f>"04"</f>
        <v>04</v>
      </c>
      <c r="D415" s="192" t="str">
        <f t="shared" si="28"/>
        <v>09</v>
      </c>
      <c r="E415" s="272"/>
      <c r="F415" s="118"/>
      <c r="G415" s="326">
        <f>G416</f>
        <v>0</v>
      </c>
      <c r="H415" s="163"/>
      <c r="I415" s="163"/>
      <c r="J415" s="163"/>
      <c r="K415" s="250"/>
      <c r="L415" s="163"/>
      <c r="M415" s="163"/>
      <c r="V415" s="268"/>
    </row>
    <row r="416" spans="1:22" ht="61.5" hidden="1" customHeight="1">
      <c r="A416" s="32" t="s">
        <v>1985</v>
      </c>
      <c r="B416" s="349">
        <v>400</v>
      </c>
      <c r="C416" s="185" t="str">
        <f>"04"</f>
        <v>04</v>
      </c>
      <c r="D416" s="185" t="str">
        <f t="shared" si="28"/>
        <v>09</v>
      </c>
      <c r="E416" s="349" t="s">
        <v>1826</v>
      </c>
      <c r="F416" s="349"/>
      <c r="G416" s="130">
        <f>G417+G418+G419</f>
        <v>0</v>
      </c>
    </row>
    <row r="417" spans="1:22" ht="24.75" hidden="1" customHeight="1">
      <c r="A417" s="32" t="s">
        <v>1150</v>
      </c>
      <c r="B417" s="349">
        <v>300</v>
      </c>
      <c r="C417" s="185" t="str">
        <f>"04"</f>
        <v>04</v>
      </c>
      <c r="D417" s="185" t="str">
        <f t="shared" si="28"/>
        <v>09</v>
      </c>
      <c r="E417" s="349" t="s">
        <v>1826</v>
      </c>
      <c r="F417" s="349" t="str">
        <f>"003"</f>
        <v>003</v>
      </c>
      <c r="G417" s="130"/>
    </row>
    <row r="418" spans="1:22" ht="33" hidden="1" customHeight="1">
      <c r="A418" s="5" t="s">
        <v>1995</v>
      </c>
      <c r="B418" s="349">
        <v>400</v>
      </c>
      <c r="C418" s="185" t="str">
        <f>"04"</f>
        <v>04</v>
      </c>
      <c r="D418" s="185" t="str">
        <f t="shared" si="28"/>
        <v>09</v>
      </c>
      <c r="E418" s="349" t="s">
        <v>1826</v>
      </c>
      <c r="F418" s="64" t="s">
        <v>1998</v>
      </c>
      <c r="G418" s="130"/>
    </row>
    <row r="419" spans="1:22" ht="40.5" hidden="1" customHeight="1">
      <c r="A419" s="32" t="s">
        <v>1194</v>
      </c>
      <c r="B419" s="349">
        <v>300</v>
      </c>
      <c r="C419" s="185" t="str">
        <f>"04"</f>
        <v>04</v>
      </c>
      <c r="D419" s="185" t="str">
        <f t="shared" si="28"/>
        <v>09</v>
      </c>
      <c r="E419" s="349" t="s">
        <v>1826</v>
      </c>
      <c r="F419" s="349" t="str">
        <f>"020"</f>
        <v>020</v>
      </c>
      <c r="G419" s="130"/>
    </row>
    <row r="420" spans="1:22" s="187" customFormat="1" ht="22.5" hidden="1" customHeight="1">
      <c r="A420" s="223" t="s">
        <v>1885</v>
      </c>
      <c r="B420" s="219">
        <v>300</v>
      </c>
      <c r="C420" s="265" t="s">
        <v>1881</v>
      </c>
      <c r="D420" s="265" t="s">
        <v>966</v>
      </c>
      <c r="E420" s="219"/>
      <c r="F420" s="219"/>
      <c r="G420" s="327">
        <f>G421</f>
        <v>0</v>
      </c>
      <c r="H420" s="186"/>
      <c r="I420" s="186"/>
      <c r="J420" s="186"/>
      <c r="K420" s="230"/>
      <c r="L420" s="186"/>
      <c r="M420" s="186"/>
      <c r="V420" s="269"/>
    </row>
    <row r="421" spans="1:22" ht="76.5" hidden="1" customHeight="1">
      <c r="A421" s="5" t="s">
        <v>1880</v>
      </c>
      <c r="B421" s="349">
        <v>300</v>
      </c>
      <c r="C421" s="64" t="s">
        <v>1881</v>
      </c>
      <c r="D421" s="64" t="s">
        <v>966</v>
      </c>
      <c r="E421" s="349" t="s">
        <v>1882</v>
      </c>
      <c r="F421" s="64"/>
      <c r="G421" s="130">
        <f>G422</f>
        <v>0</v>
      </c>
    </row>
    <row r="422" spans="1:22" ht="18" hidden="1" customHeight="1">
      <c r="A422" s="19" t="s">
        <v>2012</v>
      </c>
      <c r="B422" s="349">
        <v>300</v>
      </c>
      <c r="C422" s="64" t="s">
        <v>1881</v>
      </c>
      <c r="D422" s="64" t="s">
        <v>966</v>
      </c>
      <c r="E422" s="349" t="s">
        <v>1882</v>
      </c>
      <c r="F422" s="64" t="s">
        <v>2013</v>
      </c>
      <c r="G422" s="130"/>
    </row>
    <row r="423" spans="1:22" s="187" customFormat="1" ht="18.75" hidden="1" customHeight="1">
      <c r="A423" s="223" t="s">
        <v>100</v>
      </c>
      <c r="B423" s="219">
        <v>300</v>
      </c>
      <c r="C423" s="220" t="str">
        <f>"08"</f>
        <v>08</v>
      </c>
      <c r="D423" s="220" t="str">
        <f t="shared" ref="D423:D432" si="29">"01"</f>
        <v>01</v>
      </c>
      <c r="E423" s="219"/>
      <c r="F423" s="219"/>
      <c r="G423" s="327"/>
      <c r="H423" s="186"/>
      <c r="I423" s="186"/>
      <c r="J423" s="186"/>
      <c r="K423" s="230"/>
      <c r="L423" s="186"/>
      <c r="M423" s="186"/>
      <c r="V423" s="269"/>
    </row>
    <row r="424" spans="1:22" ht="40.5" hidden="1" customHeight="1">
      <c r="A424" s="32" t="s">
        <v>2014</v>
      </c>
      <c r="B424" s="349">
        <v>300</v>
      </c>
      <c r="C424" s="185" t="str">
        <f>"08"</f>
        <v>08</v>
      </c>
      <c r="D424" s="185" t="str">
        <f t="shared" si="29"/>
        <v>01</v>
      </c>
      <c r="E424" s="349" t="s">
        <v>1442</v>
      </c>
      <c r="F424" s="349"/>
      <c r="G424" s="130">
        <f>G425+G426</f>
        <v>0</v>
      </c>
    </row>
    <row r="425" spans="1:22" ht="17.25" hidden="1" customHeight="1">
      <c r="A425" s="19" t="s">
        <v>2012</v>
      </c>
      <c r="B425" s="349">
        <v>300</v>
      </c>
      <c r="C425" s="185" t="str">
        <f>"08"</f>
        <v>08</v>
      </c>
      <c r="D425" s="185" t="str">
        <f t="shared" si="29"/>
        <v>01</v>
      </c>
      <c r="E425" s="349" t="s">
        <v>1442</v>
      </c>
      <c r="F425" s="64" t="s">
        <v>2013</v>
      </c>
      <c r="G425" s="130"/>
    </row>
    <row r="426" spans="1:22" ht="79.5" hidden="1" customHeight="1">
      <c r="A426" s="32" t="s">
        <v>1194</v>
      </c>
      <c r="B426" s="349">
        <v>300</v>
      </c>
      <c r="C426" s="185" t="str">
        <f>"08"</f>
        <v>08</v>
      </c>
      <c r="D426" s="185" t="str">
        <f t="shared" si="29"/>
        <v>01</v>
      </c>
      <c r="E426" s="349" t="s">
        <v>1442</v>
      </c>
      <c r="F426" s="64" t="s">
        <v>1883</v>
      </c>
      <c r="G426" s="130"/>
    </row>
    <row r="427" spans="1:22" ht="134.25" customHeight="1">
      <c r="A427" s="32" t="s">
        <v>2592</v>
      </c>
      <c r="B427" s="535">
        <v>400</v>
      </c>
      <c r="C427" s="185">
        <v>11</v>
      </c>
      <c r="D427" s="185" t="str">
        <f>"01"</f>
        <v>01</v>
      </c>
      <c r="E427" s="535"/>
      <c r="F427" s="64"/>
      <c r="G427" s="130"/>
    </row>
    <row r="428" spans="1:22" ht="138" customHeight="1">
      <c r="A428" s="32" t="s">
        <v>2592</v>
      </c>
      <c r="B428" s="535">
        <v>400</v>
      </c>
      <c r="C428" s="185">
        <v>11</v>
      </c>
      <c r="D428" s="185" t="str">
        <f>"01"</f>
        <v>01</v>
      </c>
      <c r="E428" s="169" t="s">
        <v>2593</v>
      </c>
      <c r="F428" s="64" t="s">
        <v>1998</v>
      </c>
      <c r="G428" s="130">
        <v>118.5</v>
      </c>
    </row>
    <row r="429" spans="1:22" s="164" customFormat="1" ht="36.75" customHeight="1">
      <c r="A429" s="32" t="s">
        <v>795</v>
      </c>
      <c r="B429" s="118">
        <v>400</v>
      </c>
      <c r="C429" s="192">
        <v>13</v>
      </c>
      <c r="D429" s="185" t="str">
        <f t="shared" si="29"/>
        <v>01</v>
      </c>
      <c r="E429" s="162"/>
      <c r="F429" s="118"/>
      <c r="G429" s="326">
        <f>G430</f>
        <v>1</v>
      </c>
      <c r="H429" s="163"/>
      <c r="I429" s="163"/>
      <c r="J429" s="163"/>
      <c r="K429" s="250"/>
      <c r="L429" s="163"/>
      <c r="M429" s="163"/>
      <c r="V429" s="268"/>
    </row>
    <row r="430" spans="1:22" ht="37.5" customHeight="1">
      <c r="A430" s="32" t="s">
        <v>796</v>
      </c>
      <c r="B430" s="349">
        <v>400</v>
      </c>
      <c r="C430" s="185">
        <v>13</v>
      </c>
      <c r="D430" s="185" t="str">
        <f t="shared" si="29"/>
        <v>01</v>
      </c>
      <c r="E430" s="380" t="s">
        <v>2250</v>
      </c>
      <c r="F430" s="349"/>
      <c r="G430" s="130">
        <f>G431</f>
        <v>1</v>
      </c>
    </row>
    <row r="431" spans="1:22" ht="21" hidden="1" customHeight="1">
      <c r="A431" s="2" t="s">
        <v>189</v>
      </c>
      <c r="B431" s="349">
        <v>400</v>
      </c>
      <c r="C431" s="185">
        <v>13</v>
      </c>
      <c r="D431" s="185" t="str">
        <f t="shared" si="29"/>
        <v>01</v>
      </c>
      <c r="E431" s="380" t="s">
        <v>2250</v>
      </c>
      <c r="F431" s="349"/>
      <c r="G431" s="130">
        <f>G432</f>
        <v>1</v>
      </c>
    </row>
    <row r="432" spans="1:22" ht="103.9" customHeight="1">
      <c r="A432" s="324" t="s">
        <v>2605</v>
      </c>
      <c r="B432" s="349">
        <v>400</v>
      </c>
      <c r="C432" s="185">
        <v>13</v>
      </c>
      <c r="D432" s="185" t="str">
        <f t="shared" si="29"/>
        <v>01</v>
      </c>
      <c r="E432" s="380" t="s">
        <v>2250</v>
      </c>
      <c r="F432" s="349" t="str">
        <f>"700"</f>
        <v>700</v>
      </c>
      <c r="G432" s="130">
        <v>1</v>
      </c>
    </row>
    <row r="433" spans="1:22" s="164" customFormat="1" ht="53.25" hidden="1" customHeight="1">
      <c r="A433" s="32" t="s">
        <v>366</v>
      </c>
      <c r="B433" s="118">
        <v>300</v>
      </c>
      <c r="C433" s="192">
        <v>14</v>
      </c>
      <c r="D433" s="161"/>
      <c r="E433" s="162"/>
      <c r="F433" s="118"/>
      <c r="G433" s="326">
        <f>G434+G437+G440</f>
        <v>0</v>
      </c>
      <c r="H433" s="163"/>
      <c r="I433" s="163"/>
      <c r="J433" s="163"/>
      <c r="K433" s="250"/>
      <c r="L433" s="163"/>
      <c r="M433" s="163"/>
      <c r="V433" s="268"/>
    </row>
    <row r="434" spans="1:22" ht="53.25" hidden="1" customHeight="1">
      <c r="A434" s="32" t="s">
        <v>1272</v>
      </c>
      <c r="B434" s="349">
        <v>300</v>
      </c>
      <c r="C434" s="185">
        <v>14</v>
      </c>
      <c r="D434" s="185" t="str">
        <f>"01"</f>
        <v>01</v>
      </c>
      <c r="E434" s="160"/>
      <c r="F434" s="349"/>
      <c r="G434" s="130">
        <f>G435</f>
        <v>0</v>
      </c>
    </row>
    <row r="435" spans="1:22" ht="39" hidden="1" customHeight="1">
      <c r="A435" s="32" t="s">
        <v>1273</v>
      </c>
      <c r="B435" s="349">
        <v>300</v>
      </c>
      <c r="C435" s="185">
        <v>14</v>
      </c>
      <c r="D435" s="185" t="str">
        <f>"01"</f>
        <v>01</v>
      </c>
      <c r="E435" s="349" t="s">
        <v>2073</v>
      </c>
      <c r="F435" s="349"/>
      <c r="G435" s="130">
        <f>G436</f>
        <v>0</v>
      </c>
    </row>
    <row r="436" spans="1:22" ht="19.5" hidden="1" customHeight="1">
      <c r="A436" s="201" t="s">
        <v>2012</v>
      </c>
      <c r="B436" s="349">
        <v>300</v>
      </c>
      <c r="C436" s="185">
        <v>14</v>
      </c>
      <c r="D436" s="185" t="str">
        <f>"01"</f>
        <v>01</v>
      </c>
      <c r="E436" s="349" t="s">
        <v>2073</v>
      </c>
      <c r="F436" s="349" t="str">
        <f>"500"</f>
        <v>500</v>
      </c>
      <c r="G436" s="130"/>
    </row>
    <row r="437" spans="1:22" ht="19.5" hidden="1" customHeight="1">
      <c r="A437" s="32" t="s">
        <v>1274</v>
      </c>
      <c r="B437" s="349">
        <v>300</v>
      </c>
      <c r="C437" s="185">
        <v>14</v>
      </c>
      <c r="D437" s="185" t="str">
        <f>"02"</f>
        <v>02</v>
      </c>
      <c r="E437" s="160"/>
      <c r="F437" s="349"/>
      <c r="G437" s="130">
        <f>G438</f>
        <v>0</v>
      </c>
    </row>
    <row r="438" spans="1:22" ht="36.75" hidden="1" customHeight="1">
      <c r="A438" s="32" t="s">
        <v>866</v>
      </c>
      <c r="B438" s="349">
        <v>300</v>
      </c>
      <c r="C438" s="185">
        <v>14</v>
      </c>
      <c r="D438" s="185" t="str">
        <f>"02"</f>
        <v>02</v>
      </c>
      <c r="E438" s="349" t="s">
        <v>867</v>
      </c>
      <c r="F438" s="349"/>
      <c r="G438" s="130">
        <f>G439</f>
        <v>0</v>
      </c>
    </row>
    <row r="439" spans="1:22" ht="19.5" hidden="1" customHeight="1">
      <c r="A439" s="201" t="s">
        <v>2012</v>
      </c>
      <c r="B439" s="349">
        <v>300</v>
      </c>
      <c r="C439" s="185">
        <v>14</v>
      </c>
      <c r="D439" s="185" t="str">
        <f>"02"</f>
        <v>02</v>
      </c>
      <c r="E439" s="349" t="s">
        <v>867</v>
      </c>
      <c r="F439" s="349" t="str">
        <f>"500"</f>
        <v>500</v>
      </c>
      <c r="G439" s="130"/>
    </row>
    <row r="440" spans="1:22" ht="24" hidden="1" customHeight="1">
      <c r="A440" s="32" t="s">
        <v>868</v>
      </c>
      <c r="B440" s="349">
        <v>300</v>
      </c>
      <c r="C440" s="185">
        <v>14</v>
      </c>
      <c r="D440" s="185" t="str">
        <f t="shared" ref="D440:D446" si="30">"03"</f>
        <v>03</v>
      </c>
      <c r="E440" s="160"/>
      <c r="F440" s="349"/>
      <c r="G440" s="130">
        <f>G443+G441+G445</f>
        <v>0</v>
      </c>
    </row>
    <row r="441" spans="1:22" ht="58.5" hidden="1" customHeight="1">
      <c r="A441" s="5" t="s">
        <v>1396</v>
      </c>
      <c r="B441" s="349">
        <v>300</v>
      </c>
      <c r="C441" s="185">
        <v>14</v>
      </c>
      <c r="D441" s="185" t="str">
        <f t="shared" si="30"/>
        <v>03</v>
      </c>
      <c r="E441" s="61" t="s">
        <v>1400</v>
      </c>
      <c r="F441" s="349"/>
      <c r="G441" s="130">
        <f>G442</f>
        <v>0</v>
      </c>
    </row>
    <row r="442" spans="1:22" ht="24" hidden="1" customHeight="1">
      <c r="A442" s="32" t="s">
        <v>102</v>
      </c>
      <c r="B442" s="349">
        <v>300</v>
      </c>
      <c r="C442" s="185">
        <v>14</v>
      </c>
      <c r="D442" s="185" t="str">
        <f t="shared" si="30"/>
        <v>03</v>
      </c>
      <c r="E442" s="61" t="s">
        <v>1400</v>
      </c>
      <c r="F442" s="61" t="s">
        <v>789</v>
      </c>
      <c r="G442" s="130"/>
    </row>
    <row r="443" spans="1:22" ht="115.5" hidden="1" customHeight="1">
      <c r="A443" s="5" t="s">
        <v>1401</v>
      </c>
      <c r="B443" s="349">
        <v>300</v>
      </c>
      <c r="C443" s="185">
        <v>14</v>
      </c>
      <c r="D443" s="185" t="str">
        <f t="shared" si="30"/>
        <v>03</v>
      </c>
      <c r="E443" s="61" t="s">
        <v>788</v>
      </c>
      <c r="F443" s="61"/>
      <c r="G443" s="130">
        <f>G444</f>
        <v>0</v>
      </c>
    </row>
    <row r="444" spans="1:22" ht="21.75" hidden="1" customHeight="1">
      <c r="A444" s="19" t="s">
        <v>2012</v>
      </c>
      <c r="B444" s="349">
        <v>300</v>
      </c>
      <c r="C444" s="185">
        <v>14</v>
      </c>
      <c r="D444" s="185" t="str">
        <f t="shared" si="30"/>
        <v>03</v>
      </c>
      <c r="E444" s="61" t="s">
        <v>788</v>
      </c>
      <c r="F444" s="349" t="str">
        <f>"500"</f>
        <v>500</v>
      </c>
      <c r="G444" s="130"/>
    </row>
    <row r="445" spans="1:22" ht="53.25" hidden="1" customHeight="1">
      <c r="A445" s="5" t="s">
        <v>895</v>
      </c>
      <c r="B445" s="349">
        <v>300</v>
      </c>
      <c r="C445" s="185">
        <v>14</v>
      </c>
      <c r="D445" s="185" t="str">
        <f t="shared" si="30"/>
        <v>03</v>
      </c>
      <c r="E445" s="61" t="s">
        <v>1538</v>
      </c>
      <c r="F445" s="61"/>
      <c r="G445" s="130">
        <f>G446</f>
        <v>0</v>
      </c>
    </row>
    <row r="446" spans="1:22" ht="21.75" hidden="1" customHeight="1">
      <c r="A446" s="19" t="s">
        <v>2012</v>
      </c>
      <c r="B446" s="349">
        <v>300</v>
      </c>
      <c r="C446" s="185">
        <v>14</v>
      </c>
      <c r="D446" s="185" t="str">
        <f t="shared" si="30"/>
        <v>03</v>
      </c>
      <c r="E446" s="61" t="s">
        <v>1538</v>
      </c>
      <c r="F446" s="349" t="str">
        <f>"500"</f>
        <v>500</v>
      </c>
      <c r="G446" s="130">
        <v>0</v>
      </c>
    </row>
    <row r="447" spans="1:22" ht="12.75" customHeight="1">
      <c r="A447" s="170"/>
      <c r="B447" s="170"/>
      <c r="E447" s="319"/>
      <c r="F447" s="19"/>
    </row>
    <row r="448" spans="1:22" ht="23.25" customHeight="1">
      <c r="A448" s="40" t="s">
        <v>1570</v>
      </c>
      <c r="C448" s="315"/>
      <c r="D448" s="315"/>
      <c r="F448" s="315"/>
      <c r="G448" s="315"/>
    </row>
    <row r="449" spans="3:7" ht="29.25" customHeight="1">
      <c r="C449" s="315"/>
      <c r="D449" s="315"/>
      <c r="F449" s="315"/>
      <c r="G449" s="315"/>
    </row>
    <row r="450" spans="3:7" ht="45.75" customHeight="1">
      <c r="C450" s="315"/>
      <c r="D450" s="315"/>
      <c r="F450" s="315"/>
      <c r="G450" s="315"/>
    </row>
    <row r="451" spans="3:7" ht="20.25" customHeight="1">
      <c r="C451" s="315"/>
      <c r="D451" s="315"/>
      <c r="F451" s="315"/>
      <c r="G451" s="315"/>
    </row>
    <row r="452" spans="3:7" ht="21" customHeight="1">
      <c r="C452" s="315"/>
      <c r="D452" s="315"/>
      <c r="F452" s="315"/>
      <c r="G452" s="315"/>
    </row>
    <row r="453" spans="3:7" ht="38.25" customHeight="1">
      <c r="C453" s="315"/>
      <c r="D453" s="315"/>
      <c r="F453" s="315"/>
      <c r="G453" s="315"/>
    </row>
    <row r="454" spans="3:7" ht="24" customHeight="1">
      <c r="C454" s="315"/>
      <c r="D454" s="315"/>
      <c r="F454" s="315"/>
      <c r="G454" s="315"/>
    </row>
    <row r="455" spans="3:7" ht="21" customHeight="1">
      <c r="C455" s="315"/>
      <c r="D455" s="315"/>
      <c r="F455" s="315"/>
      <c r="G455" s="315"/>
    </row>
    <row r="456" spans="3:7" ht="60" customHeight="1">
      <c r="C456" s="315"/>
      <c r="D456" s="315"/>
      <c r="F456" s="315"/>
      <c r="G456" s="315"/>
    </row>
    <row r="457" spans="3:7" ht="18.75" customHeight="1">
      <c r="C457" s="315"/>
      <c r="D457" s="315"/>
      <c r="F457" s="315"/>
      <c r="G457" s="315"/>
    </row>
    <row r="458" spans="3:7" ht="20.25" customHeight="1">
      <c r="C458" s="315"/>
      <c r="D458" s="315"/>
      <c r="F458" s="315"/>
      <c r="G458" s="315"/>
    </row>
    <row r="459" spans="3:7" ht="39.75" customHeight="1">
      <c r="C459" s="315"/>
      <c r="D459" s="315"/>
      <c r="F459" s="315"/>
      <c r="G459" s="315"/>
    </row>
    <row r="460" spans="3:7" ht="27.75" customHeight="1"/>
    <row r="461" spans="3:7" ht="27.75" customHeight="1"/>
    <row r="462" spans="3:7" ht="27.75" customHeight="1"/>
    <row r="463" spans="3:7" ht="27.75" customHeight="1"/>
    <row r="464" spans="3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3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75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I16" sqref="I16"/>
    </sheetView>
  </sheetViews>
  <sheetFormatPr defaultColWidth="9.140625" defaultRowHeight="18.75"/>
  <cols>
    <col min="1" max="1" width="65" style="315" customWidth="1"/>
    <col min="2" max="2" width="9.140625" style="316"/>
    <col min="3" max="3" width="8.42578125" style="316" customWidth="1"/>
    <col min="4" max="4" width="16.7109375" style="315" customWidth="1"/>
    <col min="5" max="5" width="9.5703125" style="171" customWidth="1"/>
    <col min="6" max="6" width="19.28515625" style="317" customWidth="1"/>
    <col min="7" max="7" width="9.140625" style="315"/>
    <col min="8" max="8" width="23" style="318" customWidth="1"/>
    <col min="9" max="16384" width="9.140625" style="315"/>
  </cols>
  <sheetData>
    <row r="1" spans="1:8">
      <c r="D1" s="564" t="s">
        <v>2026</v>
      </c>
      <c r="E1" s="564"/>
    </row>
    <row r="2" spans="1:8" ht="36" customHeight="1">
      <c r="D2" s="566" t="s">
        <v>2551</v>
      </c>
      <c r="E2" s="566"/>
      <c r="F2" s="566"/>
    </row>
    <row r="3" spans="1:8" ht="18" customHeight="1">
      <c r="D3" s="545" t="s">
        <v>2631</v>
      </c>
      <c r="E3" s="310"/>
    </row>
    <row r="4" spans="1:8" ht="18" customHeight="1">
      <c r="D4" s="564"/>
      <c r="E4" s="564"/>
    </row>
    <row r="5" spans="1:8" ht="12.75">
      <c r="E5" s="315"/>
    </row>
    <row r="6" spans="1:8" ht="38.25" customHeight="1">
      <c r="A6" s="567" t="s">
        <v>2632</v>
      </c>
      <c r="B6" s="567"/>
      <c r="C6" s="567"/>
      <c r="D6" s="567"/>
      <c r="E6" s="567"/>
      <c r="F6" s="567"/>
    </row>
    <row r="7" spans="1:8" ht="24" customHeight="1">
      <c r="A7" s="152"/>
      <c r="D7" s="319"/>
      <c r="E7" s="19"/>
      <c r="F7" s="19" t="s">
        <v>1735</v>
      </c>
    </row>
    <row r="8" spans="1:8" hidden="1">
      <c r="A8" s="313" t="s">
        <v>870</v>
      </c>
      <c r="D8" s="319"/>
      <c r="E8" s="19"/>
    </row>
    <row r="9" spans="1:8" hidden="1">
      <c r="A9" s="152"/>
      <c r="D9" s="319"/>
      <c r="E9" s="19"/>
    </row>
    <row r="10" spans="1:8" hidden="1">
      <c r="A10" s="152"/>
      <c r="D10" s="319"/>
      <c r="E10" s="19"/>
    </row>
    <row r="11" spans="1:8" hidden="1">
      <c r="A11" s="153"/>
      <c r="D11" s="319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1" t="s">
        <v>1615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f>F15+F37+F42+F73+F74+F170+F305+F342+F370+F372+F40</f>
        <v>25880.399999999998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v>8881.5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1"/>
      <c r="F15" s="241">
        <f>F16</f>
        <v>983.2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5" t="s">
        <v>2552</v>
      </c>
      <c r="E16" s="311"/>
      <c r="F16" s="130">
        <f>F17</f>
        <v>983.2</v>
      </c>
      <c r="H16" s="165"/>
    </row>
    <row r="17" spans="1:8" s="166" customFormat="1" ht="151.15" customHeight="1">
      <c r="A17" s="63" t="s">
        <v>2626</v>
      </c>
      <c r="B17" s="185" t="str">
        <f t="shared" si="0"/>
        <v>01</v>
      </c>
      <c r="C17" s="185" t="str">
        <f>"02"</f>
        <v>02</v>
      </c>
      <c r="D17" s="515" t="s">
        <v>2552</v>
      </c>
      <c r="E17" s="311" t="str">
        <f>"100"</f>
        <v>100</v>
      </c>
      <c r="F17" s="130">
        <v>983.2</v>
      </c>
      <c r="H17" s="165"/>
    </row>
    <row r="18" spans="1:8" ht="74.25" hidden="1" customHeight="1">
      <c r="A18" s="5" t="s">
        <v>1043</v>
      </c>
      <c r="B18" s="185" t="str">
        <f t="shared" ref="B18:B75" si="1">"01"</f>
        <v>01</v>
      </c>
      <c r="C18" s="185" t="str">
        <f>"04"</f>
        <v>04</v>
      </c>
      <c r="D18" s="160"/>
      <c r="E18" s="311"/>
      <c r="F18" s="130">
        <f>F19</f>
        <v>0</v>
      </c>
    </row>
    <row r="19" spans="1:8" ht="73.5" hidden="1" customHeight="1">
      <c r="A19" s="5" t="s">
        <v>1991</v>
      </c>
      <c r="B19" s="185" t="str">
        <f t="shared" si="1"/>
        <v>01</v>
      </c>
      <c r="C19" s="185" t="str">
        <f>"04"</f>
        <v>04</v>
      </c>
      <c r="D19" s="311" t="s">
        <v>567</v>
      </c>
      <c r="E19" s="311"/>
      <c r="F19" s="130">
        <f>F20</f>
        <v>0</v>
      </c>
    </row>
    <row r="20" spans="1:8" ht="101.25" hidden="1" customHeight="1">
      <c r="A20" s="40" t="s">
        <v>1992</v>
      </c>
      <c r="B20" s="185" t="str">
        <f t="shared" si="1"/>
        <v>01</v>
      </c>
      <c r="C20" s="185" t="str">
        <f>"04"</f>
        <v>04</v>
      </c>
      <c r="D20" s="311" t="s">
        <v>567</v>
      </c>
      <c r="E20" s="311" t="str">
        <f>"100"</f>
        <v>100</v>
      </c>
      <c r="F20" s="130">
        <f>ведомственная!G21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1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1" t="s">
        <v>1046</v>
      </c>
      <c r="E22" s="311"/>
      <c r="F22" s="130">
        <f>F23</f>
        <v>0</v>
      </c>
    </row>
    <row r="23" spans="1:8" ht="43.5" hidden="1" customHeight="1">
      <c r="A23" s="5" t="s">
        <v>1995</v>
      </c>
      <c r="B23" s="185" t="str">
        <f t="shared" si="1"/>
        <v>01</v>
      </c>
      <c r="C23" s="185" t="str">
        <f>"05"</f>
        <v>05</v>
      </c>
      <c r="D23" s="311" t="s">
        <v>1046</v>
      </c>
      <c r="E23" s="311" t="str">
        <f>"200"</f>
        <v>200</v>
      </c>
      <c r="F23" s="130">
        <f>ведомственная!G24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1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1" t="s">
        <v>567</v>
      </c>
      <c r="E25" s="311"/>
      <c r="F25" s="130">
        <f>F26+F27</f>
        <v>0</v>
      </c>
    </row>
    <row r="26" spans="1:8" ht="96" hidden="1" customHeight="1">
      <c r="A26" s="5" t="s">
        <v>1992</v>
      </c>
      <c r="B26" s="185" t="str">
        <f t="shared" si="1"/>
        <v>01</v>
      </c>
      <c r="C26" s="185" t="str">
        <f>"06"</f>
        <v>06</v>
      </c>
      <c r="D26" s="311" t="s">
        <v>567</v>
      </c>
      <c r="E26" s="311" t="str">
        <f>"100"</f>
        <v>100</v>
      </c>
      <c r="F26" s="130">
        <f>ведомственная!G395+ведомственная!G111</f>
        <v>0</v>
      </c>
    </row>
    <row r="27" spans="1:8" ht="39.75" hidden="1" customHeight="1">
      <c r="A27" s="5" t="s">
        <v>1995</v>
      </c>
      <c r="B27" s="185" t="str">
        <f t="shared" si="1"/>
        <v>01</v>
      </c>
      <c r="C27" s="185" t="str">
        <f>"06"</f>
        <v>06</v>
      </c>
      <c r="D27" s="311" t="s">
        <v>567</v>
      </c>
      <c r="E27" s="311" t="str">
        <f>"200"</f>
        <v>200</v>
      </c>
      <c r="F27" s="130">
        <f>ведомственная!G112+ведомственная!G396</f>
        <v>0</v>
      </c>
    </row>
    <row r="28" spans="1:8" ht="27.75" hidden="1" customHeight="1">
      <c r="A28" s="32" t="s">
        <v>1608</v>
      </c>
      <c r="B28" s="185" t="str">
        <f t="shared" si="1"/>
        <v>01</v>
      </c>
      <c r="C28" s="185" t="str">
        <f>"07"</f>
        <v>07</v>
      </c>
      <c r="D28" s="160"/>
      <c r="E28" s="311"/>
      <c r="F28" s="130">
        <f>F29+F31</f>
        <v>0</v>
      </c>
    </row>
    <row r="29" spans="1:8" ht="41.25" hidden="1" customHeight="1">
      <c r="A29" s="288" t="s">
        <v>1674</v>
      </c>
      <c r="B29" s="185" t="str">
        <f t="shared" si="1"/>
        <v>01</v>
      </c>
      <c r="C29" s="185" t="str">
        <f>"07"</f>
        <v>07</v>
      </c>
      <c r="D29" s="1" t="s">
        <v>1675</v>
      </c>
      <c r="E29" s="311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1675</v>
      </c>
      <c r="E30" s="311" t="str">
        <f>"001"</f>
        <v>001</v>
      </c>
      <c r="F30" s="130">
        <f>ведомственная!G27</f>
        <v>0</v>
      </c>
    </row>
    <row r="31" spans="1:8" ht="59.25" hidden="1" customHeight="1">
      <c r="A31" s="5" t="s">
        <v>1994</v>
      </c>
      <c r="B31" s="185" t="str">
        <f t="shared" si="1"/>
        <v>01</v>
      </c>
      <c r="C31" s="185" t="str">
        <f>"07"</f>
        <v>07</v>
      </c>
      <c r="D31" s="311" t="s">
        <v>1056</v>
      </c>
      <c r="E31" s="311"/>
      <c r="F31" s="130">
        <f>F32</f>
        <v>0</v>
      </c>
    </row>
    <row r="32" spans="1:8" ht="27.75" hidden="1" customHeight="1">
      <c r="A32" s="201" t="s">
        <v>1993</v>
      </c>
      <c r="B32" s="185" t="str">
        <f t="shared" si="1"/>
        <v>01</v>
      </c>
      <c r="C32" s="185" t="str">
        <f>"07"</f>
        <v>07</v>
      </c>
      <c r="D32" s="311" t="s">
        <v>1056</v>
      </c>
      <c r="E32" s="311" t="str">
        <f>"800"</f>
        <v>800</v>
      </c>
      <c r="F32" s="130">
        <f>ведомственная!G29</f>
        <v>0</v>
      </c>
    </row>
    <row r="33" spans="1:9" ht="17.25" hidden="1" customHeight="1">
      <c r="A33" s="32" t="s">
        <v>1609</v>
      </c>
      <c r="B33" s="185" t="str">
        <f t="shared" si="1"/>
        <v>01</v>
      </c>
      <c r="C33" s="185">
        <v>11</v>
      </c>
      <c r="D33" s="160"/>
      <c r="E33" s="311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1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1993</v>
      </c>
      <c r="B35" s="185" t="str">
        <f t="shared" si="1"/>
        <v>01</v>
      </c>
      <c r="C35" s="185">
        <v>11</v>
      </c>
      <c r="D35" s="311" t="s">
        <v>705</v>
      </c>
      <c r="E35" s="1" t="str">
        <f>"800"</f>
        <v>800</v>
      </c>
      <c r="F35" s="130">
        <f>ведомственная!G32+ведомственная!G124</f>
        <v>0</v>
      </c>
    </row>
    <row r="36" spans="1:9" ht="18.75" hidden="1" customHeight="1">
      <c r="A36" s="19" t="s">
        <v>1993</v>
      </c>
      <c r="B36" s="185" t="str">
        <f t="shared" si="1"/>
        <v>01</v>
      </c>
      <c r="C36" s="185">
        <v>11</v>
      </c>
      <c r="D36" s="311" t="s">
        <v>705</v>
      </c>
      <c r="E36" s="311" t="str">
        <f>"800"</f>
        <v>800</v>
      </c>
      <c r="F36" s="196">
        <f>ведомственная!G399</f>
        <v>0</v>
      </c>
      <c r="G36" s="244"/>
    </row>
    <row r="37" spans="1:9" ht="60" customHeight="1">
      <c r="A37" s="32" t="s">
        <v>963</v>
      </c>
      <c r="B37" s="185" t="str">
        <f t="shared" si="1"/>
        <v>01</v>
      </c>
      <c r="C37" s="185" t="str">
        <f>"04"</f>
        <v>04</v>
      </c>
      <c r="D37" s="539"/>
      <c r="E37" s="539"/>
      <c r="F37" s="540">
        <v>1148.9000000000001</v>
      </c>
      <c r="G37" s="244"/>
    </row>
    <row r="38" spans="1:9" ht="50.25" customHeight="1">
      <c r="A38" s="4" t="s">
        <v>869</v>
      </c>
      <c r="B38" s="185" t="str">
        <f t="shared" si="1"/>
        <v>01</v>
      </c>
      <c r="C38" s="185" t="str">
        <f>"04"</f>
        <v>04</v>
      </c>
      <c r="D38" s="539" t="s">
        <v>2594</v>
      </c>
      <c r="E38" s="539"/>
      <c r="F38" s="196">
        <v>1148.9000000000001</v>
      </c>
      <c r="G38" s="244"/>
    </row>
    <row r="39" spans="1:9" ht="120.75" customHeight="1">
      <c r="A39" s="4" t="s">
        <v>2658</v>
      </c>
      <c r="B39" s="185" t="str">
        <f t="shared" si="1"/>
        <v>01</v>
      </c>
      <c r="C39" s="185" t="str">
        <f>"04"</f>
        <v>04</v>
      </c>
      <c r="D39" s="543" t="s">
        <v>2594</v>
      </c>
      <c r="E39" s="539">
        <v>100</v>
      </c>
      <c r="F39" s="196">
        <v>1148.9000000000001</v>
      </c>
      <c r="G39" s="244"/>
    </row>
    <row r="40" spans="1:9" ht="42.75" customHeight="1">
      <c r="A40" s="4" t="s">
        <v>2634</v>
      </c>
      <c r="B40" s="185" t="str">
        <f t="shared" si="1"/>
        <v>01</v>
      </c>
      <c r="C40" s="185" t="str">
        <f>"07"</f>
        <v>07</v>
      </c>
      <c r="D40" s="546" t="s">
        <v>2633</v>
      </c>
      <c r="E40" s="546">
        <v>800</v>
      </c>
      <c r="F40" s="540"/>
      <c r="G40" s="244"/>
    </row>
    <row r="41" spans="1:9" ht="54" customHeight="1">
      <c r="A41" s="4" t="s">
        <v>2634</v>
      </c>
      <c r="B41" s="185" t="str">
        <f t="shared" si="1"/>
        <v>01</v>
      </c>
      <c r="C41" s="185" t="str">
        <f>"07"</f>
        <v>07</v>
      </c>
      <c r="D41" s="546" t="s">
        <v>2633</v>
      </c>
      <c r="E41" s="1">
        <v>880</v>
      </c>
      <c r="F41" s="130"/>
    </row>
    <row r="42" spans="1:9" ht="45.75" customHeight="1">
      <c r="A42" s="32" t="s">
        <v>964</v>
      </c>
      <c r="B42" s="185" t="str">
        <f t="shared" si="1"/>
        <v>01</v>
      </c>
      <c r="C42" s="185">
        <v>13</v>
      </c>
      <c r="D42" s="535" t="s">
        <v>2594</v>
      </c>
      <c r="E42" s="311"/>
      <c r="F42" s="241">
        <f>F43+F44+F72</f>
        <v>6734.4</v>
      </c>
    </row>
    <row r="43" spans="1:9" ht="135.6" customHeight="1">
      <c r="A43" s="63" t="s">
        <v>2588</v>
      </c>
      <c r="B43" s="185" t="str">
        <f t="shared" si="1"/>
        <v>01</v>
      </c>
      <c r="C43" s="185">
        <v>13</v>
      </c>
      <c r="D43" s="535" t="s">
        <v>2594</v>
      </c>
      <c r="E43" s="311" t="str">
        <f>"100"</f>
        <v>100</v>
      </c>
      <c r="F43" s="130">
        <v>4329.8999999999996</v>
      </c>
      <c r="I43" s="534" t="s">
        <v>2582</v>
      </c>
    </row>
    <row r="44" spans="1:9" ht="168" customHeight="1">
      <c r="A44" s="63" t="s">
        <v>2589</v>
      </c>
      <c r="B44" s="185" t="str">
        <f t="shared" si="1"/>
        <v>01</v>
      </c>
      <c r="C44" s="185">
        <v>13</v>
      </c>
      <c r="D44" s="535" t="s">
        <v>2594</v>
      </c>
      <c r="E44" s="311" t="str">
        <f>"200"</f>
        <v>200</v>
      </c>
      <c r="F44" s="130">
        <v>2404.5</v>
      </c>
    </row>
    <row r="45" spans="1:9" ht="18.75" hidden="1" customHeight="1">
      <c r="A45" s="32" t="s">
        <v>227</v>
      </c>
      <c r="B45" s="185" t="str">
        <f t="shared" si="1"/>
        <v>01</v>
      </c>
      <c r="C45" s="185">
        <v>13</v>
      </c>
      <c r="D45" s="311" t="s">
        <v>2065</v>
      </c>
      <c r="E45" s="311"/>
      <c r="F45" s="130">
        <f>F46+F47</f>
        <v>0</v>
      </c>
    </row>
    <row r="46" spans="1:9" ht="96.75" hidden="1" customHeight="1">
      <c r="A46" s="5" t="s">
        <v>1992</v>
      </c>
      <c r="B46" s="185" t="str">
        <f t="shared" si="1"/>
        <v>01</v>
      </c>
      <c r="C46" s="185">
        <v>13</v>
      </c>
      <c r="D46" s="311" t="s">
        <v>2065</v>
      </c>
      <c r="E46" s="311" t="str">
        <f>"100"</f>
        <v>100</v>
      </c>
      <c r="F46" s="130">
        <f>ведомственная!G43</f>
        <v>0</v>
      </c>
    </row>
    <row r="47" spans="1:9" ht="35.25" hidden="1" customHeight="1">
      <c r="A47" s="5" t="s">
        <v>1995</v>
      </c>
      <c r="B47" s="185" t="str">
        <f t="shared" si="1"/>
        <v>01</v>
      </c>
      <c r="C47" s="185">
        <v>13</v>
      </c>
      <c r="D47" s="311" t="s">
        <v>2065</v>
      </c>
      <c r="E47" s="311" t="str">
        <f>"200"</f>
        <v>200</v>
      </c>
      <c r="F47" s="130">
        <f>ведомственная!G44</f>
        <v>0</v>
      </c>
    </row>
    <row r="48" spans="1:9" ht="30.75" hidden="1" customHeight="1">
      <c r="A48" s="4" t="s">
        <v>1810</v>
      </c>
      <c r="B48" s="185" t="str">
        <f t="shared" si="1"/>
        <v>01</v>
      </c>
      <c r="C48" s="185">
        <v>13</v>
      </c>
      <c r="D48" s="311" t="s">
        <v>2066</v>
      </c>
      <c r="E48" s="311"/>
      <c r="F48" s="130">
        <f>F49+F50</f>
        <v>0</v>
      </c>
    </row>
    <row r="49" spans="1:6" ht="97.5" hidden="1" customHeight="1">
      <c r="A49" s="5" t="s">
        <v>1992</v>
      </c>
      <c r="B49" s="185" t="str">
        <f t="shared" si="1"/>
        <v>01</v>
      </c>
      <c r="C49" s="185">
        <v>13</v>
      </c>
      <c r="D49" s="311" t="s">
        <v>2066</v>
      </c>
      <c r="E49" s="311" t="str">
        <f>"100"</f>
        <v>100</v>
      </c>
      <c r="F49" s="130">
        <f>ведомственная!G46</f>
        <v>0</v>
      </c>
    </row>
    <row r="50" spans="1:6" ht="35.25" hidden="1" customHeight="1">
      <c r="A50" s="5" t="s">
        <v>1995</v>
      </c>
      <c r="B50" s="185" t="str">
        <f t="shared" si="1"/>
        <v>01</v>
      </c>
      <c r="C50" s="185">
        <v>13</v>
      </c>
      <c r="D50" s="311" t="s">
        <v>2066</v>
      </c>
      <c r="E50" s="311" t="str">
        <f>"200"</f>
        <v>200</v>
      </c>
      <c r="F50" s="130">
        <f>ведомственная!G47</f>
        <v>0</v>
      </c>
    </row>
    <row r="51" spans="1:6" ht="42.75" hidden="1" customHeight="1">
      <c r="A51" s="5" t="s">
        <v>2016</v>
      </c>
      <c r="B51" s="185" t="str">
        <f t="shared" si="1"/>
        <v>01</v>
      </c>
      <c r="C51" s="185">
        <v>13</v>
      </c>
      <c r="D51" s="1" t="s">
        <v>2111</v>
      </c>
      <c r="E51" s="1"/>
      <c r="F51" s="130">
        <f>F52+F53</f>
        <v>0</v>
      </c>
    </row>
    <row r="52" spans="1:6" ht="100.5" hidden="1" customHeight="1">
      <c r="A52" s="5" t="s">
        <v>1992</v>
      </c>
      <c r="B52" s="185" t="str">
        <f t="shared" si="1"/>
        <v>01</v>
      </c>
      <c r="C52" s="185">
        <v>13</v>
      </c>
      <c r="D52" s="1" t="s">
        <v>2111</v>
      </c>
      <c r="E52" s="1" t="str">
        <f>"100"</f>
        <v>100</v>
      </c>
      <c r="F52" s="130">
        <f>ведомственная!G49</f>
        <v>0</v>
      </c>
    </row>
    <row r="53" spans="1:6" ht="45" hidden="1" customHeight="1">
      <c r="A53" s="5" t="s">
        <v>1995</v>
      </c>
      <c r="B53" s="185" t="str">
        <f t="shared" si="1"/>
        <v>01</v>
      </c>
      <c r="C53" s="185">
        <v>13</v>
      </c>
      <c r="D53" s="1" t="s">
        <v>2111</v>
      </c>
      <c r="E53" s="1" t="str">
        <f>"200"</f>
        <v>200</v>
      </c>
      <c r="F53" s="130">
        <f>ведомственная!G50</f>
        <v>0</v>
      </c>
    </row>
    <row r="54" spans="1:6" ht="30" hidden="1" customHeight="1">
      <c r="A54" s="5" t="s">
        <v>565</v>
      </c>
      <c r="B54" s="185" t="str">
        <f t="shared" si="1"/>
        <v>01</v>
      </c>
      <c r="C54" s="185">
        <v>13</v>
      </c>
      <c r="D54" s="15" t="s">
        <v>1404</v>
      </c>
      <c r="E54" s="15"/>
      <c r="F54" s="130">
        <f>F55</f>
        <v>0</v>
      </c>
    </row>
    <row r="55" spans="1:6" ht="36" hidden="1" customHeight="1">
      <c r="A55" s="19" t="s">
        <v>2012</v>
      </c>
      <c r="B55" s="185" t="str">
        <f t="shared" si="1"/>
        <v>01</v>
      </c>
      <c r="C55" s="185">
        <v>13</v>
      </c>
      <c r="D55" s="15" t="s">
        <v>1404</v>
      </c>
      <c r="E55" s="15" t="s">
        <v>2013</v>
      </c>
      <c r="F55" s="130">
        <f>ведомственная!G401</f>
        <v>0</v>
      </c>
    </row>
    <row r="56" spans="1:6" ht="53.25" hidden="1" customHeight="1">
      <c r="A56" s="217" t="s">
        <v>572</v>
      </c>
      <c r="B56" s="185" t="str">
        <f t="shared" si="1"/>
        <v>01</v>
      </c>
      <c r="C56" s="185">
        <v>13</v>
      </c>
      <c r="D56" s="15" t="s">
        <v>1404</v>
      </c>
      <c r="E56" s="15"/>
      <c r="F56" s="130">
        <f>ведомственная!G402</f>
        <v>0</v>
      </c>
    </row>
    <row r="57" spans="1:6" ht="36" hidden="1" customHeight="1">
      <c r="A57" s="5" t="s">
        <v>1526</v>
      </c>
      <c r="B57" s="185" t="str">
        <f t="shared" si="1"/>
        <v>01</v>
      </c>
      <c r="C57" s="185">
        <v>13</v>
      </c>
      <c r="D57" s="15" t="s">
        <v>1404</v>
      </c>
      <c r="E57" s="15" t="s">
        <v>321</v>
      </c>
      <c r="F57" s="130">
        <f>ведомственная!G403</f>
        <v>0</v>
      </c>
    </row>
    <row r="58" spans="1:6" ht="44.25" hidden="1" customHeight="1">
      <c r="A58" s="5" t="s">
        <v>626</v>
      </c>
      <c r="B58" s="185" t="str">
        <f t="shared" si="1"/>
        <v>01</v>
      </c>
      <c r="C58" s="185">
        <v>13</v>
      </c>
      <c r="D58" s="311" t="s">
        <v>788</v>
      </c>
      <c r="E58" s="311"/>
      <c r="F58" s="130">
        <f>F59</f>
        <v>0</v>
      </c>
    </row>
    <row r="59" spans="1:6" ht="47.25" hidden="1" customHeight="1">
      <c r="A59" s="5" t="s">
        <v>1995</v>
      </c>
      <c r="B59" s="185" t="str">
        <f t="shared" si="1"/>
        <v>01</v>
      </c>
      <c r="C59" s="185">
        <v>13</v>
      </c>
      <c r="D59" s="311" t="s">
        <v>788</v>
      </c>
      <c r="E59" s="311" t="str">
        <f>"200"</f>
        <v>200</v>
      </c>
      <c r="F59" s="130">
        <f>ведомственная!G119</f>
        <v>0</v>
      </c>
    </row>
    <row r="60" spans="1:6" ht="51.75" hidden="1" customHeight="1">
      <c r="A60" s="179" t="s">
        <v>1145</v>
      </c>
      <c r="B60" s="185" t="str">
        <f t="shared" si="1"/>
        <v>01</v>
      </c>
      <c r="C60" s="185">
        <v>13</v>
      </c>
      <c r="D60" s="1" t="s">
        <v>2054</v>
      </c>
      <c r="E60" s="1"/>
      <c r="F60" s="242">
        <f>F61</f>
        <v>0</v>
      </c>
    </row>
    <row r="61" spans="1:6" ht="37.5" hidden="1" customHeight="1">
      <c r="A61" s="5" t="s">
        <v>1995</v>
      </c>
      <c r="B61" s="185" t="str">
        <f t="shared" si="1"/>
        <v>01</v>
      </c>
      <c r="C61" s="185">
        <v>13</v>
      </c>
      <c r="D61" s="1" t="s">
        <v>2054</v>
      </c>
      <c r="E61" s="311" t="str">
        <f>"200"</f>
        <v>200</v>
      </c>
      <c r="F61" s="242">
        <f>ведомственная!G52</f>
        <v>0</v>
      </c>
    </row>
    <row r="62" spans="1:6" ht="50.25" hidden="1" customHeight="1">
      <c r="A62" s="320" t="s">
        <v>1968</v>
      </c>
      <c r="B62" s="185" t="str">
        <f t="shared" si="1"/>
        <v>01</v>
      </c>
      <c r="C62" s="185">
        <v>13</v>
      </c>
      <c r="D62" s="1" t="s">
        <v>2045</v>
      </c>
      <c r="E62" s="1"/>
      <c r="F62" s="242">
        <f>F63</f>
        <v>0</v>
      </c>
    </row>
    <row r="63" spans="1:6" ht="35.25" hidden="1" customHeight="1">
      <c r="A63" s="5" t="s">
        <v>1995</v>
      </c>
      <c r="B63" s="185" t="str">
        <f t="shared" si="1"/>
        <v>01</v>
      </c>
      <c r="C63" s="185">
        <v>13</v>
      </c>
      <c r="D63" s="1" t="s">
        <v>2045</v>
      </c>
      <c r="E63" s="311" t="str">
        <f>"200"</f>
        <v>200</v>
      </c>
      <c r="F63" s="242">
        <f>ведомственная!G54</f>
        <v>0</v>
      </c>
    </row>
    <row r="64" spans="1:6" ht="54.75" hidden="1" customHeight="1">
      <c r="A64" s="180" t="s">
        <v>744</v>
      </c>
      <c r="B64" s="185" t="str">
        <f t="shared" si="1"/>
        <v>01</v>
      </c>
      <c r="C64" s="185">
        <v>13</v>
      </c>
      <c r="D64" s="311" t="s">
        <v>2053</v>
      </c>
      <c r="E64" s="15"/>
      <c r="F64" s="242">
        <f>F65</f>
        <v>0</v>
      </c>
    </row>
    <row r="65" spans="1:8" ht="37.5" hidden="1" customHeight="1">
      <c r="A65" s="5" t="s">
        <v>1995</v>
      </c>
      <c r="B65" s="185" t="str">
        <f t="shared" si="1"/>
        <v>01</v>
      </c>
      <c r="C65" s="185">
        <v>13</v>
      </c>
      <c r="D65" s="311" t="s">
        <v>2053</v>
      </c>
      <c r="E65" s="311" t="str">
        <f>"200"</f>
        <v>200</v>
      </c>
      <c r="F65" s="242">
        <f>ведомственная!G405</f>
        <v>0</v>
      </c>
    </row>
    <row r="66" spans="1:8" ht="56.25" hidden="1" customHeight="1">
      <c r="A66" s="279" t="s">
        <v>1978</v>
      </c>
      <c r="B66" s="185" t="str">
        <f t="shared" si="1"/>
        <v>01</v>
      </c>
      <c r="C66" s="185">
        <v>13</v>
      </c>
      <c r="D66" s="311" t="s">
        <v>2052</v>
      </c>
      <c r="E66" s="15"/>
      <c r="F66" s="242">
        <f>F67</f>
        <v>0</v>
      </c>
    </row>
    <row r="67" spans="1:8" ht="37.5" hidden="1" customHeight="1">
      <c r="A67" s="5" t="s">
        <v>1995</v>
      </c>
      <c r="B67" s="185" t="str">
        <f t="shared" si="1"/>
        <v>01</v>
      </c>
      <c r="C67" s="185">
        <v>13</v>
      </c>
      <c r="D67" s="311" t="s">
        <v>2052</v>
      </c>
      <c r="E67" s="311" t="str">
        <f>"200"</f>
        <v>200</v>
      </c>
      <c r="F67" s="242">
        <f>ведомственная!G56</f>
        <v>0</v>
      </c>
    </row>
    <row r="68" spans="1:8" ht="74.25" hidden="1" customHeight="1">
      <c r="A68" s="32" t="s">
        <v>1977</v>
      </c>
      <c r="B68" s="185" t="str">
        <f t="shared" si="1"/>
        <v>01</v>
      </c>
      <c r="C68" s="185">
        <v>13</v>
      </c>
      <c r="D68" s="1" t="s">
        <v>2032</v>
      </c>
      <c r="E68" s="1"/>
      <c r="F68" s="242">
        <f>F69</f>
        <v>0</v>
      </c>
    </row>
    <row r="69" spans="1:8" ht="37.5" hidden="1" customHeight="1">
      <c r="A69" s="5" t="s">
        <v>1995</v>
      </c>
      <c r="B69" s="185" t="str">
        <f t="shared" si="1"/>
        <v>01</v>
      </c>
      <c r="C69" s="185">
        <v>13</v>
      </c>
      <c r="D69" s="1" t="s">
        <v>2032</v>
      </c>
      <c r="E69" s="311" t="str">
        <f>"200"</f>
        <v>200</v>
      </c>
      <c r="F69" s="242">
        <f>ведомственная!G58</f>
        <v>0</v>
      </c>
    </row>
    <row r="70" spans="1:8" s="168" customFormat="1" ht="20.25" hidden="1" customHeight="1">
      <c r="A70" s="199" t="s">
        <v>843</v>
      </c>
      <c r="B70" s="185" t="str">
        <f t="shared" si="1"/>
        <v>01</v>
      </c>
      <c r="C70" s="178"/>
      <c r="D70" s="169"/>
      <c r="E70" s="14"/>
      <c r="F70" s="241"/>
      <c r="H70" s="167"/>
    </row>
    <row r="71" spans="1:8" ht="21" hidden="1" customHeight="1">
      <c r="A71" s="32" t="s">
        <v>1878</v>
      </c>
      <c r="B71" s="185" t="str">
        <f>"02"</f>
        <v>02</v>
      </c>
      <c r="C71" s="185" t="str">
        <f>"03"</f>
        <v>03</v>
      </c>
      <c r="D71" s="160"/>
      <c r="E71" s="311"/>
      <c r="F71" s="130"/>
    </row>
    <row r="72" spans="1:8" ht="113.25" customHeight="1">
      <c r="A72" s="63" t="s">
        <v>2589</v>
      </c>
      <c r="B72" s="185" t="str">
        <f t="shared" si="1"/>
        <v>01</v>
      </c>
      <c r="C72" s="185">
        <v>13</v>
      </c>
      <c r="D72" s="537" t="s">
        <v>2594</v>
      </c>
      <c r="E72" s="537">
        <v>800</v>
      </c>
      <c r="F72" s="130"/>
    </row>
    <row r="73" spans="1:8" ht="120" customHeight="1">
      <c r="A73" s="63" t="s">
        <v>2569</v>
      </c>
      <c r="B73" s="185" t="str">
        <f>"03"</f>
        <v>03</v>
      </c>
      <c r="C73" s="185">
        <v>14</v>
      </c>
      <c r="D73" s="529" t="s">
        <v>2595</v>
      </c>
      <c r="E73" s="527">
        <v>200</v>
      </c>
      <c r="F73" s="241">
        <v>150</v>
      </c>
    </row>
    <row r="74" spans="1:8" ht="136.9" customHeight="1">
      <c r="A74" s="149" t="s">
        <v>2564</v>
      </c>
      <c r="B74" s="185" t="str">
        <f t="shared" si="1"/>
        <v>01</v>
      </c>
      <c r="C74" s="185" t="str">
        <f>"06"</f>
        <v>06</v>
      </c>
      <c r="D74" s="519" t="s">
        <v>2563</v>
      </c>
      <c r="E74" s="311">
        <v>200</v>
      </c>
      <c r="F74" s="241">
        <v>15</v>
      </c>
    </row>
    <row r="75" spans="1:8" ht="117.75" customHeight="1">
      <c r="A75" s="149" t="s">
        <v>2630</v>
      </c>
      <c r="B75" s="185" t="str">
        <f t="shared" si="1"/>
        <v>01</v>
      </c>
      <c r="C75" s="185" t="str">
        <f>"06"</f>
        <v>06</v>
      </c>
      <c r="D75" s="544" t="s">
        <v>2563</v>
      </c>
      <c r="E75" s="515">
        <v>244</v>
      </c>
      <c r="F75" s="130">
        <v>15</v>
      </c>
    </row>
    <row r="76" spans="1:8" ht="55.9" hidden="1" customHeight="1">
      <c r="A76" s="5" t="s">
        <v>1992</v>
      </c>
      <c r="B76" s="185"/>
      <c r="C76" s="185"/>
      <c r="D76" s="374"/>
      <c r="E76" s="374"/>
      <c r="F76" s="130"/>
    </row>
    <row r="77" spans="1:8" ht="42.6" hidden="1" customHeight="1">
      <c r="A77" s="5" t="s">
        <v>1995</v>
      </c>
      <c r="B77" s="185"/>
      <c r="C77" s="185"/>
      <c r="D77" s="374"/>
      <c r="E77" s="374"/>
      <c r="F77" s="130"/>
    </row>
    <row r="78" spans="1:8" s="168" customFormat="1" ht="41.25" hidden="1" customHeight="1">
      <c r="A78" s="199" t="s">
        <v>2570</v>
      </c>
      <c r="B78" s="193" t="s">
        <v>2570</v>
      </c>
      <c r="C78" s="193"/>
      <c r="D78" s="169"/>
      <c r="E78" s="14"/>
      <c r="F78" s="241" t="s">
        <v>2570</v>
      </c>
      <c r="H78" s="167"/>
    </row>
    <row r="79" spans="1:8" ht="57.75" hidden="1" customHeight="1">
      <c r="A79" s="32" t="s">
        <v>428</v>
      </c>
      <c r="B79" s="185" t="str">
        <f t="shared" ref="B79:B87" si="2">"03"</f>
        <v>03</v>
      </c>
      <c r="C79" s="185">
        <v>10</v>
      </c>
      <c r="D79" s="160"/>
      <c r="E79" s="311"/>
      <c r="F79" s="130" t="e">
        <f>F80+F82+F85+F87</f>
        <v>#VALUE!</v>
      </c>
    </row>
    <row r="80" spans="1:8" ht="59.25" hidden="1" customHeight="1">
      <c r="A80" s="32" t="s">
        <v>1613</v>
      </c>
      <c r="B80" s="185" t="str">
        <f t="shared" si="2"/>
        <v>03</v>
      </c>
      <c r="C80" s="185" t="str">
        <f t="shared" ref="C80:C86" si="3">"09"</f>
        <v>09</v>
      </c>
      <c r="D80" s="311" t="s">
        <v>1637</v>
      </c>
      <c r="E80" s="311"/>
      <c r="F80" s="130">
        <f>F81</f>
        <v>0</v>
      </c>
    </row>
    <row r="81" spans="1:8" ht="48.75" hidden="1" customHeight="1">
      <c r="A81" s="40" t="s">
        <v>1995</v>
      </c>
      <c r="B81" s="185" t="str">
        <f t="shared" si="2"/>
        <v>03</v>
      </c>
      <c r="C81" s="185" t="str">
        <f t="shared" si="3"/>
        <v>09</v>
      </c>
      <c r="D81" s="311" t="s">
        <v>1637</v>
      </c>
      <c r="E81" s="311" t="str">
        <f>"200"</f>
        <v>200</v>
      </c>
      <c r="F81" s="130">
        <f>ведомственная!G64</f>
        <v>0</v>
      </c>
    </row>
    <row r="82" spans="1:8" ht="39" hidden="1" customHeight="1">
      <c r="A82" s="32" t="s">
        <v>1997</v>
      </c>
      <c r="B82" s="185" t="str">
        <f t="shared" si="2"/>
        <v>03</v>
      </c>
      <c r="C82" s="185" t="str">
        <f t="shared" si="3"/>
        <v>09</v>
      </c>
      <c r="D82" s="1" t="s">
        <v>1637</v>
      </c>
      <c r="E82" s="311"/>
      <c r="F82" s="130">
        <f>F83+F84</f>
        <v>0</v>
      </c>
    </row>
    <row r="83" spans="1:8" ht="94.5" hidden="1" customHeight="1">
      <c r="A83" s="5" t="s">
        <v>1992</v>
      </c>
      <c r="B83" s="185" t="str">
        <f t="shared" si="2"/>
        <v>03</v>
      </c>
      <c r="C83" s="185" t="str">
        <f t="shared" si="3"/>
        <v>09</v>
      </c>
      <c r="D83" s="1" t="s">
        <v>787</v>
      </c>
      <c r="E83" s="311" t="str">
        <f>"100"</f>
        <v>100</v>
      </c>
      <c r="F83" s="130">
        <f>ведомственная!G66</f>
        <v>0</v>
      </c>
    </row>
    <row r="84" spans="1:8" ht="38.25" hidden="1" customHeight="1">
      <c r="A84" s="5" t="s">
        <v>1995</v>
      </c>
      <c r="B84" s="185" t="str">
        <f t="shared" si="2"/>
        <v>03</v>
      </c>
      <c r="C84" s="185" t="str">
        <f t="shared" si="3"/>
        <v>09</v>
      </c>
      <c r="D84" s="1" t="s">
        <v>1637</v>
      </c>
      <c r="E84" s="311" t="str">
        <f>"200"</f>
        <v>200</v>
      </c>
      <c r="F84" s="130">
        <f>ведомственная!G67</f>
        <v>0</v>
      </c>
    </row>
    <row r="85" spans="1:8" ht="55.5" hidden="1" customHeight="1">
      <c r="A85" s="5" t="s">
        <v>625</v>
      </c>
      <c r="B85" s="185" t="str">
        <f t="shared" si="2"/>
        <v>03</v>
      </c>
      <c r="C85" s="185" t="str">
        <f t="shared" si="3"/>
        <v>09</v>
      </c>
      <c r="D85" s="1" t="s">
        <v>788</v>
      </c>
      <c r="E85" s="311"/>
      <c r="F85" s="130">
        <f>F86</f>
        <v>0</v>
      </c>
    </row>
    <row r="86" spans="1:8" ht="39.75" hidden="1" customHeight="1">
      <c r="A86" s="5" t="s">
        <v>1995</v>
      </c>
      <c r="B86" s="185" t="str">
        <f t="shared" si="2"/>
        <v>03</v>
      </c>
      <c r="C86" s="185" t="str">
        <f t="shared" si="3"/>
        <v>09</v>
      </c>
      <c r="D86" s="1" t="s">
        <v>788</v>
      </c>
      <c r="E86" s="311">
        <v>200</v>
      </c>
      <c r="F86" s="130">
        <f>ведомственная!G69</f>
        <v>0</v>
      </c>
    </row>
    <row r="87" spans="1:8" ht="61.5" hidden="1" customHeight="1">
      <c r="A87" s="32" t="s">
        <v>2217</v>
      </c>
      <c r="B87" s="185" t="str">
        <f t="shared" si="2"/>
        <v>03</v>
      </c>
      <c r="C87" s="185">
        <v>10</v>
      </c>
      <c r="D87" s="1" t="s">
        <v>2247</v>
      </c>
      <c r="E87" s="311"/>
      <c r="F87" s="130" t="str">
        <f>F88</f>
        <v xml:space="preserve"> </v>
      </c>
    </row>
    <row r="88" spans="1:8" ht="3.75" hidden="1" customHeight="1">
      <c r="A88" s="63"/>
      <c r="B88" s="185" t="s">
        <v>2570</v>
      </c>
      <c r="C88" s="185" t="s">
        <v>2570</v>
      </c>
      <c r="D88" s="528" t="s">
        <v>2570</v>
      </c>
      <c r="E88" s="527" t="s">
        <v>2570</v>
      </c>
      <c r="F88" s="130" t="s">
        <v>2570</v>
      </c>
    </row>
    <row r="89" spans="1:8" s="168" customFormat="1" ht="24" hidden="1" customHeight="1">
      <c r="A89" s="199" t="s">
        <v>2237</v>
      </c>
      <c r="B89" s="193" t="str">
        <f t="shared" ref="B89:B95" si="4">"05"</f>
        <v>05</v>
      </c>
      <c r="C89" s="178"/>
      <c r="D89" s="169"/>
      <c r="E89" s="14"/>
      <c r="F89" s="241">
        <f>ведомственная!G120</f>
        <v>14957.199999999999</v>
      </c>
      <c r="H89" s="167"/>
    </row>
    <row r="90" spans="1:8" s="168" customFormat="1" ht="24" hidden="1" customHeight="1">
      <c r="A90" s="199" t="s">
        <v>1885</v>
      </c>
      <c r="B90" s="193" t="str">
        <f t="shared" si="4"/>
        <v>05</v>
      </c>
      <c r="C90" s="185" t="str">
        <f>"01"</f>
        <v>01</v>
      </c>
      <c r="D90" s="169"/>
      <c r="E90" s="14"/>
      <c r="F90" s="241">
        <f>F91</f>
        <v>0</v>
      </c>
      <c r="H90" s="167"/>
    </row>
    <row r="91" spans="1:8" s="168" customFormat="1" ht="24" hidden="1" customHeight="1">
      <c r="A91" s="199" t="s">
        <v>2242</v>
      </c>
      <c r="B91" s="193" t="str">
        <f t="shared" si="4"/>
        <v>05</v>
      </c>
      <c r="C91" s="185" t="str">
        <f>"01"</f>
        <v>01</v>
      </c>
      <c r="D91" s="169" t="s">
        <v>2241</v>
      </c>
      <c r="E91" s="14"/>
      <c r="F91" s="241">
        <f>F92</f>
        <v>0</v>
      </c>
      <c r="H91" s="167"/>
    </row>
    <row r="92" spans="1:8" s="168" customFormat="1" ht="34.15" hidden="1" customHeight="1">
      <c r="A92" s="5" t="s">
        <v>1995</v>
      </c>
      <c r="B92" s="193" t="str">
        <f t="shared" si="4"/>
        <v>05</v>
      </c>
      <c r="C92" s="185" t="str">
        <f>"01"</f>
        <v>01</v>
      </c>
      <c r="D92" s="169" t="s">
        <v>2241</v>
      </c>
      <c r="E92" s="14">
        <v>200</v>
      </c>
      <c r="F92" s="241">
        <f>ведомственная!G128</f>
        <v>0</v>
      </c>
      <c r="H92" s="167"/>
    </row>
    <row r="93" spans="1:8" s="168" customFormat="1" ht="34.15" hidden="1" customHeight="1">
      <c r="A93" s="5"/>
      <c r="B93" s="193"/>
      <c r="C93" s="185"/>
      <c r="D93" s="169"/>
      <c r="E93" s="14"/>
      <c r="F93" s="241"/>
      <c r="H93" s="167"/>
    </row>
    <row r="94" spans="1:8" ht="24" customHeight="1">
      <c r="A94" s="32" t="s">
        <v>2219</v>
      </c>
      <c r="B94" s="185" t="str">
        <f t="shared" si="4"/>
        <v>05</v>
      </c>
      <c r="C94" s="185" t="str">
        <f>"02"</f>
        <v>02</v>
      </c>
      <c r="D94" s="160"/>
      <c r="E94" s="311"/>
      <c r="F94" s="241"/>
    </row>
    <row r="95" spans="1:8" ht="66" hidden="1" customHeight="1">
      <c r="A95" s="99" t="s">
        <v>2112</v>
      </c>
      <c r="B95" s="185" t="str">
        <f t="shared" si="4"/>
        <v>05</v>
      </c>
      <c r="C95" s="185" t="str">
        <f>"02"</f>
        <v>02</v>
      </c>
      <c r="D95" s="374" t="s">
        <v>2188</v>
      </c>
      <c r="E95" s="311"/>
      <c r="F95" s="130">
        <f>F96+F97</f>
        <v>0</v>
      </c>
    </row>
    <row r="96" spans="1:8" ht="100.5" hidden="1" customHeight="1">
      <c r="A96" s="5" t="s">
        <v>1992</v>
      </c>
      <c r="B96" s="185" t="str">
        <f t="shared" ref="B96:B183" si="5">"04"</f>
        <v>04</v>
      </c>
      <c r="C96" s="185" t="str">
        <f t="shared" ref="C96:C174" si="6">"05"</f>
        <v>05</v>
      </c>
      <c r="D96" s="311" t="s">
        <v>2068</v>
      </c>
      <c r="E96" s="311" t="str">
        <f>"100"</f>
        <v>100</v>
      </c>
      <c r="F96" s="130">
        <f>ведомственная!G131</f>
        <v>0</v>
      </c>
    </row>
    <row r="97" spans="1:6" ht="42" hidden="1" customHeight="1">
      <c r="A97" s="5" t="s">
        <v>1995</v>
      </c>
      <c r="B97" s="185" t="str">
        <f>"05"</f>
        <v>05</v>
      </c>
      <c r="C97" s="185" t="str">
        <f>"02"</f>
        <v>02</v>
      </c>
      <c r="D97" s="374" t="s">
        <v>2188</v>
      </c>
      <c r="E97" s="311" t="str">
        <f>"200"</f>
        <v>200</v>
      </c>
      <c r="F97" s="130">
        <f>ведомственная!G132</f>
        <v>0</v>
      </c>
    </row>
    <row r="98" spans="1:6" ht="99.75" hidden="1" customHeight="1">
      <c r="A98" s="32" t="s">
        <v>1004</v>
      </c>
      <c r="B98" s="185" t="str">
        <f t="shared" si="5"/>
        <v>04</v>
      </c>
      <c r="C98" s="185" t="str">
        <f t="shared" si="6"/>
        <v>05</v>
      </c>
      <c r="D98" s="311" t="s">
        <v>346</v>
      </c>
      <c r="E98" s="311"/>
      <c r="F98" s="130">
        <f>F99</f>
        <v>0</v>
      </c>
    </row>
    <row r="99" spans="1:6" ht="23.25" hidden="1" customHeight="1">
      <c r="A99" s="19" t="s">
        <v>1993</v>
      </c>
      <c r="B99" s="185" t="str">
        <f t="shared" si="5"/>
        <v>04</v>
      </c>
      <c r="C99" s="185" t="str">
        <f t="shared" si="6"/>
        <v>05</v>
      </c>
      <c r="D99" s="311" t="s">
        <v>346</v>
      </c>
      <c r="E99" s="311" t="str">
        <f>"800"</f>
        <v>800</v>
      </c>
      <c r="F99" s="130">
        <f>ведомственная!G134</f>
        <v>0</v>
      </c>
    </row>
    <row r="100" spans="1:6" ht="136.5" hidden="1" customHeight="1">
      <c r="A100" s="342" t="s">
        <v>2144</v>
      </c>
      <c r="B100" s="336" t="str">
        <f>"05"</f>
        <v>05</v>
      </c>
      <c r="C100" s="185" t="str">
        <f>"02"</f>
        <v>02</v>
      </c>
      <c r="D100" s="374" t="s">
        <v>2188</v>
      </c>
      <c r="E100" s="335"/>
      <c r="F100" s="338">
        <f>F101</f>
        <v>0</v>
      </c>
    </row>
    <row r="101" spans="1:6" ht="23.25" hidden="1" customHeight="1">
      <c r="A101" s="343" t="s">
        <v>1993</v>
      </c>
      <c r="B101" s="336" t="str">
        <f>"05"</f>
        <v>05</v>
      </c>
      <c r="C101" s="185" t="str">
        <f>"02"</f>
        <v>02</v>
      </c>
      <c r="D101" s="374" t="s">
        <v>2188</v>
      </c>
      <c r="E101" s="335" t="str">
        <f>"800"</f>
        <v>800</v>
      </c>
      <c r="F101" s="338">
        <f>ведомственная!G136</f>
        <v>0</v>
      </c>
    </row>
    <row r="102" spans="1:6" ht="20.25" hidden="1" customHeight="1">
      <c r="A102" s="353"/>
      <c r="B102" s="336"/>
      <c r="C102" s="336"/>
      <c r="D102" s="335"/>
      <c r="E102" s="335"/>
      <c r="F102" s="338"/>
    </row>
    <row r="103" spans="1:6" ht="25.5" hidden="1" customHeight="1">
      <c r="A103" s="354"/>
      <c r="B103" s="336"/>
      <c r="C103" s="336"/>
      <c r="D103" s="335"/>
      <c r="E103" s="335"/>
      <c r="F103" s="338"/>
    </row>
    <row r="104" spans="1:6" ht="206.25" hidden="1" customHeight="1">
      <c r="A104" s="342" t="s">
        <v>2145</v>
      </c>
      <c r="B104" s="336" t="str">
        <f t="shared" ref="B104:B109" si="7">"04"</f>
        <v>04</v>
      </c>
      <c r="C104" s="336" t="str">
        <f t="shared" ref="C104:C109" si="8">"05"</f>
        <v>05</v>
      </c>
      <c r="D104" s="335" t="s">
        <v>2129</v>
      </c>
      <c r="E104" s="335"/>
      <c r="F104" s="338">
        <f>F105</f>
        <v>0</v>
      </c>
    </row>
    <row r="105" spans="1:6" ht="25.5" hidden="1" customHeight="1">
      <c r="A105" s="343" t="s">
        <v>1993</v>
      </c>
      <c r="B105" s="336" t="str">
        <f t="shared" si="7"/>
        <v>04</v>
      </c>
      <c r="C105" s="336" t="str">
        <f t="shared" si="8"/>
        <v>05</v>
      </c>
      <c r="D105" s="335" t="s">
        <v>2129</v>
      </c>
      <c r="E105" s="335" t="str">
        <f>"800"</f>
        <v>800</v>
      </c>
      <c r="F105" s="338">
        <f>ведомственная!G140</f>
        <v>0</v>
      </c>
    </row>
    <row r="106" spans="1:6" ht="219.75" hidden="1" customHeight="1">
      <c r="A106" s="342" t="s">
        <v>2146</v>
      </c>
      <c r="B106" s="336" t="str">
        <f t="shared" si="7"/>
        <v>04</v>
      </c>
      <c r="C106" s="336" t="str">
        <f t="shared" si="8"/>
        <v>05</v>
      </c>
      <c r="D106" s="344" t="s">
        <v>2130</v>
      </c>
      <c r="E106" s="335"/>
      <c r="F106" s="338">
        <f>F107</f>
        <v>0</v>
      </c>
    </row>
    <row r="107" spans="1:6" ht="25.5" hidden="1" customHeight="1">
      <c r="A107" s="343" t="s">
        <v>1993</v>
      </c>
      <c r="B107" s="336" t="str">
        <f t="shared" si="7"/>
        <v>04</v>
      </c>
      <c r="C107" s="336" t="str">
        <f t="shared" si="8"/>
        <v>05</v>
      </c>
      <c r="D107" s="344" t="s">
        <v>2130</v>
      </c>
      <c r="E107" s="335" t="str">
        <f>"800"</f>
        <v>800</v>
      </c>
      <c r="F107" s="338">
        <f>ведомственная!G142</f>
        <v>0</v>
      </c>
    </row>
    <row r="108" spans="1:6" ht="225" hidden="1" customHeight="1">
      <c r="A108" s="342" t="s">
        <v>2147</v>
      </c>
      <c r="B108" s="336" t="str">
        <f t="shared" si="7"/>
        <v>04</v>
      </c>
      <c r="C108" s="336" t="str">
        <f t="shared" si="8"/>
        <v>05</v>
      </c>
      <c r="D108" s="344" t="s">
        <v>2131</v>
      </c>
      <c r="E108" s="335"/>
      <c r="F108" s="338">
        <f>F109</f>
        <v>0</v>
      </c>
    </row>
    <row r="109" spans="1:6" ht="25.5" hidden="1" customHeight="1">
      <c r="A109" s="343" t="s">
        <v>1993</v>
      </c>
      <c r="B109" s="336" t="str">
        <f t="shared" si="7"/>
        <v>04</v>
      </c>
      <c r="C109" s="336" t="str">
        <f t="shared" si="8"/>
        <v>05</v>
      </c>
      <c r="D109" s="344" t="s">
        <v>2131</v>
      </c>
      <c r="E109" s="335" t="str">
        <f>"800"</f>
        <v>800</v>
      </c>
      <c r="F109" s="338">
        <f>ведомственная!G144</f>
        <v>0</v>
      </c>
    </row>
    <row r="110" spans="1:6" ht="190.5" hidden="1" customHeight="1">
      <c r="A110" s="342" t="s">
        <v>2148</v>
      </c>
      <c r="B110" s="336" t="str">
        <f t="shared" si="5"/>
        <v>04</v>
      </c>
      <c r="C110" s="336" t="str">
        <f t="shared" si="6"/>
        <v>05</v>
      </c>
      <c r="D110" s="344" t="s">
        <v>2132</v>
      </c>
      <c r="E110" s="335"/>
      <c r="F110" s="338">
        <f>ведомственная!G145</f>
        <v>0</v>
      </c>
    </row>
    <row r="111" spans="1:6" ht="25.5" hidden="1" customHeight="1">
      <c r="A111" s="343" t="s">
        <v>1993</v>
      </c>
      <c r="B111" s="336" t="str">
        <f t="shared" si="5"/>
        <v>04</v>
      </c>
      <c r="C111" s="336" t="str">
        <f t="shared" si="6"/>
        <v>05</v>
      </c>
      <c r="D111" s="344" t="s">
        <v>2132</v>
      </c>
      <c r="E111" s="335" t="str">
        <f>"800"</f>
        <v>800</v>
      </c>
      <c r="F111" s="338">
        <f>ведомственная!G146</f>
        <v>0</v>
      </c>
    </row>
    <row r="112" spans="1:6" ht="147" hidden="1" customHeight="1">
      <c r="A112" s="342" t="s">
        <v>2158</v>
      </c>
      <c r="B112" s="336" t="str">
        <f>"04"</f>
        <v>04</v>
      </c>
      <c r="C112" s="336" t="str">
        <f>"05"</f>
        <v>05</v>
      </c>
      <c r="D112" s="344" t="s">
        <v>2133</v>
      </c>
      <c r="E112" s="335"/>
      <c r="F112" s="338">
        <f>F113</f>
        <v>0</v>
      </c>
    </row>
    <row r="113" spans="1:6" ht="25.5" hidden="1" customHeight="1">
      <c r="A113" s="343" t="s">
        <v>1993</v>
      </c>
      <c r="B113" s="336" t="str">
        <f>"04"</f>
        <v>04</v>
      </c>
      <c r="C113" s="336" t="str">
        <f>"05"</f>
        <v>05</v>
      </c>
      <c r="D113" s="344" t="s">
        <v>2133</v>
      </c>
      <c r="E113" s="335" t="str">
        <f>"800"</f>
        <v>800</v>
      </c>
      <c r="F113" s="338"/>
    </row>
    <row r="114" spans="1:6" ht="141.75" hidden="1" customHeight="1">
      <c r="A114" s="342" t="s">
        <v>2159</v>
      </c>
      <c r="B114" s="336" t="str">
        <f t="shared" si="5"/>
        <v>04</v>
      </c>
      <c r="C114" s="336" t="str">
        <f t="shared" si="6"/>
        <v>05</v>
      </c>
      <c r="D114" s="344" t="s">
        <v>2134</v>
      </c>
      <c r="E114" s="335"/>
      <c r="F114" s="338">
        <f>F115</f>
        <v>0</v>
      </c>
    </row>
    <row r="115" spans="1:6" ht="21" hidden="1" customHeight="1">
      <c r="A115" s="343" t="s">
        <v>1993</v>
      </c>
      <c r="B115" s="336" t="str">
        <f t="shared" si="5"/>
        <v>04</v>
      </c>
      <c r="C115" s="336" t="str">
        <f t="shared" si="6"/>
        <v>05</v>
      </c>
      <c r="D115" s="344" t="s">
        <v>2134</v>
      </c>
      <c r="E115" s="335" t="str">
        <f>"800"</f>
        <v>800</v>
      </c>
      <c r="F115" s="338">
        <f>ведомственная!G150</f>
        <v>0</v>
      </c>
    </row>
    <row r="116" spans="1:6" ht="210" hidden="1" customHeight="1">
      <c r="A116" s="354" t="s">
        <v>184</v>
      </c>
      <c r="B116" s="336" t="str">
        <f t="shared" si="5"/>
        <v>04</v>
      </c>
      <c r="C116" s="336" t="str">
        <f t="shared" si="6"/>
        <v>05</v>
      </c>
      <c r="D116" s="335" t="s">
        <v>831</v>
      </c>
      <c r="E116" s="335"/>
      <c r="F116" s="338">
        <f>F117</f>
        <v>0</v>
      </c>
    </row>
    <row r="117" spans="1:6" ht="21" hidden="1" customHeight="1">
      <c r="A117" s="354" t="s">
        <v>1229</v>
      </c>
      <c r="B117" s="336" t="str">
        <f t="shared" si="5"/>
        <v>04</v>
      </c>
      <c r="C117" s="336" t="str">
        <f t="shared" si="6"/>
        <v>05</v>
      </c>
      <c r="D117" s="335" t="s">
        <v>185</v>
      </c>
      <c r="E117" s="335" t="str">
        <f>"006"</f>
        <v>006</v>
      </c>
      <c r="F117" s="338">
        <f>ведомственная!G152</f>
        <v>0</v>
      </c>
    </row>
    <row r="118" spans="1:6" ht="166.5" hidden="1" customHeight="1">
      <c r="A118" s="342" t="s">
        <v>2149</v>
      </c>
      <c r="B118" s="336" t="str">
        <f t="shared" ref="B118:B135" si="9">"04"</f>
        <v>04</v>
      </c>
      <c r="C118" s="336" t="str">
        <f t="shared" ref="C118:C131" si="10">"05"</f>
        <v>05</v>
      </c>
      <c r="D118" s="344" t="s">
        <v>2135</v>
      </c>
      <c r="E118" s="335"/>
      <c r="F118" s="338">
        <f>F119</f>
        <v>0</v>
      </c>
    </row>
    <row r="119" spans="1:6" ht="21" hidden="1" customHeight="1">
      <c r="A119" s="343" t="s">
        <v>1993</v>
      </c>
      <c r="B119" s="336" t="str">
        <f t="shared" si="9"/>
        <v>04</v>
      </c>
      <c r="C119" s="336" t="str">
        <f t="shared" si="10"/>
        <v>05</v>
      </c>
      <c r="D119" s="344" t="s">
        <v>2135</v>
      </c>
      <c r="E119" s="335" t="str">
        <f>"800"</f>
        <v>800</v>
      </c>
      <c r="F119" s="338"/>
    </row>
    <row r="120" spans="1:6" ht="170.25" hidden="1" customHeight="1">
      <c r="A120" s="342" t="s">
        <v>2150</v>
      </c>
      <c r="B120" s="336" t="str">
        <f t="shared" si="9"/>
        <v>04</v>
      </c>
      <c r="C120" s="336" t="str">
        <f t="shared" si="10"/>
        <v>05</v>
      </c>
      <c r="D120" s="344" t="s">
        <v>2136</v>
      </c>
      <c r="E120" s="335"/>
      <c r="F120" s="338">
        <f>F121</f>
        <v>0</v>
      </c>
    </row>
    <row r="121" spans="1:6" ht="21" hidden="1" customHeight="1">
      <c r="A121" s="343" t="s">
        <v>1993</v>
      </c>
      <c r="B121" s="336" t="str">
        <f t="shared" si="9"/>
        <v>04</v>
      </c>
      <c r="C121" s="336" t="str">
        <f t="shared" si="10"/>
        <v>05</v>
      </c>
      <c r="D121" s="344" t="s">
        <v>2136</v>
      </c>
      <c r="E121" s="335" t="str">
        <f>"800"</f>
        <v>800</v>
      </c>
      <c r="F121" s="338"/>
    </row>
    <row r="122" spans="1:6" ht="189" hidden="1" customHeight="1">
      <c r="A122" s="342" t="s">
        <v>2151</v>
      </c>
      <c r="B122" s="336" t="str">
        <f t="shared" si="9"/>
        <v>04</v>
      </c>
      <c r="C122" s="336" t="str">
        <f t="shared" si="10"/>
        <v>05</v>
      </c>
      <c r="D122" s="344" t="s">
        <v>2137</v>
      </c>
      <c r="E122" s="335"/>
      <c r="F122" s="338">
        <f>F123</f>
        <v>0</v>
      </c>
    </row>
    <row r="123" spans="1:6" ht="21" hidden="1" customHeight="1">
      <c r="A123" s="343" t="s">
        <v>1993</v>
      </c>
      <c r="B123" s="336" t="str">
        <f t="shared" si="9"/>
        <v>04</v>
      </c>
      <c r="C123" s="336" t="str">
        <f t="shared" si="10"/>
        <v>05</v>
      </c>
      <c r="D123" s="344" t="s">
        <v>2137</v>
      </c>
      <c r="E123" s="335" t="str">
        <f>"800"</f>
        <v>800</v>
      </c>
      <c r="F123" s="338">
        <f>ведомственная!G158</f>
        <v>0</v>
      </c>
    </row>
    <row r="124" spans="1:6" ht="219" hidden="1" customHeight="1">
      <c r="A124" s="342" t="s">
        <v>2152</v>
      </c>
      <c r="B124" s="336" t="str">
        <f t="shared" si="9"/>
        <v>04</v>
      </c>
      <c r="C124" s="336" t="str">
        <f t="shared" si="10"/>
        <v>05</v>
      </c>
      <c r="D124" s="344" t="s">
        <v>2138</v>
      </c>
      <c r="E124" s="335"/>
      <c r="F124" s="338">
        <f>F125</f>
        <v>0</v>
      </c>
    </row>
    <row r="125" spans="1:6" ht="21" hidden="1" customHeight="1">
      <c r="A125" s="343" t="s">
        <v>1993</v>
      </c>
      <c r="B125" s="336" t="str">
        <f t="shared" si="9"/>
        <v>04</v>
      </c>
      <c r="C125" s="336" t="str">
        <f t="shared" si="10"/>
        <v>05</v>
      </c>
      <c r="D125" s="344" t="s">
        <v>2138</v>
      </c>
      <c r="E125" s="335" t="str">
        <f>"800"</f>
        <v>800</v>
      </c>
      <c r="F125" s="338">
        <f>ведомственная!G160</f>
        <v>0</v>
      </c>
    </row>
    <row r="126" spans="1:6" ht="207.75" hidden="1" customHeight="1">
      <c r="A126" s="342" t="s">
        <v>2153</v>
      </c>
      <c r="B126" s="336" t="str">
        <f t="shared" si="9"/>
        <v>04</v>
      </c>
      <c r="C126" s="336" t="str">
        <f t="shared" si="10"/>
        <v>05</v>
      </c>
      <c r="D126" s="344" t="s">
        <v>2139</v>
      </c>
      <c r="E126" s="335"/>
      <c r="F126" s="338">
        <f>F127</f>
        <v>0</v>
      </c>
    </row>
    <row r="127" spans="1:6" ht="21" hidden="1" customHeight="1">
      <c r="A127" s="343" t="s">
        <v>1993</v>
      </c>
      <c r="B127" s="336" t="str">
        <f t="shared" si="9"/>
        <v>04</v>
      </c>
      <c r="C127" s="336" t="str">
        <f t="shared" si="10"/>
        <v>05</v>
      </c>
      <c r="D127" s="344" t="s">
        <v>2139</v>
      </c>
      <c r="E127" s="335" t="str">
        <f>"800"</f>
        <v>800</v>
      </c>
      <c r="F127" s="338">
        <f>ведомственная!G162</f>
        <v>0</v>
      </c>
    </row>
    <row r="128" spans="1:6" ht="171" hidden="1" customHeight="1">
      <c r="A128" s="342" t="s">
        <v>2154</v>
      </c>
      <c r="B128" s="336" t="str">
        <f t="shared" si="9"/>
        <v>04</v>
      </c>
      <c r="C128" s="336" t="str">
        <f t="shared" si="10"/>
        <v>05</v>
      </c>
      <c r="D128" s="344" t="s">
        <v>2140</v>
      </c>
      <c r="E128" s="335"/>
      <c r="F128" s="338">
        <f>F129</f>
        <v>0</v>
      </c>
    </row>
    <row r="129" spans="1:8" ht="21" hidden="1" customHeight="1">
      <c r="A129" s="343" t="s">
        <v>1993</v>
      </c>
      <c r="B129" s="336" t="str">
        <f t="shared" si="9"/>
        <v>04</v>
      </c>
      <c r="C129" s="336" t="str">
        <f t="shared" si="10"/>
        <v>05</v>
      </c>
      <c r="D129" s="344" t="s">
        <v>2140</v>
      </c>
      <c r="E129" s="335" t="str">
        <f>"800"</f>
        <v>800</v>
      </c>
      <c r="F129" s="338">
        <f>ведомственная!G164</f>
        <v>0</v>
      </c>
    </row>
    <row r="130" spans="1:8" ht="174" hidden="1" customHeight="1">
      <c r="A130" s="342" t="s">
        <v>2155</v>
      </c>
      <c r="B130" s="336" t="str">
        <f t="shared" si="9"/>
        <v>04</v>
      </c>
      <c r="C130" s="336" t="str">
        <f t="shared" si="10"/>
        <v>05</v>
      </c>
      <c r="D130" s="344" t="s">
        <v>2141</v>
      </c>
      <c r="E130" s="335"/>
      <c r="F130" s="338">
        <f>F131</f>
        <v>0</v>
      </c>
    </row>
    <row r="131" spans="1:8" ht="21" hidden="1" customHeight="1">
      <c r="A131" s="343" t="s">
        <v>1993</v>
      </c>
      <c r="B131" s="336" t="str">
        <f t="shared" si="9"/>
        <v>04</v>
      </c>
      <c r="C131" s="336" t="str">
        <f t="shared" si="10"/>
        <v>05</v>
      </c>
      <c r="D131" s="344" t="s">
        <v>2141</v>
      </c>
      <c r="E131" s="335" t="str">
        <f>"800"</f>
        <v>800</v>
      </c>
      <c r="F131" s="355">
        <f>ведомственная!G166</f>
        <v>0</v>
      </c>
    </row>
    <row r="132" spans="1:8" ht="167.25" hidden="1" customHeight="1">
      <c r="A132" s="342" t="s">
        <v>2156</v>
      </c>
      <c r="B132" s="336" t="str">
        <f t="shared" si="9"/>
        <v>04</v>
      </c>
      <c r="C132" s="336" t="str">
        <f>"05"</f>
        <v>05</v>
      </c>
      <c r="D132" s="344" t="s">
        <v>2142</v>
      </c>
      <c r="E132" s="335"/>
      <c r="F132" s="338">
        <f>F133</f>
        <v>0</v>
      </c>
      <c r="G132" s="244"/>
      <c r="H132" s="321"/>
    </row>
    <row r="133" spans="1:8" ht="24.75" hidden="1" customHeight="1">
      <c r="A133" s="343" t="s">
        <v>1993</v>
      </c>
      <c r="B133" s="336" t="str">
        <f t="shared" si="9"/>
        <v>04</v>
      </c>
      <c r="C133" s="336" t="str">
        <f>"05"</f>
        <v>05</v>
      </c>
      <c r="D133" s="344" t="s">
        <v>2142</v>
      </c>
      <c r="E133" s="335" t="str">
        <f>"800"</f>
        <v>800</v>
      </c>
      <c r="F133" s="338">
        <f>ведомственная!G168</f>
        <v>0</v>
      </c>
      <c r="G133" s="244"/>
      <c r="H133" s="321"/>
    </row>
    <row r="134" spans="1:8" ht="192" hidden="1" customHeight="1">
      <c r="A134" s="342" t="s">
        <v>2157</v>
      </c>
      <c r="B134" s="336" t="str">
        <f t="shared" si="9"/>
        <v>04</v>
      </c>
      <c r="C134" s="336" t="str">
        <f>"05"</f>
        <v>05</v>
      </c>
      <c r="D134" s="344" t="s">
        <v>2143</v>
      </c>
      <c r="E134" s="335"/>
      <c r="F134" s="338">
        <f>F135</f>
        <v>0</v>
      </c>
      <c r="G134" s="244"/>
      <c r="H134" s="321"/>
    </row>
    <row r="135" spans="1:8" ht="24.75" hidden="1" customHeight="1">
      <c r="A135" s="343" t="s">
        <v>1993</v>
      </c>
      <c r="B135" s="336" t="str">
        <f t="shared" si="9"/>
        <v>04</v>
      </c>
      <c r="C135" s="336" t="str">
        <f>"05"</f>
        <v>05</v>
      </c>
      <c r="D135" s="344" t="s">
        <v>2143</v>
      </c>
      <c r="E135" s="335" t="str">
        <f>"800"</f>
        <v>800</v>
      </c>
      <c r="F135" s="338">
        <f>ведомственная!G170</f>
        <v>0</v>
      </c>
      <c r="G135" s="244"/>
      <c r="H135" s="321"/>
    </row>
    <row r="136" spans="1:8" ht="102" hidden="1" customHeight="1">
      <c r="A136" s="32" t="s">
        <v>830</v>
      </c>
      <c r="B136" s="185" t="str">
        <f t="shared" si="5"/>
        <v>04</v>
      </c>
      <c r="C136" s="185" t="str">
        <f t="shared" si="6"/>
        <v>05</v>
      </c>
      <c r="D136" s="311" t="s">
        <v>829</v>
      </c>
      <c r="E136" s="311"/>
      <c r="F136" s="130">
        <f>F137</f>
        <v>0</v>
      </c>
      <c r="G136" s="322"/>
      <c r="H136" s="321"/>
    </row>
    <row r="137" spans="1:8" ht="21" hidden="1" customHeight="1">
      <c r="A137" s="19" t="s">
        <v>1993</v>
      </c>
      <c r="B137" s="195" t="str">
        <f t="shared" si="5"/>
        <v>04</v>
      </c>
      <c r="C137" s="195" t="str">
        <f t="shared" si="6"/>
        <v>05</v>
      </c>
      <c r="D137" s="181" t="s">
        <v>829</v>
      </c>
      <c r="E137" s="311" t="str">
        <f>"800"</f>
        <v>800</v>
      </c>
      <c r="F137" s="248">
        <f>ведомственная!G172</f>
        <v>0</v>
      </c>
    </row>
    <row r="138" spans="1:8" ht="53.25" hidden="1" customHeight="1">
      <c r="A138" s="32" t="s">
        <v>1355</v>
      </c>
      <c r="B138" s="185" t="str">
        <f>"04"</f>
        <v>04</v>
      </c>
      <c r="C138" s="185" t="str">
        <f>"05"</f>
        <v>05</v>
      </c>
      <c r="D138" s="311" t="s">
        <v>568</v>
      </c>
      <c r="E138" s="311"/>
      <c r="F138" s="130">
        <f>F139</f>
        <v>0</v>
      </c>
    </row>
    <row r="139" spans="1:8" ht="21" hidden="1" customHeight="1">
      <c r="A139" s="19" t="s">
        <v>1993</v>
      </c>
      <c r="B139" s="185" t="str">
        <f>"04"</f>
        <v>04</v>
      </c>
      <c r="C139" s="185" t="str">
        <f>"05"</f>
        <v>05</v>
      </c>
      <c r="D139" s="311" t="s">
        <v>568</v>
      </c>
      <c r="E139" s="311" t="str">
        <f>"800"</f>
        <v>800</v>
      </c>
      <c r="F139" s="130">
        <f>ведомственная!G173</f>
        <v>0</v>
      </c>
    </row>
    <row r="140" spans="1:8" ht="76.5" hidden="1" customHeight="1">
      <c r="A140" s="32" t="s">
        <v>1196</v>
      </c>
      <c r="B140" s="185" t="str">
        <f t="shared" si="5"/>
        <v>04</v>
      </c>
      <c r="C140" s="185" t="str">
        <f t="shared" si="6"/>
        <v>05</v>
      </c>
      <c r="D140" s="311" t="s">
        <v>1197</v>
      </c>
      <c r="E140" s="311"/>
      <c r="F140" s="130">
        <f>F141</f>
        <v>0</v>
      </c>
    </row>
    <row r="141" spans="1:8" ht="21" hidden="1" customHeight="1">
      <c r="A141" s="19" t="s">
        <v>1993</v>
      </c>
      <c r="B141" s="185" t="str">
        <f t="shared" si="5"/>
        <v>04</v>
      </c>
      <c r="C141" s="185" t="str">
        <f t="shared" si="6"/>
        <v>05</v>
      </c>
      <c r="D141" s="311" t="s">
        <v>1197</v>
      </c>
      <c r="E141" s="311" t="str">
        <f>"800"</f>
        <v>800</v>
      </c>
      <c r="F141" s="130">
        <f>ведомственная!G176</f>
        <v>0</v>
      </c>
    </row>
    <row r="142" spans="1:8" ht="80.25" hidden="1" customHeight="1">
      <c r="A142" s="32" t="s">
        <v>1199</v>
      </c>
      <c r="B142" s="185" t="str">
        <f>"04"</f>
        <v>04</v>
      </c>
      <c r="C142" s="185" t="str">
        <f>"05"</f>
        <v>05</v>
      </c>
      <c r="D142" s="311" t="s">
        <v>1198</v>
      </c>
      <c r="E142" s="311"/>
      <c r="F142" s="130">
        <f>F143</f>
        <v>0</v>
      </c>
    </row>
    <row r="143" spans="1:8" ht="21" hidden="1" customHeight="1">
      <c r="A143" s="19" t="s">
        <v>1993</v>
      </c>
      <c r="B143" s="185" t="str">
        <f>"04"</f>
        <v>04</v>
      </c>
      <c r="C143" s="185" t="str">
        <f>"05"</f>
        <v>05</v>
      </c>
      <c r="D143" s="311" t="s">
        <v>1198</v>
      </c>
      <c r="E143" s="311" t="str">
        <f>"800"</f>
        <v>800</v>
      </c>
      <c r="F143" s="130">
        <f>ведомственная!G178</f>
        <v>0</v>
      </c>
    </row>
    <row r="144" spans="1:8" ht="96" hidden="1" customHeight="1">
      <c r="A144" s="32" t="s">
        <v>506</v>
      </c>
      <c r="B144" s="185" t="str">
        <f t="shared" si="5"/>
        <v>04</v>
      </c>
      <c r="C144" s="185" t="str">
        <f t="shared" si="6"/>
        <v>05</v>
      </c>
      <c r="D144" s="311" t="s">
        <v>1200</v>
      </c>
      <c r="E144" s="311"/>
      <c r="F144" s="130">
        <f>F145</f>
        <v>0</v>
      </c>
    </row>
    <row r="145" spans="1:6" ht="21" hidden="1" customHeight="1">
      <c r="A145" s="19" t="s">
        <v>1993</v>
      </c>
      <c r="B145" s="185" t="str">
        <f t="shared" si="5"/>
        <v>04</v>
      </c>
      <c r="C145" s="185" t="str">
        <f t="shared" si="6"/>
        <v>05</v>
      </c>
      <c r="D145" s="311" t="s">
        <v>1200</v>
      </c>
      <c r="E145" s="311" t="str">
        <f>"800"</f>
        <v>800</v>
      </c>
      <c r="F145" s="130">
        <f>ведомственная!G180</f>
        <v>0</v>
      </c>
    </row>
    <row r="146" spans="1:6" ht="63" hidden="1" customHeight="1">
      <c r="A146" s="32" t="s">
        <v>224</v>
      </c>
      <c r="B146" s="185" t="str">
        <f>"04"</f>
        <v>04</v>
      </c>
      <c r="C146" s="185" t="str">
        <f>"05"</f>
        <v>05</v>
      </c>
      <c r="D146" s="311" t="s">
        <v>1201</v>
      </c>
      <c r="E146" s="311"/>
      <c r="F146" s="197">
        <f>F147</f>
        <v>0</v>
      </c>
    </row>
    <row r="147" spans="1:6" ht="21.75" hidden="1" customHeight="1">
      <c r="A147" s="19" t="s">
        <v>1993</v>
      </c>
      <c r="B147" s="185" t="str">
        <f>"04"</f>
        <v>04</v>
      </c>
      <c r="C147" s="185" t="str">
        <f>"05"</f>
        <v>05</v>
      </c>
      <c r="D147" s="311" t="s">
        <v>1201</v>
      </c>
      <c r="E147" s="311" t="str">
        <f>"800"</f>
        <v>800</v>
      </c>
      <c r="F147" s="197">
        <f>ведомственная!G182</f>
        <v>0</v>
      </c>
    </row>
    <row r="148" spans="1:6" ht="45.75" hidden="1" customHeight="1">
      <c r="A148" s="6" t="s">
        <v>1890</v>
      </c>
      <c r="B148" s="185" t="str">
        <f t="shared" si="5"/>
        <v>04</v>
      </c>
      <c r="C148" s="185" t="str">
        <f t="shared" si="6"/>
        <v>05</v>
      </c>
      <c r="D148" s="7" t="s">
        <v>928</v>
      </c>
      <c r="E148" s="311"/>
      <c r="F148" s="130">
        <f>F149</f>
        <v>0</v>
      </c>
    </row>
    <row r="149" spans="1:6" ht="21" hidden="1" customHeight="1">
      <c r="A149" s="19" t="s">
        <v>1993</v>
      </c>
      <c r="B149" s="185" t="str">
        <f t="shared" si="5"/>
        <v>04</v>
      </c>
      <c r="C149" s="185" t="str">
        <f t="shared" si="6"/>
        <v>05</v>
      </c>
      <c r="D149" s="7" t="s">
        <v>928</v>
      </c>
      <c r="E149" s="311" t="str">
        <f>"800"</f>
        <v>800</v>
      </c>
      <c r="F149" s="130">
        <f>ведомственная!G184</f>
        <v>0</v>
      </c>
    </row>
    <row r="150" spans="1:6" ht="43.5" hidden="1" customHeight="1">
      <c r="A150" s="32" t="s">
        <v>1417</v>
      </c>
      <c r="B150" s="185" t="str">
        <f>"04"</f>
        <v>04</v>
      </c>
      <c r="C150" s="185" t="str">
        <f>"05"</f>
        <v>05</v>
      </c>
      <c r="D150" s="7" t="s">
        <v>569</v>
      </c>
      <c r="E150" s="311"/>
      <c r="F150" s="130">
        <f>F151</f>
        <v>0</v>
      </c>
    </row>
    <row r="151" spans="1:6" ht="21" hidden="1" customHeight="1">
      <c r="A151" s="19" t="s">
        <v>1993</v>
      </c>
      <c r="B151" s="185" t="str">
        <f>"04"</f>
        <v>04</v>
      </c>
      <c r="C151" s="185" t="str">
        <f>"05"</f>
        <v>05</v>
      </c>
      <c r="D151" s="7" t="s">
        <v>569</v>
      </c>
      <c r="E151" s="311" t="str">
        <f>"800"</f>
        <v>800</v>
      </c>
      <c r="F151" s="130">
        <f>ведомственная!G186</f>
        <v>0</v>
      </c>
    </row>
    <row r="152" spans="1:6" ht="37.5" hidden="1" customHeight="1">
      <c r="A152" s="5" t="s">
        <v>1202</v>
      </c>
      <c r="B152" s="185" t="str">
        <f t="shared" si="5"/>
        <v>04</v>
      </c>
      <c r="C152" s="185" t="str">
        <f t="shared" si="6"/>
        <v>05</v>
      </c>
      <c r="D152" s="7" t="s">
        <v>50</v>
      </c>
      <c r="E152" s="311"/>
      <c r="F152" s="130">
        <f>F153</f>
        <v>0</v>
      </c>
    </row>
    <row r="153" spans="1:6" ht="21" hidden="1" customHeight="1">
      <c r="A153" s="19" t="s">
        <v>1993</v>
      </c>
      <c r="B153" s="185" t="str">
        <f t="shared" si="5"/>
        <v>04</v>
      </c>
      <c r="C153" s="185" t="str">
        <f t="shared" si="6"/>
        <v>05</v>
      </c>
      <c r="D153" s="7" t="s">
        <v>50</v>
      </c>
      <c r="E153" s="311" t="str">
        <f>"800"</f>
        <v>800</v>
      </c>
      <c r="F153" s="130">
        <f>ведомственная!G188</f>
        <v>0</v>
      </c>
    </row>
    <row r="154" spans="1:6" ht="37.5" hidden="1" customHeight="1">
      <c r="A154" s="6" t="s">
        <v>828</v>
      </c>
      <c r="B154" s="185" t="str">
        <f t="shared" si="5"/>
        <v>04</v>
      </c>
      <c r="C154" s="185" t="str">
        <f t="shared" si="6"/>
        <v>05</v>
      </c>
      <c r="D154" s="7" t="s">
        <v>51</v>
      </c>
      <c r="E154" s="311"/>
      <c r="F154" s="130">
        <f>F155</f>
        <v>0</v>
      </c>
    </row>
    <row r="155" spans="1:6" ht="21" hidden="1" customHeight="1">
      <c r="A155" s="19" t="s">
        <v>1993</v>
      </c>
      <c r="B155" s="185" t="str">
        <f t="shared" si="5"/>
        <v>04</v>
      </c>
      <c r="C155" s="185" t="str">
        <f t="shared" si="6"/>
        <v>05</v>
      </c>
      <c r="D155" s="7" t="s">
        <v>51</v>
      </c>
      <c r="E155" s="311" t="str">
        <f>"800"</f>
        <v>800</v>
      </c>
      <c r="F155" s="130">
        <f>ведомственная!G190</f>
        <v>0</v>
      </c>
    </row>
    <row r="156" spans="1:6" ht="36.75" hidden="1" customHeight="1">
      <c r="A156" s="32" t="s">
        <v>1889</v>
      </c>
      <c r="B156" s="185" t="str">
        <f t="shared" si="5"/>
        <v>04</v>
      </c>
      <c r="C156" s="185" t="str">
        <f t="shared" si="6"/>
        <v>05</v>
      </c>
      <c r="D156" s="7" t="s">
        <v>1888</v>
      </c>
      <c r="E156" s="311"/>
      <c r="F156" s="130">
        <f>F157</f>
        <v>0</v>
      </c>
    </row>
    <row r="157" spans="1:6" ht="21" hidden="1" customHeight="1">
      <c r="A157" s="19" t="s">
        <v>1993</v>
      </c>
      <c r="B157" s="185" t="str">
        <f t="shared" si="5"/>
        <v>04</v>
      </c>
      <c r="C157" s="185" t="str">
        <f t="shared" si="6"/>
        <v>05</v>
      </c>
      <c r="D157" s="7" t="s">
        <v>1888</v>
      </c>
      <c r="E157" s="311" t="str">
        <f>"800"</f>
        <v>800</v>
      </c>
      <c r="F157" s="130">
        <f>ведомственная!G191</f>
        <v>0</v>
      </c>
    </row>
    <row r="158" spans="1:6" ht="75" hidden="1" customHeight="1">
      <c r="A158" s="32" t="s">
        <v>507</v>
      </c>
      <c r="B158" s="185" t="str">
        <f t="shared" si="5"/>
        <v>04</v>
      </c>
      <c r="C158" s="185" t="str">
        <f t="shared" si="6"/>
        <v>05</v>
      </c>
      <c r="D158" s="7" t="s">
        <v>1204</v>
      </c>
      <c r="E158" s="311"/>
      <c r="F158" s="130">
        <f>F159</f>
        <v>0</v>
      </c>
    </row>
    <row r="159" spans="1:6" ht="21" hidden="1" customHeight="1">
      <c r="A159" s="19" t="s">
        <v>1993</v>
      </c>
      <c r="B159" s="185" t="str">
        <f t="shared" si="5"/>
        <v>04</v>
      </c>
      <c r="C159" s="185" t="str">
        <f t="shared" si="6"/>
        <v>05</v>
      </c>
      <c r="D159" s="7" t="s">
        <v>1204</v>
      </c>
      <c r="E159" s="311" t="str">
        <f>"800"</f>
        <v>800</v>
      </c>
      <c r="F159" s="130">
        <f>ведомственная!G194</f>
        <v>0</v>
      </c>
    </row>
    <row r="160" spans="1:6" ht="80.25" hidden="1" customHeight="1">
      <c r="A160" s="32" t="s">
        <v>1418</v>
      </c>
      <c r="B160" s="185" t="str">
        <f t="shared" si="5"/>
        <v>04</v>
      </c>
      <c r="C160" s="185" t="str">
        <f t="shared" si="6"/>
        <v>05</v>
      </c>
      <c r="D160" s="7" t="s">
        <v>1403</v>
      </c>
      <c r="E160" s="311"/>
      <c r="F160" s="130">
        <f>ведомственная!G195</f>
        <v>0</v>
      </c>
    </row>
    <row r="161" spans="1:6" ht="24.75" hidden="1" customHeight="1">
      <c r="A161" s="19" t="s">
        <v>1993</v>
      </c>
      <c r="B161" s="185" t="str">
        <f t="shared" si="5"/>
        <v>04</v>
      </c>
      <c r="C161" s="185" t="str">
        <f t="shared" si="6"/>
        <v>05</v>
      </c>
      <c r="D161" s="7" t="s">
        <v>1403</v>
      </c>
      <c r="E161" s="311" t="str">
        <f>"800"</f>
        <v>800</v>
      </c>
      <c r="F161" s="130">
        <f>ведомственная!G196</f>
        <v>0</v>
      </c>
    </row>
    <row r="162" spans="1:6" ht="24.75" hidden="1" customHeight="1">
      <c r="A162" s="32" t="s">
        <v>1409</v>
      </c>
      <c r="B162" s="185" t="str">
        <f t="shared" si="5"/>
        <v>04</v>
      </c>
      <c r="C162" s="185" t="str">
        <f t="shared" si="6"/>
        <v>05</v>
      </c>
      <c r="D162" s="7" t="s">
        <v>53</v>
      </c>
      <c r="E162" s="311"/>
      <c r="F162" s="130">
        <f>ведомственная!G197</f>
        <v>0</v>
      </c>
    </row>
    <row r="163" spans="1:6" ht="24.75" hidden="1" customHeight="1">
      <c r="A163" s="19" t="s">
        <v>1993</v>
      </c>
      <c r="B163" s="185" t="str">
        <f t="shared" si="5"/>
        <v>04</v>
      </c>
      <c r="C163" s="185" t="str">
        <f t="shared" si="6"/>
        <v>05</v>
      </c>
      <c r="D163" s="7" t="s">
        <v>53</v>
      </c>
      <c r="E163" s="311" t="str">
        <f>"800"</f>
        <v>800</v>
      </c>
      <c r="F163" s="130">
        <f>ведомственная!G198</f>
        <v>0</v>
      </c>
    </row>
    <row r="164" spans="1:6" ht="39.75" hidden="1" customHeight="1">
      <c r="A164" s="32" t="s">
        <v>1887</v>
      </c>
      <c r="B164" s="185" t="str">
        <f t="shared" si="5"/>
        <v>04</v>
      </c>
      <c r="C164" s="185" t="str">
        <f t="shared" si="6"/>
        <v>05</v>
      </c>
      <c r="D164" s="7" t="s">
        <v>1203</v>
      </c>
      <c r="E164" s="311"/>
      <c r="F164" s="130">
        <f>F165</f>
        <v>0</v>
      </c>
    </row>
    <row r="165" spans="1:6" ht="24.75" hidden="1" customHeight="1">
      <c r="A165" s="19" t="s">
        <v>1993</v>
      </c>
      <c r="B165" s="185" t="str">
        <f t="shared" si="5"/>
        <v>04</v>
      </c>
      <c r="C165" s="185" t="str">
        <f t="shared" si="6"/>
        <v>05</v>
      </c>
      <c r="D165" s="7" t="s">
        <v>1203</v>
      </c>
      <c r="E165" s="311" t="str">
        <f>"800"</f>
        <v>800</v>
      </c>
      <c r="F165" s="130">
        <f>ведомственная!G200</f>
        <v>0</v>
      </c>
    </row>
    <row r="166" spans="1:6" ht="55.5" hidden="1" customHeight="1">
      <c r="A166" s="32" t="s">
        <v>1892</v>
      </c>
      <c r="B166" s="185" t="str">
        <f t="shared" si="5"/>
        <v>04</v>
      </c>
      <c r="C166" s="185" t="str">
        <f t="shared" si="6"/>
        <v>05</v>
      </c>
      <c r="D166" s="7" t="s">
        <v>54</v>
      </c>
      <c r="E166" s="311"/>
      <c r="F166" s="130">
        <f>F167</f>
        <v>0</v>
      </c>
    </row>
    <row r="167" spans="1:6" ht="21" hidden="1" customHeight="1">
      <c r="A167" s="19" t="s">
        <v>1993</v>
      </c>
      <c r="B167" s="185" t="str">
        <f t="shared" si="5"/>
        <v>04</v>
      </c>
      <c r="C167" s="185" t="str">
        <f t="shared" si="6"/>
        <v>05</v>
      </c>
      <c r="D167" s="7" t="s">
        <v>54</v>
      </c>
      <c r="E167" s="311" t="str">
        <f>"800"</f>
        <v>800</v>
      </c>
      <c r="F167" s="130">
        <f>ведомственная!G202</f>
        <v>0</v>
      </c>
    </row>
    <row r="168" spans="1:6" ht="21" hidden="1" customHeight="1">
      <c r="A168" s="5" t="s">
        <v>52</v>
      </c>
      <c r="B168" s="185" t="str">
        <f t="shared" si="5"/>
        <v>04</v>
      </c>
      <c r="C168" s="185" t="str">
        <f t="shared" si="6"/>
        <v>05</v>
      </c>
      <c r="D168" s="7" t="s">
        <v>1891</v>
      </c>
      <c r="E168" s="311"/>
      <c r="F168" s="130">
        <f>F169</f>
        <v>0</v>
      </c>
    </row>
    <row r="169" spans="1:6" ht="21" hidden="1" customHeight="1">
      <c r="A169" s="19" t="s">
        <v>1993</v>
      </c>
      <c r="B169" s="185" t="str">
        <f t="shared" si="5"/>
        <v>04</v>
      </c>
      <c r="C169" s="185" t="str">
        <f t="shared" si="6"/>
        <v>05</v>
      </c>
      <c r="D169" s="7" t="s">
        <v>1891</v>
      </c>
      <c r="E169" s="311" t="str">
        <f>"800"</f>
        <v>800</v>
      </c>
      <c r="F169" s="130">
        <f>ведомственная!G204</f>
        <v>0</v>
      </c>
    </row>
    <row r="170" spans="1:6" ht="33" customHeight="1">
      <c r="A170" s="314" t="s">
        <v>2220</v>
      </c>
      <c r="B170" s="513" t="str">
        <f>"05"</f>
        <v>05</v>
      </c>
      <c r="C170" s="185" t="str">
        <f>"03"</f>
        <v>03</v>
      </c>
      <c r="D170" s="7"/>
      <c r="E170" s="311"/>
      <c r="F170" s="241">
        <f>F171+F172+F302+F303+F304</f>
        <v>14957.199999999999</v>
      </c>
    </row>
    <row r="171" spans="1:6" ht="136.5" customHeight="1">
      <c r="A171" s="63" t="s">
        <v>2602</v>
      </c>
      <c r="B171" s="513" t="str">
        <f>"05"</f>
        <v>05</v>
      </c>
      <c r="C171" s="185" t="str">
        <f>"03"</f>
        <v>03</v>
      </c>
      <c r="D171" s="7" t="s">
        <v>2591</v>
      </c>
      <c r="E171" s="535">
        <v>200</v>
      </c>
      <c r="F171" s="130">
        <v>250</v>
      </c>
    </row>
    <row r="172" spans="1:6" ht="94.5" customHeight="1">
      <c r="A172" s="63" t="s">
        <v>2602</v>
      </c>
      <c r="B172" s="513" t="str">
        <f>"05"</f>
        <v>05</v>
      </c>
      <c r="C172" s="185" t="str">
        <f>"03"</f>
        <v>03</v>
      </c>
      <c r="D172" s="7" t="s">
        <v>2590</v>
      </c>
      <c r="E172" s="378">
        <v>200</v>
      </c>
      <c r="F172" s="130">
        <v>5533.9</v>
      </c>
    </row>
    <row r="173" spans="1:6" ht="34.9" hidden="1" customHeight="1">
      <c r="A173" s="5" t="s">
        <v>1995</v>
      </c>
      <c r="B173" s="513" t="str">
        <f>"05"</f>
        <v>05</v>
      </c>
      <c r="C173" s="185" t="str">
        <f>"03"</f>
        <v>03</v>
      </c>
      <c r="D173" s="7" t="s">
        <v>2249</v>
      </c>
      <c r="E173" s="311">
        <v>200</v>
      </c>
      <c r="F173" s="130">
        <f>ведомственная!G209</f>
        <v>0</v>
      </c>
    </row>
    <row r="174" spans="1:6" ht="80.25" hidden="1" customHeight="1">
      <c r="A174" s="5" t="s">
        <v>1989</v>
      </c>
      <c r="B174" s="185" t="str">
        <f t="shared" si="5"/>
        <v>04</v>
      </c>
      <c r="C174" s="185" t="str">
        <f t="shared" si="6"/>
        <v>05</v>
      </c>
      <c r="D174" s="7" t="s">
        <v>1988</v>
      </c>
      <c r="E174" s="311"/>
      <c r="F174" s="130">
        <f>F175</f>
        <v>0</v>
      </c>
    </row>
    <row r="175" spans="1:6" ht="43.5" hidden="1" customHeight="1">
      <c r="A175" s="5" t="s">
        <v>1995</v>
      </c>
      <c r="B175" s="194" t="str">
        <f t="shared" si="5"/>
        <v>04</v>
      </c>
      <c r="C175" s="194" t="str">
        <f>"05"</f>
        <v>05</v>
      </c>
      <c r="D175" s="7" t="s">
        <v>1988</v>
      </c>
      <c r="E175" s="311" t="str">
        <f>"200"</f>
        <v>200</v>
      </c>
      <c r="F175" s="243">
        <f>ведомственная!G75</f>
        <v>0</v>
      </c>
    </row>
    <row r="176" spans="1:6" ht="21" hidden="1" customHeight="1">
      <c r="A176" s="32" t="s">
        <v>1151</v>
      </c>
      <c r="B176" s="194" t="str">
        <f t="shared" si="5"/>
        <v>04</v>
      </c>
      <c r="C176" s="194" t="str">
        <f>"09"</f>
        <v>09</v>
      </c>
      <c r="D176" s="7"/>
      <c r="E176" s="311"/>
      <c r="F176" s="130">
        <f>F177</f>
        <v>0</v>
      </c>
    </row>
    <row r="177" spans="1:8" ht="60" hidden="1" customHeight="1">
      <c r="A177" s="32" t="s">
        <v>1985</v>
      </c>
      <c r="B177" s="194" t="str">
        <f t="shared" si="5"/>
        <v>04</v>
      </c>
      <c r="C177" s="194" t="str">
        <f>"09"</f>
        <v>09</v>
      </c>
      <c r="D177" s="311" t="s">
        <v>1826</v>
      </c>
      <c r="E177" s="311"/>
      <c r="F177" s="130">
        <f>F178+F179+F180</f>
        <v>0</v>
      </c>
    </row>
    <row r="178" spans="1:8" ht="18.75" hidden="1" customHeight="1">
      <c r="A178" s="32" t="s">
        <v>1150</v>
      </c>
      <c r="B178" s="194" t="str">
        <f t="shared" si="5"/>
        <v>04</v>
      </c>
      <c r="C178" s="194" t="str">
        <f>"09"</f>
        <v>09</v>
      </c>
      <c r="D178" s="311" t="s">
        <v>1826</v>
      </c>
      <c r="E178" s="66" t="str">
        <f>"003"</f>
        <v>003</v>
      </c>
      <c r="F178" s="130">
        <f>ведомственная!G417</f>
        <v>0</v>
      </c>
    </row>
    <row r="179" spans="1:8" ht="40.9" hidden="1" customHeight="1">
      <c r="A179" s="5" t="s">
        <v>1995</v>
      </c>
      <c r="B179" s="194" t="str">
        <f t="shared" si="5"/>
        <v>04</v>
      </c>
      <c r="C179" s="194" t="str">
        <f>"09"</f>
        <v>09</v>
      </c>
      <c r="D179" s="311" t="s">
        <v>1826</v>
      </c>
      <c r="E179" s="289" t="s">
        <v>1998</v>
      </c>
      <c r="F179" s="130">
        <f>ведомственная!G418</f>
        <v>0</v>
      </c>
    </row>
    <row r="180" spans="1:8" ht="39.75" hidden="1" customHeight="1">
      <c r="A180" s="32" t="s">
        <v>1194</v>
      </c>
      <c r="B180" s="185" t="str">
        <f t="shared" si="5"/>
        <v>04</v>
      </c>
      <c r="C180" s="185" t="str">
        <f>"09"</f>
        <v>09</v>
      </c>
      <c r="D180" s="311" t="s">
        <v>1826</v>
      </c>
      <c r="E180" s="66" t="str">
        <f>"020"</f>
        <v>020</v>
      </c>
      <c r="F180" s="130">
        <f>ведомственная!G419</f>
        <v>0</v>
      </c>
    </row>
    <row r="181" spans="1:8" ht="32.25" hidden="1" customHeight="1">
      <c r="A181" s="32" t="s">
        <v>318</v>
      </c>
      <c r="B181" s="185" t="str">
        <f t="shared" si="5"/>
        <v>04</v>
      </c>
      <c r="C181" s="185" t="str">
        <f>"12"</f>
        <v>12</v>
      </c>
      <c r="D181" s="311"/>
      <c r="E181" s="66"/>
      <c r="F181" s="130">
        <f>F182+F184</f>
        <v>0</v>
      </c>
    </row>
    <row r="182" spans="1:8" ht="39.75" hidden="1" customHeight="1">
      <c r="A182" s="179" t="s">
        <v>1969</v>
      </c>
      <c r="B182" s="185" t="str">
        <f t="shared" si="5"/>
        <v>04</v>
      </c>
      <c r="C182" s="185" t="str">
        <f>"12"</f>
        <v>12</v>
      </c>
      <c r="D182" s="311" t="s">
        <v>2046</v>
      </c>
      <c r="E182" s="311"/>
      <c r="F182" s="130">
        <f>F183</f>
        <v>0</v>
      </c>
    </row>
    <row r="183" spans="1:8" ht="39.75" hidden="1" customHeight="1">
      <c r="A183" s="5" t="s">
        <v>1995</v>
      </c>
      <c r="B183" s="185" t="str">
        <f t="shared" si="5"/>
        <v>04</v>
      </c>
      <c r="C183" s="185" t="str">
        <f>"12"</f>
        <v>12</v>
      </c>
      <c r="D183" s="311" t="s">
        <v>2046</v>
      </c>
      <c r="E183" s="64" t="s">
        <v>1998</v>
      </c>
      <c r="F183" s="130">
        <f>ведомственная!G327+ведомственная!G78</f>
        <v>0</v>
      </c>
    </row>
    <row r="184" spans="1:8" ht="57" hidden="1" customHeight="1">
      <c r="A184" s="323" t="s">
        <v>1964</v>
      </c>
      <c r="B184" s="185" t="str">
        <f>"04"</f>
        <v>04</v>
      </c>
      <c r="C184" s="185" t="str">
        <f>"12"</f>
        <v>12</v>
      </c>
      <c r="D184" s="311" t="s">
        <v>2047</v>
      </c>
      <c r="E184" s="311"/>
      <c r="F184" s="130">
        <f>F185</f>
        <v>0</v>
      </c>
    </row>
    <row r="185" spans="1:8" ht="39.75" hidden="1" customHeight="1">
      <c r="A185" s="5" t="s">
        <v>1995</v>
      </c>
      <c r="B185" s="185" t="str">
        <f>"04"</f>
        <v>04</v>
      </c>
      <c r="C185" s="185" t="str">
        <f>"12"</f>
        <v>12</v>
      </c>
      <c r="D185" s="311" t="s">
        <v>2047</v>
      </c>
      <c r="E185" s="311">
        <v>200</v>
      </c>
      <c r="F185" s="130">
        <f>ведомственная!G80</f>
        <v>0</v>
      </c>
    </row>
    <row r="186" spans="1:8" s="168" customFormat="1" ht="21" hidden="1" customHeight="1">
      <c r="A186" s="199" t="s">
        <v>1885</v>
      </c>
      <c r="B186" s="290" t="s">
        <v>1881</v>
      </c>
      <c r="C186" s="290" t="s">
        <v>966</v>
      </c>
      <c r="D186" s="14"/>
      <c r="E186" s="14"/>
      <c r="F186" s="241">
        <f>F187</f>
        <v>0</v>
      </c>
      <c r="H186" s="167"/>
    </row>
    <row r="187" spans="1:8" ht="79.5" hidden="1" customHeight="1">
      <c r="A187" s="5" t="s">
        <v>1880</v>
      </c>
      <c r="B187" s="64" t="s">
        <v>1881</v>
      </c>
      <c r="C187" s="64" t="s">
        <v>966</v>
      </c>
      <c r="D187" s="311" t="s">
        <v>1882</v>
      </c>
      <c r="E187" s="64"/>
      <c r="F187" s="130">
        <f>F188</f>
        <v>0</v>
      </c>
    </row>
    <row r="188" spans="1:8" ht="57" hidden="1" customHeight="1">
      <c r="A188" s="40" t="s">
        <v>1884</v>
      </c>
      <c r="B188" s="64" t="s">
        <v>1881</v>
      </c>
      <c r="C188" s="64" t="s">
        <v>966</v>
      </c>
      <c r="D188" s="311" t="s">
        <v>1882</v>
      </c>
      <c r="E188" s="64" t="s">
        <v>1883</v>
      </c>
      <c r="F188" s="130">
        <f>ведомственная!G422</f>
        <v>0</v>
      </c>
    </row>
    <row r="189" spans="1:8" s="168" customFormat="1" ht="21.75" hidden="1" customHeight="1">
      <c r="A189" s="199" t="s">
        <v>814</v>
      </c>
      <c r="B189" s="193" t="str">
        <f t="shared" ref="B189:B215" si="11">"07"</f>
        <v>07</v>
      </c>
      <c r="C189" s="178"/>
      <c r="D189" s="169"/>
      <c r="E189" s="14"/>
      <c r="F189" s="241">
        <f>F190+F216+F271+F287</f>
        <v>0</v>
      </c>
      <c r="H189" s="167"/>
    </row>
    <row r="190" spans="1:8" s="168" customFormat="1" ht="27.75" hidden="1" customHeight="1">
      <c r="A190" s="201" t="s">
        <v>2003</v>
      </c>
      <c r="B190" s="185" t="str">
        <f t="shared" si="11"/>
        <v>07</v>
      </c>
      <c r="C190" s="185" t="str">
        <f t="shared" ref="C190:C199" si="12">"01"</f>
        <v>01</v>
      </c>
      <c r="D190" s="169"/>
      <c r="E190" s="14"/>
      <c r="F190" s="130">
        <f>F191+F200+F203+F198+F214+F195+F210+F212+F208+F206</f>
        <v>0</v>
      </c>
      <c r="H190" s="167"/>
    </row>
    <row r="191" spans="1:8" ht="26.25" hidden="1" customHeight="1">
      <c r="A191" s="201" t="s">
        <v>2002</v>
      </c>
      <c r="B191" s="185" t="str">
        <f t="shared" si="11"/>
        <v>07</v>
      </c>
      <c r="C191" s="185" t="str">
        <f t="shared" si="12"/>
        <v>01</v>
      </c>
      <c r="D191" s="311" t="s">
        <v>98</v>
      </c>
      <c r="E191" s="311"/>
      <c r="F191" s="130">
        <f>F192+F193+F194</f>
        <v>0</v>
      </c>
    </row>
    <row r="192" spans="1:8" ht="21" hidden="1" customHeight="1">
      <c r="A192" s="32" t="s">
        <v>817</v>
      </c>
      <c r="B192" s="185" t="str">
        <f t="shared" si="11"/>
        <v>07</v>
      </c>
      <c r="C192" s="185" t="str">
        <f t="shared" si="12"/>
        <v>01</v>
      </c>
      <c r="D192" s="311" t="s">
        <v>816</v>
      </c>
      <c r="E192" s="311" t="str">
        <f>"005"</f>
        <v>005</v>
      </c>
      <c r="F192" s="130">
        <f>ведомственная!G214</f>
        <v>0</v>
      </c>
    </row>
    <row r="193" spans="1:13" ht="42.75" hidden="1" customHeight="1">
      <c r="A193" s="5" t="s">
        <v>2000</v>
      </c>
      <c r="B193" s="185" t="str">
        <f t="shared" si="11"/>
        <v>07</v>
      </c>
      <c r="C193" s="185" t="str">
        <f t="shared" si="12"/>
        <v>01</v>
      </c>
      <c r="D193" s="311" t="s">
        <v>98</v>
      </c>
      <c r="E193" s="311">
        <v>600</v>
      </c>
      <c r="F193" s="130">
        <f>ведомственная!G215</f>
        <v>0</v>
      </c>
    </row>
    <row r="194" spans="1:13" ht="48" hidden="1" customHeight="1">
      <c r="A194" s="32" t="s">
        <v>468</v>
      </c>
      <c r="B194" s="185" t="str">
        <f t="shared" si="11"/>
        <v>07</v>
      </c>
      <c r="C194" s="185" t="str">
        <f t="shared" si="12"/>
        <v>01</v>
      </c>
      <c r="D194" s="311" t="s">
        <v>98</v>
      </c>
      <c r="E194" s="311">
        <v>822</v>
      </c>
      <c r="F194" s="130">
        <f>ведомственная!G216</f>
        <v>0</v>
      </c>
    </row>
    <row r="195" spans="1:13" ht="81" hidden="1" customHeight="1">
      <c r="A195" s="32" t="s">
        <v>1953</v>
      </c>
      <c r="B195" s="185" t="str">
        <f t="shared" si="11"/>
        <v>07</v>
      </c>
      <c r="C195" s="185" t="str">
        <f>"01"</f>
        <v>01</v>
      </c>
      <c r="D195" s="311" t="s">
        <v>2070</v>
      </c>
      <c r="E195" s="311"/>
      <c r="F195" s="130">
        <f>F196+F197</f>
        <v>0</v>
      </c>
    </row>
    <row r="196" spans="1:13" ht="58.5" hidden="1" customHeight="1">
      <c r="A196" s="32" t="s">
        <v>2001</v>
      </c>
      <c r="B196" s="185" t="str">
        <f t="shared" si="11"/>
        <v>07</v>
      </c>
      <c r="C196" s="185" t="str">
        <f>"01"</f>
        <v>01</v>
      </c>
      <c r="D196" s="311" t="s">
        <v>2070</v>
      </c>
      <c r="E196" s="311">
        <v>600</v>
      </c>
      <c r="F196" s="130">
        <f>ведомственная!G218</f>
        <v>0</v>
      </c>
    </row>
    <row r="197" spans="1:13" ht="39" hidden="1" customHeight="1">
      <c r="A197" s="32" t="s">
        <v>468</v>
      </c>
      <c r="B197" s="185" t="str">
        <f t="shared" si="11"/>
        <v>07</v>
      </c>
      <c r="C197" s="185" t="str">
        <f>"01"</f>
        <v>01</v>
      </c>
      <c r="D197" s="311" t="s">
        <v>1954</v>
      </c>
      <c r="E197" s="311">
        <v>822</v>
      </c>
      <c r="F197" s="130">
        <f>ведомственная!G219</f>
        <v>0</v>
      </c>
    </row>
    <row r="198" spans="1:13" ht="59.25" hidden="1" customHeight="1">
      <c r="A198" s="5" t="s">
        <v>479</v>
      </c>
      <c r="B198" s="185" t="str">
        <f t="shared" si="11"/>
        <v>07</v>
      </c>
      <c r="C198" s="185" t="str">
        <f t="shared" si="12"/>
        <v>01</v>
      </c>
      <c r="D198" s="311" t="s">
        <v>480</v>
      </c>
      <c r="E198" s="64"/>
      <c r="F198" s="130">
        <f>F199</f>
        <v>0</v>
      </c>
      <c r="M198" s="315" t="s">
        <v>1982</v>
      </c>
    </row>
    <row r="199" spans="1:13" ht="38.25" hidden="1" customHeight="1">
      <c r="A199" s="32" t="s">
        <v>1610</v>
      </c>
      <c r="B199" s="185" t="str">
        <f t="shared" si="11"/>
        <v>07</v>
      </c>
      <c r="C199" s="185" t="str">
        <f t="shared" si="12"/>
        <v>01</v>
      </c>
      <c r="D199" s="311" t="s">
        <v>480</v>
      </c>
      <c r="E199" s="64" t="s">
        <v>566</v>
      </c>
      <c r="F199" s="130">
        <f>ведомственная!G221</f>
        <v>0</v>
      </c>
    </row>
    <row r="200" spans="1:13" s="322" customFormat="1" ht="76.5" hidden="1" customHeight="1">
      <c r="A200" s="6" t="s">
        <v>30</v>
      </c>
      <c r="B200" s="185" t="str">
        <f t="shared" si="11"/>
        <v>07</v>
      </c>
      <c r="C200" s="185" t="str">
        <f t="shared" ref="C200:C209" si="13">"01"</f>
        <v>01</v>
      </c>
      <c r="D200" s="311" t="s">
        <v>2062</v>
      </c>
      <c r="E200" s="311"/>
      <c r="F200" s="130">
        <f>F201+F202</f>
        <v>0</v>
      </c>
      <c r="G200" s="244"/>
      <c r="H200" s="321"/>
    </row>
    <row r="201" spans="1:13" s="322" customFormat="1" ht="78.75" hidden="1" customHeight="1">
      <c r="A201" s="32" t="s">
        <v>467</v>
      </c>
      <c r="B201" s="185" t="str">
        <f t="shared" si="11"/>
        <v>07</v>
      </c>
      <c r="C201" s="185" t="str">
        <f t="shared" si="13"/>
        <v>01</v>
      </c>
      <c r="D201" s="311" t="s">
        <v>1682</v>
      </c>
      <c r="E201" s="311">
        <v>821</v>
      </c>
      <c r="F201" s="245">
        <f>ведомственная!G223</f>
        <v>0</v>
      </c>
      <c r="G201" s="244"/>
      <c r="H201" s="321"/>
    </row>
    <row r="202" spans="1:13" s="322" customFormat="1" ht="42.75" hidden="1" customHeight="1">
      <c r="A202" s="5" t="s">
        <v>2000</v>
      </c>
      <c r="B202" s="185" t="str">
        <f t="shared" si="11"/>
        <v>07</v>
      </c>
      <c r="C202" s="185" t="str">
        <f t="shared" si="13"/>
        <v>01</v>
      </c>
      <c r="D202" s="311" t="s">
        <v>2062</v>
      </c>
      <c r="E202" s="311">
        <v>600</v>
      </c>
      <c r="F202" s="245">
        <f>ведомственная!G224</f>
        <v>0</v>
      </c>
      <c r="G202" s="244"/>
      <c r="H202" s="321"/>
    </row>
    <row r="203" spans="1:13" s="322" customFormat="1" ht="57" hidden="1" customHeight="1">
      <c r="A203" s="324" t="s">
        <v>1980</v>
      </c>
      <c r="B203" s="185" t="str">
        <f t="shared" si="11"/>
        <v>07</v>
      </c>
      <c r="C203" s="185" t="str">
        <f t="shared" si="13"/>
        <v>01</v>
      </c>
      <c r="D203" s="311" t="s">
        <v>2057</v>
      </c>
      <c r="E203" s="311"/>
      <c r="F203" s="130">
        <f>F204+F205</f>
        <v>0</v>
      </c>
      <c r="G203" s="244"/>
      <c r="H203" s="321"/>
    </row>
    <row r="204" spans="1:13" s="322" customFormat="1" ht="79.5" hidden="1" customHeight="1">
      <c r="A204" s="32" t="s">
        <v>467</v>
      </c>
      <c r="B204" s="185" t="str">
        <f t="shared" si="11"/>
        <v>07</v>
      </c>
      <c r="C204" s="185" t="str">
        <f t="shared" si="13"/>
        <v>01</v>
      </c>
      <c r="D204" s="311" t="s">
        <v>1683</v>
      </c>
      <c r="E204" s="311">
        <v>821</v>
      </c>
      <c r="F204" s="130">
        <f>ведомственная!G226</f>
        <v>0</v>
      </c>
      <c r="G204" s="244"/>
      <c r="H204" s="321"/>
    </row>
    <row r="205" spans="1:13" s="322" customFormat="1" ht="49.5" hidden="1" customHeight="1">
      <c r="A205" s="5" t="s">
        <v>2000</v>
      </c>
      <c r="B205" s="185" t="str">
        <f t="shared" si="11"/>
        <v>07</v>
      </c>
      <c r="C205" s="185" t="str">
        <f t="shared" si="13"/>
        <v>01</v>
      </c>
      <c r="D205" s="311" t="s">
        <v>2057</v>
      </c>
      <c r="E205" s="311">
        <v>600</v>
      </c>
      <c r="F205" s="130">
        <f>ведомственная!G227</f>
        <v>0</v>
      </c>
      <c r="G205" s="244"/>
      <c r="H205" s="321"/>
    </row>
    <row r="206" spans="1:13" s="322" customFormat="1" ht="96.75" hidden="1" customHeight="1">
      <c r="A206" s="275" t="s">
        <v>1957</v>
      </c>
      <c r="B206" s="185" t="str">
        <f t="shared" si="11"/>
        <v>07</v>
      </c>
      <c r="C206" s="185" t="str">
        <f t="shared" si="13"/>
        <v>01</v>
      </c>
      <c r="D206" s="311" t="s">
        <v>2060</v>
      </c>
      <c r="E206" s="311"/>
      <c r="F206" s="130">
        <f>F207</f>
        <v>0</v>
      </c>
      <c r="G206" s="244"/>
      <c r="H206" s="321"/>
    </row>
    <row r="207" spans="1:13" s="322" customFormat="1" ht="45" hidden="1" customHeight="1">
      <c r="A207" s="5" t="s">
        <v>2000</v>
      </c>
      <c r="B207" s="185" t="str">
        <f t="shared" si="11"/>
        <v>07</v>
      </c>
      <c r="C207" s="185" t="str">
        <f t="shared" si="13"/>
        <v>01</v>
      </c>
      <c r="D207" s="311" t="s">
        <v>2060</v>
      </c>
      <c r="E207" s="311">
        <v>600</v>
      </c>
      <c r="F207" s="130">
        <f>ведомственная!G229</f>
        <v>0</v>
      </c>
      <c r="G207" s="244"/>
      <c r="H207" s="321"/>
    </row>
    <row r="208" spans="1:13" s="322" customFormat="1" ht="77.25" hidden="1" customHeight="1">
      <c r="A208" s="6" t="s">
        <v>1956</v>
      </c>
      <c r="B208" s="185" t="str">
        <f t="shared" si="11"/>
        <v>07</v>
      </c>
      <c r="C208" s="185" t="str">
        <f t="shared" si="13"/>
        <v>01</v>
      </c>
      <c r="D208" s="311" t="s">
        <v>1981</v>
      </c>
      <c r="E208" s="311"/>
      <c r="F208" s="130">
        <f>F209</f>
        <v>0</v>
      </c>
      <c r="G208" s="244"/>
      <c r="H208" s="321"/>
    </row>
    <row r="209" spans="1:8" s="322" customFormat="1" ht="40.5" hidden="1" customHeight="1">
      <c r="A209" s="5" t="s">
        <v>2000</v>
      </c>
      <c r="B209" s="185" t="str">
        <f t="shared" si="11"/>
        <v>07</v>
      </c>
      <c r="C209" s="185" t="str">
        <f t="shared" si="13"/>
        <v>01</v>
      </c>
      <c r="D209" s="311" t="s">
        <v>1981</v>
      </c>
      <c r="E209" s="311">
        <v>600</v>
      </c>
      <c r="F209" s="130">
        <f>ведомственная!G231</f>
        <v>0</v>
      </c>
      <c r="G209" s="244"/>
      <c r="H209" s="321"/>
    </row>
    <row r="210" spans="1:8" s="322" customFormat="1" ht="64.5" hidden="1" customHeight="1">
      <c r="A210" s="32" t="s">
        <v>1979</v>
      </c>
      <c r="B210" s="185" t="str">
        <f>"07"</f>
        <v>07</v>
      </c>
      <c r="C210" s="185" t="str">
        <f t="shared" ref="C210:C215" si="14">"01"</f>
        <v>01</v>
      </c>
      <c r="D210" s="311" t="s">
        <v>1574</v>
      </c>
      <c r="E210" s="311"/>
      <c r="F210" s="130">
        <f>F211</f>
        <v>0</v>
      </c>
      <c r="G210" s="244"/>
      <c r="H210" s="321"/>
    </row>
    <row r="211" spans="1:8" s="322" customFormat="1" ht="40.5" hidden="1" customHeight="1">
      <c r="A211" s="5" t="s">
        <v>2000</v>
      </c>
      <c r="B211" s="185" t="str">
        <f>"07"</f>
        <v>07</v>
      </c>
      <c r="C211" s="185" t="str">
        <f t="shared" si="14"/>
        <v>01</v>
      </c>
      <c r="D211" s="311" t="s">
        <v>1574</v>
      </c>
      <c r="E211" s="311">
        <v>600</v>
      </c>
      <c r="F211" s="130">
        <f>ведомственная!G233</f>
        <v>0</v>
      </c>
      <c r="G211" s="244"/>
      <c r="H211" s="321"/>
    </row>
    <row r="212" spans="1:8" s="322" customFormat="1" ht="75" hidden="1" customHeight="1">
      <c r="A212" s="32" t="s">
        <v>1924</v>
      </c>
      <c r="B212" s="185" t="str">
        <f>"07"</f>
        <v>07</v>
      </c>
      <c r="C212" s="185" t="str">
        <f t="shared" si="14"/>
        <v>01</v>
      </c>
      <c r="D212" s="1" t="s">
        <v>2032</v>
      </c>
      <c r="E212" s="311"/>
      <c r="F212" s="130">
        <f>F213</f>
        <v>0</v>
      </c>
      <c r="G212" s="244"/>
      <c r="H212" s="321"/>
    </row>
    <row r="213" spans="1:8" s="322" customFormat="1" ht="38.25" hidden="1" customHeight="1">
      <c r="A213" s="5" t="s">
        <v>2000</v>
      </c>
      <c r="B213" s="185" t="str">
        <f>"07"</f>
        <v>07</v>
      </c>
      <c r="C213" s="185" t="str">
        <f t="shared" si="14"/>
        <v>01</v>
      </c>
      <c r="D213" s="1" t="s">
        <v>2032</v>
      </c>
      <c r="E213" s="311">
        <v>600</v>
      </c>
      <c r="F213" s="130">
        <f>ведомственная!G235</f>
        <v>0</v>
      </c>
      <c r="G213" s="244"/>
      <c r="H213" s="321"/>
    </row>
    <row r="214" spans="1:8" s="322" customFormat="1" ht="40.5" hidden="1" customHeight="1">
      <c r="A214" s="32" t="s">
        <v>1886</v>
      </c>
      <c r="B214" s="185" t="str">
        <f t="shared" si="11"/>
        <v>07</v>
      </c>
      <c r="C214" s="185" t="str">
        <f t="shared" si="14"/>
        <v>01</v>
      </c>
      <c r="D214" s="311" t="s">
        <v>1538</v>
      </c>
      <c r="E214" s="311"/>
      <c r="F214" s="130">
        <f>ведомственная!G236</f>
        <v>0</v>
      </c>
      <c r="G214" s="244"/>
      <c r="H214" s="321"/>
    </row>
    <row r="215" spans="1:8" s="322" customFormat="1" ht="40.5" hidden="1" customHeight="1">
      <c r="A215" s="5" t="s">
        <v>2000</v>
      </c>
      <c r="B215" s="185" t="str">
        <f t="shared" si="11"/>
        <v>07</v>
      </c>
      <c r="C215" s="185" t="str">
        <f t="shared" si="14"/>
        <v>01</v>
      </c>
      <c r="D215" s="311" t="s">
        <v>1538</v>
      </c>
      <c r="E215" s="311">
        <v>600</v>
      </c>
      <c r="F215" s="130">
        <f>ведомственная!G237</f>
        <v>0</v>
      </c>
      <c r="G215" s="244"/>
      <c r="H215" s="321"/>
    </row>
    <row r="216" spans="1:8" ht="21" hidden="1" customHeight="1">
      <c r="A216" s="32" t="s">
        <v>815</v>
      </c>
      <c r="B216" s="185" t="str">
        <f t="shared" ref="B216:B240" si="15">"07"</f>
        <v>07</v>
      </c>
      <c r="C216" s="185" t="str">
        <f>"02"</f>
        <v>02</v>
      </c>
      <c r="D216" s="160"/>
      <c r="E216" s="311"/>
      <c r="F216" s="130">
        <f>F217+F221+F224+F231+F234+F241+F256+F244+F239+F269+F228+F230+F237+F251+F253+F261+F263+F247+F249+F267+F265+F259</f>
        <v>0</v>
      </c>
    </row>
    <row r="217" spans="1:8" ht="42" hidden="1" customHeight="1">
      <c r="A217" s="31" t="s">
        <v>2004</v>
      </c>
      <c r="B217" s="185" t="str">
        <f t="shared" si="15"/>
        <v>07</v>
      </c>
      <c r="C217" s="185" t="str">
        <f t="shared" ref="C217:C270" si="16">"02"</f>
        <v>02</v>
      </c>
      <c r="D217" s="311" t="s">
        <v>816</v>
      </c>
      <c r="E217" s="311"/>
      <c r="F217" s="130">
        <f>F218+F219+F220</f>
        <v>0</v>
      </c>
    </row>
    <row r="218" spans="1:8" ht="21" hidden="1" customHeight="1">
      <c r="A218" s="32" t="s">
        <v>817</v>
      </c>
      <c r="B218" s="185" t="str">
        <f t="shared" si="15"/>
        <v>07</v>
      </c>
      <c r="C218" s="185" t="str">
        <f t="shared" si="16"/>
        <v>02</v>
      </c>
      <c r="D218" s="311" t="s">
        <v>816</v>
      </c>
      <c r="E218" s="311" t="str">
        <f>"005"</f>
        <v>005</v>
      </c>
      <c r="F218" s="130">
        <f>ведомственная!G240</f>
        <v>0</v>
      </c>
    </row>
    <row r="219" spans="1:8" ht="39.75" hidden="1" customHeight="1">
      <c r="A219" s="5" t="s">
        <v>2000</v>
      </c>
      <c r="B219" s="185" t="str">
        <f t="shared" si="15"/>
        <v>07</v>
      </c>
      <c r="C219" s="185" t="str">
        <f t="shared" si="16"/>
        <v>02</v>
      </c>
      <c r="D219" s="311" t="s">
        <v>816</v>
      </c>
      <c r="E219" s="311">
        <v>600</v>
      </c>
      <c r="F219" s="130">
        <f>ведомственная!G241</f>
        <v>0</v>
      </c>
    </row>
    <row r="220" spans="1:8" ht="48" hidden="1" customHeight="1">
      <c r="A220" s="32" t="s">
        <v>468</v>
      </c>
      <c r="B220" s="185" t="str">
        <f t="shared" si="15"/>
        <v>07</v>
      </c>
      <c r="C220" s="185" t="str">
        <f t="shared" si="16"/>
        <v>02</v>
      </c>
      <c r="D220" s="311" t="s">
        <v>816</v>
      </c>
      <c r="E220" s="311">
        <v>822</v>
      </c>
      <c r="F220" s="130">
        <f>ведомственная!G242</f>
        <v>0</v>
      </c>
    </row>
    <row r="221" spans="1:8" ht="94.5" hidden="1" customHeight="1">
      <c r="A221" s="32" t="s">
        <v>391</v>
      </c>
      <c r="B221" s="185" t="str">
        <f t="shared" si="15"/>
        <v>07</v>
      </c>
      <c r="C221" s="185" t="str">
        <f t="shared" si="16"/>
        <v>02</v>
      </c>
      <c r="D221" s="311" t="s">
        <v>2071</v>
      </c>
      <c r="E221" s="311"/>
      <c r="F221" s="130">
        <f>F222+F223</f>
        <v>0</v>
      </c>
    </row>
    <row r="222" spans="1:8" ht="77.25" hidden="1" customHeight="1">
      <c r="A222" s="32" t="s">
        <v>467</v>
      </c>
      <c r="B222" s="185" t="str">
        <f t="shared" si="15"/>
        <v>07</v>
      </c>
      <c r="C222" s="185" t="str">
        <f t="shared" si="16"/>
        <v>02</v>
      </c>
      <c r="D222" s="311" t="s">
        <v>774</v>
      </c>
      <c r="E222" s="311">
        <v>821</v>
      </c>
      <c r="F222" s="130">
        <f>ведомственная!G244</f>
        <v>0</v>
      </c>
    </row>
    <row r="223" spans="1:8" ht="48" hidden="1" customHeight="1">
      <c r="A223" s="5" t="s">
        <v>2000</v>
      </c>
      <c r="B223" s="185" t="str">
        <f t="shared" si="15"/>
        <v>07</v>
      </c>
      <c r="C223" s="185" t="str">
        <f t="shared" si="16"/>
        <v>02</v>
      </c>
      <c r="D223" s="311" t="s">
        <v>2071</v>
      </c>
      <c r="E223" s="311">
        <v>600</v>
      </c>
      <c r="F223" s="130">
        <f>ведомственная!G245</f>
        <v>0</v>
      </c>
    </row>
    <row r="224" spans="1:8" ht="39.75" hidden="1" customHeight="1">
      <c r="A224" s="40" t="s">
        <v>2005</v>
      </c>
      <c r="B224" s="185" t="str">
        <f t="shared" si="15"/>
        <v>07</v>
      </c>
      <c r="C224" s="185" t="str">
        <f t="shared" si="16"/>
        <v>02</v>
      </c>
      <c r="D224" s="311" t="s">
        <v>818</v>
      </c>
      <c r="E224" s="311"/>
      <c r="F224" s="130">
        <f>F225+F226</f>
        <v>0</v>
      </c>
    </row>
    <row r="225" spans="1:6" ht="45.75" hidden="1" customHeight="1">
      <c r="A225" s="5" t="s">
        <v>2000</v>
      </c>
      <c r="B225" s="185" t="str">
        <f t="shared" si="15"/>
        <v>07</v>
      </c>
      <c r="C225" s="185" t="str">
        <f t="shared" si="16"/>
        <v>02</v>
      </c>
      <c r="D225" s="311" t="s">
        <v>818</v>
      </c>
      <c r="E225" s="311">
        <v>600</v>
      </c>
      <c r="F225" s="130">
        <f>ведомственная!G247+ведомственная!G331</f>
        <v>0</v>
      </c>
    </row>
    <row r="226" spans="1:6" ht="42" hidden="1" customHeight="1">
      <c r="A226" s="32" t="s">
        <v>468</v>
      </c>
      <c r="B226" s="185" t="str">
        <f t="shared" si="15"/>
        <v>07</v>
      </c>
      <c r="C226" s="185" t="str">
        <f t="shared" si="16"/>
        <v>02</v>
      </c>
      <c r="D226" s="311" t="s">
        <v>818</v>
      </c>
      <c r="E226" s="311">
        <v>822</v>
      </c>
      <c r="F226" s="130">
        <f>ведомственная!G332+ведомственная!G248</f>
        <v>0</v>
      </c>
    </row>
    <row r="227" spans="1:6" ht="49.5" hidden="1" customHeight="1">
      <c r="A227" s="208" t="s">
        <v>573</v>
      </c>
      <c r="B227" s="185" t="str">
        <f t="shared" si="15"/>
        <v>07</v>
      </c>
      <c r="C227" s="185" t="str">
        <f t="shared" si="16"/>
        <v>02</v>
      </c>
      <c r="D227" s="311" t="s">
        <v>575</v>
      </c>
      <c r="E227" s="311"/>
      <c r="F227" s="130">
        <f>ведомственная!G249</f>
        <v>0</v>
      </c>
    </row>
    <row r="228" spans="1:6" ht="42" hidden="1" customHeight="1">
      <c r="A228" s="32" t="s">
        <v>468</v>
      </c>
      <c r="B228" s="185" t="str">
        <f t="shared" si="15"/>
        <v>07</v>
      </c>
      <c r="C228" s="185" t="str">
        <f t="shared" si="16"/>
        <v>02</v>
      </c>
      <c r="D228" s="311" t="s">
        <v>575</v>
      </c>
      <c r="E228" s="311">
        <v>822</v>
      </c>
      <c r="F228" s="130">
        <f>ведомственная!G250</f>
        <v>0</v>
      </c>
    </row>
    <row r="229" spans="1:6" ht="25.5" hidden="1" customHeight="1">
      <c r="A229" s="211" t="s">
        <v>574</v>
      </c>
      <c r="B229" s="185" t="str">
        <f t="shared" si="15"/>
        <v>07</v>
      </c>
      <c r="C229" s="185" t="str">
        <f t="shared" si="16"/>
        <v>02</v>
      </c>
      <c r="D229" s="311" t="s">
        <v>576</v>
      </c>
      <c r="E229" s="311"/>
      <c r="F229" s="130">
        <f>ведомственная!G251</f>
        <v>0</v>
      </c>
    </row>
    <row r="230" spans="1:6" ht="42" hidden="1" customHeight="1">
      <c r="A230" s="32" t="s">
        <v>468</v>
      </c>
      <c r="B230" s="185" t="str">
        <f t="shared" si="15"/>
        <v>07</v>
      </c>
      <c r="C230" s="185" t="str">
        <f t="shared" si="16"/>
        <v>02</v>
      </c>
      <c r="D230" s="311" t="s">
        <v>576</v>
      </c>
      <c r="E230" s="311">
        <v>822</v>
      </c>
      <c r="F230" s="130">
        <f>ведомственная!G252</f>
        <v>0</v>
      </c>
    </row>
    <row r="231" spans="1:6" ht="39" hidden="1" customHeight="1">
      <c r="A231" s="32" t="s">
        <v>819</v>
      </c>
      <c r="B231" s="185" t="str">
        <f t="shared" si="15"/>
        <v>07</v>
      </c>
      <c r="C231" s="185" t="str">
        <f t="shared" si="16"/>
        <v>02</v>
      </c>
      <c r="D231" s="311" t="s">
        <v>820</v>
      </c>
      <c r="E231" s="311"/>
      <c r="F231" s="130">
        <f>F232+F233</f>
        <v>0</v>
      </c>
    </row>
    <row r="232" spans="1:6" ht="75.75" hidden="1" customHeight="1">
      <c r="A232" s="32" t="s">
        <v>467</v>
      </c>
      <c r="B232" s="185" t="str">
        <f t="shared" si="15"/>
        <v>07</v>
      </c>
      <c r="C232" s="185" t="str">
        <f t="shared" si="16"/>
        <v>02</v>
      </c>
      <c r="D232" s="311" t="s">
        <v>820</v>
      </c>
      <c r="E232" s="311">
        <v>821</v>
      </c>
      <c r="F232" s="130">
        <f>ведомственная!G254</f>
        <v>0</v>
      </c>
    </row>
    <row r="233" spans="1:6" ht="44.25" hidden="1" customHeight="1">
      <c r="A233" s="5" t="s">
        <v>2000</v>
      </c>
      <c r="B233" s="185" t="str">
        <f t="shared" si="15"/>
        <v>07</v>
      </c>
      <c r="C233" s="185" t="str">
        <f t="shared" si="16"/>
        <v>02</v>
      </c>
      <c r="D233" s="311" t="s">
        <v>820</v>
      </c>
      <c r="E233" s="311">
        <v>600</v>
      </c>
      <c r="F233" s="196">
        <f>ведомственная!G255</f>
        <v>0</v>
      </c>
    </row>
    <row r="234" spans="1:6" ht="57" hidden="1" customHeight="1">
      <c r="A234" s="32" t="s">
        <v>1984</v>
      </c>
      <c r="B234" s="185" t="str">
        <f t="shared" si="15"/>
        <v>07</v>
      </c>
      <c r="C234" s="185" t="str">
        <f t="shared" si="16"/>
        <v>02</v>
      </c>
      <c r="D234" s="311" t="s">
        <v>1673</v>
      </c>
      <c r="E234" s="311"/>
      <c r="F234" s="130">
        <f>F235+F236</f>
        <v>0</v>
      </c>
    </row>
    <row r="235" spans="1:6" ht="75.75" hidden="1" customHeight="1">
      <c r="A235" s="32" t="s">
        <v>467</v>
      </c>
      <c r="B235" s="185" t="str">
        <f t="shared" si="15"/>
        <v>07</v>
      </c>
      <c r="C235" s="185" t="str">
        <f t="shared" si="16"/>
        <v>02</v>
      </c>
      <c r="D235" s="311" t="s">
        <v>1673</v>
      </c>
      <c r="E235" s="311">
        <v>821</v>
      </c>
      <c r="F235" s="130">
        <f>ведомственная!G257</f>
        <v>0</v>
      </c>
    </row>
    <row r="236" spans="1:6" ht="43.5" hidden="1" customHeight="1">
      <c r="A236" s="5" t="s">
        <v>2000</v>
      </c>
      <c r="B236" s="185" t="str">
        <f t="shared" si="15"/>
        <v>07</v>
      </c>
      <c r="C236" s="185" t="str">
        <f t="shared" si="16"/>
        <v>02</v>
      </c>
      <c r="D236" s="311" t="s">
        <v>1673</v>
      </c>
      <c r="E236" s="311">
        <v>600</v>
      </c>
      <c r="F236" s="130">
        <f>ведомственная!G258</f>
        <v>0</v>
      </c>
    </row>
    <row r="237" spans="1:6" ht="45" hidden="1" customHeight="1">
      <c r="A237" s="32" t="s">
        <v>1987</v>
      </c>
      <c r="B237" s="185" t="str">
        <f t="shared" si="15"/>
        <v>07</v>
      </c>
      <c r="C237" s="185" t="str">
        <f t="shared" si="16"/>
        <v>02</v>
      </c>
      <c r="D237" s="311" t="s">
        <v>1442</v>
      </c>
      <c r="E237" s="311"/>
      <c r="F237" s="130">
        <f>F238</f>
        <v>0</v>
      </c>
    </row>
    <row r="238" spans="1:6" ht="42" hidden="1" customHeight="1">
      <c r="A238" s="5" t="s">
        <v>2000</v>
      </c>
      <c r="B238" s="185" t="str">
        <f t="shared" si="15"/>
        <v>07</v>
      </c>
      <c r="C238" s="185" t="str">
        <f t="shared" si="16"/>
        <v>02</v>
      </c>
      <c r="D238" s="311" t="s">
        <v>1442</v>
      </c>
      <c r="E238" s="311">
        <v>600</v>
      </c>
      <c r="F238" s="130">
        <f>ведомственная!G334</f>
        <v>0</v>
      </c>
    </row>
    <row r="239" spans="1:6" ht="58.5" hidden="1" customHeight="1">
      <c r="A239" s="5" t="s">
        <v>479</v>
      </c>
      <c r="B239" s="185" t="str">
        <f t="shared" si="15"/>
        <v>07</v>
      </c>
      <c r="C239" s="185" t="str">
        <f t="shared" si="16"/>
        <v>02</v>
      </c>
      <c r="D239" s="311" t="s">
        <v>480</v>
      </c>
      <c r="E239" s="64"/>
      <c r="F239" s="130">
        <f>F240</f>
        <v>0</v>
      </c>
    </row>
    <row r="240" spans="1:6" ht="30" hidden="1" customHeight="1">
      <c r="A240" s="32" t="s">
        <v>1610</v>
      </c>
      <c r="B240" s="185" t="str">
        <f t="shared" si="15"/>
        <v>07</v>
      </c>
      <c r="C240" s="185" t="str">
        <f t="shared" si="16"/>
        <v>02</v>
      </c>
      <c r="D240" s="311" t="s">
        <v>480</v>
      </c>
      <c r="E240" s="64" t="s">
        <v>566</v>
      </c>
      <c r="F240" s="130">
        <f>ведомственная!G260+ведомственная!G336</f>
        <v>0</v>
      </c>
    </row>
    <row r="241" spans="1:8" s="247" customFormat="1" ht="64.5" hidden="1" customHeight="1">
      <c r="A241" s="275" t="s">
        <v>1967</v>
      </c>
      <c r="B241" s="185" t="str">
        <f t="shared" ref="B241:B255" si="17">"07"</f>
        <v>07</v>
      </c>
      <c r="C241" s="185" t="str">
        <f t="shared" ref="C241:C254" si="18">"02"</f>
        <v>02</v>
      </c>
      <c r="D241" s="311" t="s">
        <v>985</v>
      </c>
      <c r="E241" s="311"/>
      <c r="F241" s="197">
        <f>F242+F243</f>
        <v>0</v>
      </c>
      <c r="G241" s="244"/>
      <c r="H241" s="246"/>
    </row>
    <row r="242" spans="1:8" s="247" customFormat="1" ht="75.75" hidden="1" customHeight="1">
      <c r="A242" s="32" t="s">
        <v>467</v>
      </c>
      <c r="B242" s="185" t="str">
        <f t="shared" si="17"/>
        <v>07</v>
      </c>
      <c r="C242" s="185" t="str">
        <f t="shared" si="18"/>
        <v>02</v>
      </c>
      <c r="D242" s="311" t="s">
        <v>985</v>
      </c>
      <c r="E242" s="311">
        <v>821</v>
      </c>
      <c r="F242" s="197">
        <f>ведомственная!G262</f>
        <v>0</v>
      </c>
      <c r="G242" s="244"/>
      <c r="H242" s="246"/>
    </row>
    <row r="243" spans="1:8" s="247" customFormat="1" ht="49.5" hidden="1" customHeight="1">
      <c r="A243" s="5" t="s">
        <v>2000</v>
      </c>
      <c r="B243" s="185" t="str">
        <f t="shared" si="17"/>
        <v>07</v>
      </c>
      <c r="C243" s="185" t="str">
        <f t="shared" si="18"/>
        <v>02</v>
      </c>
      <c r="D243" s="311" t="s">
        <v>985</v>
      </c>
      <c r="E243" s="311">
        <v>600</v>
      </c>
      <c r="F243" s="197">
        <f>ведомственная!G263</f>
        <v>0</v>
      </c>
      <c r="G243" s="244"/>
      <c r="H243" s="246"/>
    </row>
    <row r="244" spans="1:8" s="247" customFormat="1" ht="74.25" hidden="1" customHeight="1">
      <c r="A244" s="6" t="s">
        <v>30</v>
      </c>
      <c r="B244" s="185" t="str">
        <f t="shared" si="17"/>
        <v>07</v>
      </c>
      <c r="C244" s="185" t="str">
        <f t="shared" si="18"/>
        <v>02</v>
      </c>
      <c r="D244" s="311" t="s">
        <v>2062</v>
      </c>
      <c r="E244" s="311"/>
      <c r="F244" s="197">
        <f>F245+F246</f>
        <v>0</v>
      </c>
      <c r="G244" s="244"/>
      <c r="H244" s="246"/>
    </row>
    <row r="245" spans="1:8" s="247" customFormat="1" ht="79.5" hidden="1" customHeight="1">
      <c r="A245" s="32" t="s">
        <v>467</v>
      </c>
      <c r="B245" s="185" t="str">
        <f t="shared" si="17"/>
        <v>07</v>
      </c>
      <c r="C245" s="185" t="str">
        <f t="shared" si="18"/>
        <v>02</v>
      </c>
      <c r="D245" s="311" t="s">
        <v>1682</v>
      </c>
      <c r="E245" s="311">
        <v>821</v>
      </c>
      <c r="F245" s="197">
        <f>ведомственная!G265</f>
        <v>0</v>
      </c>
      <c r="G245" s="244"/>
      <c r="H245" s="246"/>
    </row>
    <row r="246" spans="1:8" s="247" customFormat="1" ht="48" hidden="1" customHeight="1">
      <c r="A246" s="5" t="s">
        <v>2000</v>
      </c>
      <c r="B246" s="185" t="str">
        <f t="shared" si="17"/>
        <v>07</v>
      </c>
      <c r="C246" s="185" t="str">
        <f t="shared" si="18"/>
        <v>02</v>
      </c>
      <c r="D246" s="311" t="s">
        <v>2062</v>
      </c>
      <c r="E246" s="311">
        <v>600</v>
      </c>
      <c r="F246" s="197">
        <f>ведомственная!G266</f>
        <v>0</v>
      </c>
      <c r="G246" s="244"/>
      <c r="H246" s="246"/>
    </row>
    <row r="247" spans="1:8" s="247" customFormat="1" ht="57.75" hidden="1" customHeight="1">
      <c r="A247" s="324" t="s">
        <v>1980</v>
      </c>
      <c r="B247" s="185" t="str">
        <f t="shared" si="17"/>
        <v>07</v>
      </c>
      <c r="C247" s="185" t="str">
        <f t="shared" si="18"/>
        <v>02</v>
      </c>
      <c r="D247" s="311" t="s">
        <v>2057</v>
      </c>
      <c r="E247" s="311"/>
      <c r="F247" s="130">
        <f>F248</f>
        <v>0</v>
      </c>
      <c r="H247" s="246"/>
    </row>
    <row r="248" spans="1:8" s="247" customFormat="1" ht="48" hidden="1" customHeight="1">
      <c r="A248" s="5" t="s">
        <v>2000</v>
      </c>
      <c r="B248" s="185" t="str">
        <f t="shared" si="17"/>
        <v>07</v>
      </c>
      <c r="C248" s="185" t="str">
        <f t="shared" si="18"/>
        <v>02</v>
      </c>
      <c r="D248" s="311" t="s">
        <v>2057</v>
      </c>
      <c r="E248" s="311">
        <v>600</v>
      </c>
      <c r="F248" s="130">
        <f>ведомственная!G268</f>
        <v>0</v>
      </c>
      <c r="H248" s="246"/>
    </row>
    <row r="249" spans="1:8" s="247" customFormat="1" ht="95.25" hidden="1" customHeight="1">
      <c r="A249" s="275" t="s">
        <v>1957</v>
      </c>
      <c r="B249" s="185" t="str">
        <f t="shared" si="17"/>
        <v>07</v>
      </c>
      <c r="C249" s="185" t="str">
        <f t="shared" si="18"/>
        <v>02</v>
      </c>
      <c r="D249" s="311" t="s">
        <v>2060</v>
      </c>
      <c r="E249" s="311"/>
      <c r="F249" s="130">
        <f>F250</f>
        <v>0</v>
      </c>
      <c r="H249" s="246"/>
    </row>
    <row r="250" spans="1:8" s="247" customFormat="1" ht="48" hidden="1" customHeight="1">
      <c r="A250" s="5" t="s">
        <v>2000</v>
      </c>
      <c r="B250" s="185" t="str">
        <f t="shared" si="17"/>
        <v>07</v>
      </c>
      <c r="C250" s="185" t="str">
        <f t="shared" si="18"/>
        <v>02</v>
      </c>
      <c r="D250" s="311" t="s">
        <v>2060</v>
      </c>
      <c r="E250" s="311">
        <v>600</v>
      </c>
      <c r="F250" s="130">
        <f>ведомственная!G270</f>
        <v>0</v>
      </c>
      <c r="H250" s="246"/>
    </row>
    <row r="251" spans="1:8" s="247" customFormat="1" ht="61.5" hidden="1" customHeight="1">
      <c r="A251" s="275" t="s">
        <v>1966</v>
      </c>
      <c r="B251" s="185" t="str">
        <f t="shared" si="17"/>
        <v>07</v>
      </c>
      <c r="C251" s="185" t="str">
        <f t="shared" si="18"/>
        <v>02</v>
      </c>
      <c r="D251" s="311" t="s">
        <v>2059</v>
      </c>
      <c r="E251" s="64"/>
      <c r="F251" s="130">
        <f>F252</f>
        <v>0</v>
      </c>
      <c r="G251" s="244"/>
      <c r="H251" s="246"/>
    </row>
    <row r="252" spans="1:8" s="247" customFormat="1" ht="48" hidden="1" customHeight="1">
      <c r="A252" s="5" t="s">
        <v>2000</v>
      </c>
      <c r="B252" s="185" t="str">
        <f t="shared" si="17"/>
        <v>07</v>
      </c>
      <c r="C252" s="185" t="str">
        <f t="shared" si="18"/>
        <v>02</v>
      </c>
      <c r="D252" s="311" t="s">
        <v>2059</v>
      </c>
      <c r="E252" s="311">
        <v>600</v>
      </c>
      <c r="F252" s="130">
        <f>ведомственная!G272</f>
        <v>0</v>
      </c>
      <c r="G252" s="244"/>
      <c r="H252" s="246"/>
    </row>
    <row r="253" spans="1:8" s="247" customFormat="1" ht="69" hidden="1" customHeight="1">
      <c r="A253" s="179" t="s">
        <v>1975</v>
      </c>
      <c r="B253" s="185" t="str">
        <f t="shared" si="17"/>
        <v>07</v>
      </c>
      <c r="C253" s="185" t="str">
        <f t="shared" si="18"/>
        <v>02</v>
      </c>
      <c r="D253" s="311" t="s">
        <v>1352</v>
      </c>
      <c r="E253" s="64"/>
      <c r="F253" s="130">
        <f>F254+F255</f>
        <v>0</v>
      </c>
      <c r="G253" s="244"/>
      <c r="H253" s="246"/>
    </row>
    <row r="254" spans="1:8" s="247" customFormat="1" ht="36.75" hidden="1" customHeight="1">
      <c r="A254" s="5" t="s">
        <v>1995</v>
      </c>
      <c r="B254" s="185" t="str">
        <f t="shared" si="17"/>
        <v>07</v>
      </c>
      <c r="C254" s="185" t="str">
        <f t="shared" si="18"/>
        <v>02</v>
      </c>
      <c r="D254" s="311" t="s">
        <v>1352</v>
      </c>
      <c r="E254" s="64" t="s">
        <v>1998</v>
      </c>
      <c r="F254" s="130">
        <f>ведомственная!G83</f>
        <v>0</v>
      </c>
      <c r="G254" s="244"/>
      <c r="H254" s="246"/>
    </row>
    <row r="255" spans="1:8" s="247" customFormat="1" ht="42.75" hidden="1" customHeight="1">
      <c r="A255" s="5" t="s">
        <v>2000</v>
      </c>
      <c r="B255" s="185" t="str">
        <f t="shared" si="17"/>
        <v>07</v>
      </c>
      <c r="C255" s="64" t="s">
        <v>1753</v>
      </c>
      <c r="D255" s="311" t="s">
        <v>1352</v>
      </c>
      <c r="E255" s="311">
        <v>600</v>
      </c>
      <c r="F255" s="263">
        <f>ведомственная!G274</f>
        <v>0</v>
      </c>
      <c r="G255" s="244"/>
      <c r="H255" s="246"/>
    </row>
    <row r="256" spans="1:8" ht="105" hidden="1" customHeight="1">
      <c r="A256" s="32" t="s">
        <v>1493</v>
      </c>
      <c r="B256" s="185" t="str">
        <f t="shared" ref="B256:B287" si="19">"07"</f>
        <v>07</v>
      </c>
      <c r="C256" s="185" t="str">
        <f t="shared" si="16"/>
        <v>02</v>
      </c>
      <c r="D256" s="311" t="s">
        <v>2063</v>
      </c>
      <c r="E256" s="311"/>
      <c r="F256" s="130">
        <f>ведомственная!G275</f>
        <v>0</v>
      </c>
    </row>
    <row r="257" spans="1:6" ht="39.75" hidden="1" customHeight="1">
      <c r="A257" s="32" t="s">
        <v>467</v>
      </c>
      <c r="B257" s="185" t="str">
        <f t="shared" si="19"/>
        <v>07</v>
      </c>
      <c r="C257" s="185" t="str">
        <f t="shared" si="16"/>
        <v>02</v>
      </c>
      <c r="D257" s="311" t="s">
        <v>1494</v>
      </c>
      <c r="E257" s="311">
        <v>821</v>
      </c>
      <c r="F257" s="130">
        <f>ведомственная!G276</f>
        <v>0</v>
      </c>
    </row>
    <row r="258" spans="1:6" ht="39.75" hidden="1" customHeight="1">
      <c r="A258" s="5" t="s">
        <v>2000</v>
      </c>
      <c r="B258" s="185" t="str">
        <f t="shared" si="19"/>
        <v>07</v>
      </c>
      <c r="C258" s="185" t="str">
        <f t="shared" si="16"/>
        <v>02</v>
      </c>
      <c r="D258" s="311" t="s">
        <v>2063</v>
      </c>
      <c r="E258" s="311">
        <v>600</v>
      </c>
      <c r="F258" s="130">
        <f>ведомственная!G277</f>
        <v>0</v>
      </c>
    </row>
    <row r="259" spans="1:6" ht="39.75" hidden="1" customHeight="1">
      <c r="A259" s="334" t="s">
        <v>1974</v>
      </c>
      <c r="B259" s="336" t="str">
        <f t="shared" si="19"/>
        <v>07</v>
      </c>
      <c r="C259" s="336" t="str">
        <f t="shared" si="16"/>
        <v>02</v>
      </c>
      <c r="D259" s="337" t="s">
        <v>2052</v>
      </c>
      <c r="E259" s="337"/>
      <c r="F259" s="341">
        <f>F260</f>
        <v>0</v>
      </c>
    </row>
    <row r="260" spans="1:6" ht="39.75" hidden="1" customHeight="1">
      <c r="A260" s="339" t="s">
        <v>2000</v>
      </c>
      <c r="B260" s="336" t="str">
        <f t="shared" si="19"/>
        <v>07</v>
      </c>
      <c r="C260" s="336" t="str">
        <f t="shared" si="16"/>
        <v>02</v>
      </c>
      <c r="D260" s="337" t="s">
        <v>2052</v>
      </c>
      <c r="E260" s="335">
        <v>600</v>
      </c>
      <c r="F260" s="338">
        <f>ведомственная!G279</f>
        <v>0</v>
      </c>
    </row>
    <row r="261" spans="1:6" ht="39.75" hidden="1" customHeight="1">
      <c r="A261" s="32" t="s">
        <v>1573</v>
      </c>
      <c r="B261" s="185" t="str">
        <f t="shared" si="19"/>
        <v>07</v>
      </c>
      <c r="C261" s="185" t="str">
        <f t="shared" si="16"/>
        <v>02</v>
      </c>
      <c r="D261" s="311" t="s">
        <v>1574</v>
      </c>
      <c r="E261" s="311"/>
      <c r="F261" s="130">
        <f>F262</f>
        <v>0</v>
      </c>
    </row>
    <row r="262" spans="1:6" ht="39.75" hidden="1" customHeight="1">
      <c r="A262" s="5" t="s">
        <v>2000</v>
      </c>
      <c r="B262" s="185" t="str">
        <f t="shared" si="19"/>
        <v>07</v>
      </c>
      <c r="C262" s="185" t="str">
        <f t="shared" si="16"/>
        <v>02</v>
      </c>
      <c r="D262" s="311" t="s">
        <v>1574</v>
      </c>
      <c r="E262" s="311">
        <v>600</v>
      </c>
      <c r="F262" s="130">
        <f>ведомственная!G281</f>
        <v>0</v>
      </c>
    </row>
    <row r="263" spans="1:6" ht="79.5" hidden="1" customHeight="1">
      <c r="A263" s="32" t="s">
        <v>1924</v>
      </c>
      <c r="B263" s="185" t="str">
        <f t="shared" si="19"/>
        <v>07</v>
      </c>
      <c r="C263" s="185" t="str">
        <f>"02"</f>
        <v>02</v>
      </c>
      <c r="D263" s="1" t="s">
        <v>2032</v>
      </c>
      <c r="E263" s="311"/>
      <c r="F263" s="130">
        <f>F264</f>
        <v>0</v>
      </c>
    </row>
    <row r="264" spans="1:6" ht="39.75" hidden="1" customHeight="1">
      <c r="A264" s="5" t="s">
        <v>2000</v>
      </c>
      <c r="B264" s="185" t="str">
        <f t="shared" si="19"/>
        <v>07</v>
      </c>
      <c r="C264" s="185" t="str">
        <f>"02"</f>
        <v>02</v>
      </c>
      <c r="D264" s="1" t="s">
        <v>2032</v>
      </c>
      <c r="E264" s="311">
        <v>600</v>
      </c>
      <c r="F264" s="130">
        <f>ведомственная!G283+ведомственная!G338</f>
        <v>0</v>
      </c>
    </row>
    <row r="265" spans="1:6" ht="58.5" hidden="1" customHeight="1">
      <c r="A265" s="32" t="s">
        <v>2015</v>
      </c>
      <c r="B265" s="185" t="str">
        <f t="shared" si="19"/>
        <v>07</v>
      </c>
      <c r="C265" s="185" t="str">
        <f t="shared" ref="C265:C266" si="20">"02"</f>
        <v>02</v>
      </c>
      <c r="D265" s="311" t="s">
        <v>2061</v>
      </c>
      <c r="E265" s="311"/>
      <c r="F265" s="130">
        <f>F266</f>
        <v>0</v>
      </c>
    </row>
    <row r="266" spans="1:6" ht="39.75" hidden="1" customHeight="1">
      <c r="A266" s="5" t="s">
        <v>2000</v>
      </c>
      <c r="B266" s="185" t="str">
        <f t="shared" si="19"/>
        <v>07</v>
      </c>
      <c r="C266" s="185" t="str">
        <f t="shared" si="20"/>
        <v>02</v>
      </c>
      <c r="D266" s="311" t="s">
        <v>2061</v>
      </c>
      <c r="E266" s="311">
        <v>600</v>
      </c>
      <c r="F266" s="130">
        <f>ведомственная!G285</f>
        <v>0</v>
      </c>
    </row>
    <row r="267" spans="1:6" ht="39.75" hidden="1" customHeight="1">
      <c r="A267" s="6" t="s">
        <v>1965</v>
      </c>
      <c r="B267" s="185" t="str">
        <f t="shared" si="19"/>
        <v>07</v>
      </c>
      <c r="C267" s="185" t="str">
        <f t="shared" ref="C267:C268" si="21">"02"</f>
        <v>02</v>
      </c>
      <c r="D267" s="311" t="s">
        <v>2048</v>
      </c>
      <c r="E267" s="64"/>
      <c r="F267" s="130">
        <f>F268</f>
        <v>0</v>
      </c>
    </row>
    <row r="268" spans="1:6" ht="37.5" hidden="1" customHeight="1">
      <c r="A268" s="5" t="s">
        <v>2000</v>
      </c>
      <c r="B268" s="185" t="str">
        <f t="shared" si="19"/>
        <v>07</v>
      </c>
      <c r="C268" s="185" t="str">
        <f t="shared" si="21"/>
        <v>02</v>
      </c>
      <c r="D268" s="311" t="s">
        <v>2048</v>
      </c>
      <c r="E268" s="311">
        <v>600</v>
      </c>
      <c r="F268" s="130">
        <f>ведомственная!G340</f>
        <v>0</v>
      </c>
    </row>
    <row r="269" spans="1:6" ht="39.75" hidden="1" customHeight="1">
      <c r="A269" s="32" t="s">
        <v>1886</v>
      </c>
      <c r="B269" s="185" t="str">
        <f t="shared" si="19"/>
        <v>07</v>
      </c>
      <c r="C269" s="185" t="str">
        <f t="shared" si="16"/>
        <v>02</v>
      </c>
      <c r="D269" s="311" t="s">
        <v>1538</v>
      </c>
      <c r="E269" s="311"/>
      <c r="F269" s="130">
        <f>ведомственная!G286</f>
        <v>0</v>
      </c>
    </row>
    <row r="270" spans="1:6" ht="39.75" hidden="1" customHeight="1">
      <c r="A270" s="5" t="s">
        <v>2000</v>
      </c>
      <c r="B270" s="185" t="str">
        <f t="shared" si="19"/>
        <v>07</v>
      </c>
      <c r="C270" s="185" t="str">
        <f t="shared" si="16"/>
        <v>02</v>
      </c>
      <c r="D270" s="311" t="s">
        <v>1538</v>
      </c>
      <c r="E270" s="311">
        <v>600</v>
      </c>
      <c r="F270" s="130">
        <f>ведомственная!G287</f>
        <v>0</v>
      </c>
    </row>
    <row r="271" spans="1:6" ht="25.5" hidden="1" customHeight="1">
      <c r="A271" s="32" t="s">
        <v>706</v>
      </c>
      <c r="B271" s="185" t="str">
        <f t="shared" si="19"/>
        <v>07</v>
      </c>
      <c r="C271" s="185" t="str">
        <f t="shared" ref="C271:C286" si="22">"07"</f>
        <v>07</v>
      </c>
      <c r="D271" s="160"/>
      <c r="E271" s="311"/>
      <c r="F271" s="130">
        <f>F272+F274+F277+F282+F285+F280</f>
        <v>0</v>
      </c>
    </row>
    <row r="272" spans="1:6" ht="20.25" hidden="1" customHeight="1">
      <c r="A272" s="2" t="s">
        <v>775</v>
      </c>
      <c r="B272" s="185" t="str">
        <f t="shared" si="19"/>
        <v>07</v>
      </c>
      <c r="C272" s="185" t="str">
        <f t="shared" si="22"/>
        <v>07</v>
      </c>
      <c r="D272" s="1" t="s">
        <v>778</v>
      </c>
      <c r="E272" s="311"/>
      <c r="F272" s="130">
        <f>F273</f>
        <v>0</v>
      </c>
    </row>
    <row r="273" spans="1:8" ht="40.5" hidden="1" customHeight="1">
      <c r="A273" s="5" t="s">
        <v>1995</v>
      </c>
      <c r="B273" s="185" t="str">
        <f t="shared" si="19"/>
        <v>07</v>
      </c>
      <c r="C273" s="185" t="str">
        <f t="shared" si="22"/>
        <v>07</v>
      </c>
      <c r="D273" s="1" t="s">
        <v>778</v>
      </c>
      <c r="E273" s="311" t="str">
        <f>"200"</f>
        <v>200</v>
      </c>
      <c r="F273" s="130">
        <f>ведомственная!G343</f>
        <v>0</v>
      </c>
    </row>
    <row r="274" spans="1:8" ht="38.25" hidden="1" customHeight="1">
      <c r="A274" s="2" t="s">
        <v>776</v>
      </c>
      <c r="B274" s="185" t="str">
        <f t="shared" si="19"/>
        <v>07</v>
      </c>
      <c r="C274" s="185" t="str">
        <f t="shared" si="22"/>
        <v>07</v>
      </c>
      <c r="D274" s="1" t="s">
        <v>777</v>
      </c>
      <c r="E274" s="311"/>
      <c r="F274" s="130">
        <f>F275+F276</f>
        <v>0</v>
      </c>
    </row>
    <row r="275" spans="1:8" ht="24" hidden="1" customHeight="1">
      <c r="A275" s="19" t="s">
        <v>1999</v>
      </c>
      <c r="B275" s="185" t="str">
        <f t="shared" si="19"/>
        <v>07</v>
      </c>
      <c r="C275" s="185" t="str">
        <f t="shared" si="22"/>
        <v>07</v>
      </c>
      <c r="D275" s="1" t="s">
        <v>777</v>
      </c>
      <c r="E275" s="311">
        <v>300</v>
      </c>
      <c r="F275" s="130">
        <f>ведомственная!G290</f>
        <v>0</v>
      </c>
    </row>
    <row r="276" spans="1:8" ht="37.5" hidden="1" customHeight="1">
      <c r="A276" s="5" t="s">
        <v>2000</v>
      </c>
      <c r="B276" s="185" t="str">
        <f t="shared" si="19"/>
        <v>07</v>
      </c>
      <c r="C276" s="185" t="str">
        <f t="shared" si="22"/>
        <v>07</v>
      </c>
      <c r="D276" s="1" t="s">
        <v>777</v>
      </c>
      <c r="E276" s="311">
        <v>600</v>
      </c>
      <c r="F276" s="130">
        <f>ведомственная!G291</f>
        <v>0</v>
      </c>
      <c r="G276" s="244"/>
    </row>
    <row r="277" spans="1:8" ht="57.75" hidden="1" customHeight="1">
      <c r="A277" s="5" t="s">
        <v>1986</v>
      </c>
      <c r="B277" s="185" t="str">
        <f t="shared" si="19"/>
        <v>07</v>
      </c>
      <c r="C277" s="185" t="str">
        <f t="shared" si="22"/>
        <v>07</v>
      </c>
      <c r="D277" s="311" t="s">
        <v>1444</v>
      </c>
      <c r="E277" s="311"/>
      <c r="F277" s="130">
        <f>F278+F279</f>
        <v>0</v>
      </c>
    </row>
    <row r="278" spans="1:8" ht="31.5" hidden="1" customHeight="1">
      <c r="A278" s="19" t="s">
        <v>1999</v>
      </c>
      <c r="B278" s="185" t="str">
        <f t="shared" si="19"/>
        <v>07</v>
      </c>
      <c r="C278" s="185" t="str">
        <f t="shared" si="22"/>
        <v>07</v>
      </c>
      <c r="D278" s="311" t="s">
        <v>1444</v>
      </c>
      <c r="E278" s="311">
        <v>300</v>
      </c>
      <c r="F278" s="196">
        <f>ведомственная!G293</f>
        <v>0</v>
      </c>
    </row>
    <row r="279" spans="1:8" ht="45" hidden="1" customHeight="1">
      <c r="A279" s="5" t="s">
        <v>2000</v>
      </c>
      <c r="B279" s="185" t="str">
        <f t="shared" si="19"/>
        <v>07</v>
      </c>
      <c r="C279" s="185" t="str">
        <f t="shared" si="22"/>
        <v>07</v>
      </c>
      <c r="D279" s="311" t="s">
        <v>1444</v>
      </c>
      <c r="E279" s="311">
        <v>600</v>
      </c>
      <c r="F279" s="196">
        <f>ведомственная!G294</f>
        <v>0</v>
      </c>
    </row>
    <row r="280" spans="1:8" ht="31.5" hidden="1" customHeight="1">
      <c r="A280" s="217" t="s">
        <v>67</v>
      </c>
      <c r="B280" s="185" t="str">
        <f t="shared" si="19"/>
        <v>07</v>
      </c>
      <c r="C280" s="185" t="str">
        <f t="shared" si="22"/>
        <v>07</v>
      </c>
      <c r="D280" s="311" t="s">
        <v>1443</v>
      </c>
      <c r="E280" s="311"/>
      <c r="F280" s="196">
        <f>ведомственная!G344</f>
        <v>0</v>
      </c>
    </row>
    <row r="281" spans="1:8" ht="39.75" hidden="1" customHeight="1">
      <c r="A281" s="5" t="s">
        <v>1995</v>
      </c>
      <c r="B281" s="185" t="str">
        <f t="shared" si="19"/>
        <v>07</v>
      </c>
      <c r="C281" s="185" t="str">
        <f t="shared" si="22"/>
        <v>07</v>
      </c>
      <c r="D281" s="311" t="s">
        <v>1443</v>
      </c>
      <c r="E281" s="311">
        <v>200</v>
      </c>
      <c r="F281" s="196">
        <f>ведомственная!G345</f>
        <v>0</v>
      </c>
    </row>
    <row r="282" spans="1:8" s="322" customFormat="1" ht="45" hidden="1" customHeight="1">
      <c r="A282" s="275" t="s">
        <v>32</v>
      </c>
      <c r="B282" s="185" t="str">
        <f t="shared" si="19"/>
        <v>07</v>
      </c>
      <c r="C282" s="185" t="str">
        <f t="shared" si="22"/>
        <v>07</v>
      </c>
      <c r="D282" s="1" t="s">
        <v>345</v>
      </c>
      <c r="E282" s="1"/>
      <c r="F282" s="130">
        <f>F284+F283</f>
        <v>0</v>
      </c>
      <c r="G282" s="244"/>
      <c r="H282" s="321"/>
    </row>
    <row r="283" spans="1:8" s="322" customFormat="1" ht="48" hidden="1" customHeight="1">
      <c r="A283" s="32" t="s">
        <v>468</v>
      </c>
      <c r="B283" s="185" t="str">
        <f t="shared" si="19"/>
        <v>07</v>
      </c>
      <c r="C283" s="185" t="str">
        <f t="shared" si="22"/>
        <v>07</v>
      </c>
      <c r="D283" s="1" t="s">
        <v>345</v>
      </c>
      <c r="E283" s="311">
        <v>822</v>
      </c>
      <c r="F283" s="130">
        <f>ведомственная!G298</f>
        <v>0</v>
      </c>
      <c r="G283" s="244"/>
      <c r="H283" s="321"/>
    </row>
    <row r="284" spans="1:8" s="322" customFormat="1" ht="37.5" hidden="1" customHeight="1">
      <c r="A284" s="5" t="s">
        <v>1995</v>
      </c>
      <c r="B284" s="185" t="str">
        <f t="shared" si="19"/>
        <v>07</v>
      </c>
      <c r="C284" s="185" t="str">
        <f t="shared" si="22"/>
        <v>07</v>
      </c>
      <c r="D284" s="1" t="s">
        <v>345</v>
      </c>
      <c r="E284" s="311">
        <v>200</v>
      </c>
      <c r="F284" s="130">
        <f>ведомственная!G347</f>
        <v>0</v>
      </c>
      <c r="G284" s="244"/>
      <c r="H284" s="321"/>
    </row>
    <row r="285" spans="1:8" s="322" customFormat="1" ht="76.5" hidden="1" customHeight="1">
      <c r="A285" s="325" t="s">
        <v>1971</v>
      </c>
      <c r="B285" s="185" t="str">
        <f t="shared" si="19"/>
        <v>07</v>
      </c>
      <c r="C285" s="185" t="str">
        <f t="shared" si="22"/>
        <v>07</v>
      </c>
      <c r="D285" s="1" t="s">
        <v>2049</v>
      </c>
      <c r="E285" s="311"/>
      <c r="F285" s="130">
        <f>F286</f>
        <v>0</v>
      </c>
      <c r="G285" s="244"/>
      <c r="H285" s="321"/>
    </row>
    <row r="286" spans="1:8" s="322" customFormat="1" ht="45" hidden="1" customHeight="1">
      <c r="A286" s="5" t="s">
        <v>1995</v>
      </c>
      <c r="B286" s="185" t="str">
        <f t="shared" si="19"/>
        <v>07</v>
      </c>
      <c r="C286" s="185" t="str">
        <f t="shared" si="22"/>
        <v>07</v>
      </c>
      <c r="D286" s="1" t="s">
        <v>2049</v>
      </c>
      <c r="E286" s="311">
        <v>200</v>
      </c>
      <c r="F286" s="130">
        <f>ведомственная!G349+ведомственная!G296</f>
        <v>0</v>
      </c>
      <c r="G286" s="244"/>
      <c r="H286" s="321"/>
    </row>
    <row r="287" spans="1:8" ht="24" hidden="1" customHeight="1">
      <c r="A287" s="32" t="s">
        <v>707</v>
      </c>
      <c r="B287" s="185" t="str">
        <f t="shared" si="19"/>
        <v>07</v>
      </c>
      <c r="C287" s="185" t="str">
        <f>"09"</f>
        <v>09</v>
      </c>
      <c r="D287" s="160"/>
      <c r="E287" s="311"/>
      <c r="F287" s="130">
        <f>F288+F291+F294+F297+F300</f>
        <v>0</v>
      </c>
    </row>
    <row r="288" spans="1:8" ht="20.25" hidden="1" customHeight="1">
      <c r="A288" s="32" t="s">
        <v>964</v>
      </c>
      <c r="B288" s="185" t="str">
        <f t="shared" ref="B288:B301" si="23">"07"</f>
        <v>07</v>
      </c>
      <c r="C288" s="185" t="str">
        <f t="shared" ref="C288:C301" si="24">"09"</f>
        <v>09</v>
      </c>
      <c r="D288" s="311" t="s">
        <v>567</v>
      </c>
      <c r="E288" s="311"/>
      <c r="F288" s="130">
        <f>F289+F290</f>
        <v>0</v>
      </c>
    </row>
    <row r="289" spans="1:6" ht="99" hidden="1" customHeight="1">
      <c r="A289" s="5" t="s">
        <v>1992</v>
      </c>
      <c r="B289" s="185" t="str">
        <f t="shared" si="23"/>
        <v>07</v>
      </c>
      <c r="C289" s="185" t="str">
        <f t="shared" si="24"/>
        <v>09</v>
      </c>
      <c r="D289" s="311" t="s">
        <v>567</v>
      </c>
      <c r="E289" s="311" t="str">
        <f>"100"</f>
        <v>100</v>
      </c>
      <c r="F289" s="130">
        <f>ведомственная!G301</f>
        <v>0</v>
      </c>
    </row>
    <row r="290" spans="1:6" ht="39" hidden="1" customHeight="1">
      <c r="A290" s="5" t="s">
        <v>1995</v>
      </c>
      <c r="B290" s="185" t="str">
        <f t="shared" si="23"/>
        <v>07</v>
      </c>
      <c r="C290" s="185" t="str">
        <f t="shared" si="24"/>
        <v>09</v>
      </c>
      <c r="D290" s="311" t="s">
        <v>567</v>
      </c>
      <c r="E290" s="181">
        <v>200</v>
      </c>
      <c r="F290" s="248">
        <f>ведомственная!G302</f>
        <v>0</v>
      </c>
    </row>
    <row r="291" spans="1:6" ht="21" hidden="1" customHeight="1">
      <c r="A291" s="200" t="s">
        <v>708</v>
      </c>
      <c r="B291" s="195" t="str">
        <f t="shared" si="23"/>
        <v>07</v>
      </c>
      <c r="C291" s="195" t="str">
        <f t="shared" si="24"/>
        <v>09</v>
      </c>
      <c r="D291" s="181" t="s">
        <v>709</v>
      </c>
      <c r="E291" s="181"/>
      <c r="F291" s="248">
        <f>F292+F293</f>
        <v>0</v>
      </c>
    </row>
    <row r="292" spans="1:6" ht="40.5" hidden="1" customHeight="1">
      <c r="A292" s="5" t="s">
        <v>1995</v>
      </c>
      <c r="B292" s="185" t="str">
        <f t="shared" si="23"/>
        <v>07</v>
      </c>
      <c r="C292" s="185" t="str">
        <f t="shared" si="24"/>
        <v>09</v>
      </c>
      <c r="D292" s="311" t="s">
        <v>709</v>
      </c>
      <c r="E292" s="311" t="str">
        <f>"200"</f>
        <v>200</v>
      </c>
      <c r="F292" s="130">
        <f>ведомственная!G304</f>
        <v>0</v>
      </c>
    </row>
    <row r="293" spans="1:6" ht="40.5" hidden="1" customHeight="1">
      <c r="A293" s="32" t="s">
        <v>468</v>
      </c>
      <c r="B293" s="185" t="str">
        <f t="shared" si="23"/>
        <v>07</v>
      </c>
      <c r="C293" s="185" t="str">
        <f t="shared" si="24"/>
        <v>09</v>
      </c>
      <c r="D293" s="311" t="s">
        <v>709</v>
      </c>
      <c r="E293" s="311">
        <v>822</v>
      </c>
      <c r="F293" s="130">
        <f>ведомственная!G305</f>
        <v>0</v>
      </c>
    </row>
    <row r="294" spans="1:6" ht="60.75" hidden="1" customHeight="1">
      <c r="A294" s="40" t="s">
        <v>2006</v>
      </c>
      <c r="B294" s="185" t="str">
        <f t="shared" si="23"/>
        <v>07</v>
      </c>
      <c r="C294" s="185" t="str">
        <f t="shared" si="24"/>
        <v>09</v>
      </c>
      <c r="D294" s="311" t="s">
        <v>710</v>
      </c>
      <c r="E294" s="311"/>
      <c r="F294" s="130">
        <f>F295+F296</f>
        <v>0</v>
      </c>
    </row>
    <row r="295" spans="1:6" ht="96.75" hidden="1" customHeight="1">
      <c r="A295" s="5" t="s">
        <v>1992</v>
      </c>
      <c r="B295" s="185" t="str">
        <f t="shared" si="23"/>
        <v>07</v>
      </c>
      <c r="C295" s="185" t="str">
        <f>"09"</f>
        <v>09</v>
      </c>
      <c r="D295" s="311" t="s">
        <v>710</v>
      </c>
      <c r="E295" s="64" t="s">
        <v>2017</v>
      </c>
      <c r="F295" s="130">
        <f>ведомственная!G307</f>
        <v>0</v>
      </c>
    </row>
    <row r="296" spans="1:6" ht="51.75" hidden="1" customHeight="1">
      <c r="A296" s="5" t="s">
        <v>1995</v>
      </c>
      <c r="B296" s="185" t="str">
        <f t="shared" si="23"/>
        <v>07</v>
      </c>
      <c r="C296" s="185" t="str">
        <f t="shared" si="24"/>
        <v>09</v>
      </c>
      <c r="D296" s="311" t="s">
        <v>710</v>
      </c>
      <c r="E296" s="64" t="s">
        <v>1998</v>
      </c>
      <c r="F296" s="130">
        <f>ведомственная!G308</f>
        <v>0</v>
      </c>
    </row>
    <row r="297" spans="1:6" ht="92.25" hidden="1" customHeight="1">
      <c r="A297" s="32" t="s">
        <v>411</v>
      </c>
      <c r="B297" s="185" t="str">
        <f t="shared" si="23"/>
        <v>07</v>
      </c>
      <c r="C297" s="185" t="str">
        <f t="shared" si="24"/>
        <v>09</v>
      </c>
      <c r="D297" s="185"/>
      <c r="E297" s="311"/>
      <c r="F297" s="130">
        <f>ведомственная!G309</f>
        <v>0</v>
      </c>
    </row>
    <row r="298" spans="1:6" ht="40.5" hidden="1" customHeight="1">
      <c r="A298" s="32" t="s">
        <v>467</v>
      </c>
      <c r="B298" s="185" t="str">
        <f t="shared" si="23"/>
        <v>07</v>
      </c>
      <c r="C298" s="185" t="str">
        <f t="shared" si="24"/>
        <v>09</v>
      </c>
      <c r="D298" s="1" t="s">
        <v>370</v>
      </c>
      <c r="E298" s="1">
        <v>821</v>
      </c>
      <c r="F298" s="197">
        <f>ведомственная!G310</f>
        <v>0</v>
      </c>
    </row>
    <row r="299" spans="1:6" ht="40.5" hidden="1" customHeight="1">
      <c r="A299" s="32" t="s">
        <v>468</v>
      </c>
      <c r="B299" s="185" t="str">
        <f t="shared" si="23"/>
        <v>07</v>
      </c>
      <c r="C299" s="185" t="str">
        <f t="shared" si="24"/>
        <v>09</v>
      </c>
      <c r="D299" s="1" t="s">
        <v>370</v>
      </c>
      <c r="E299" s="1">
        <v>822</v>
      </c>
      <c r="F299" s="197">
        <f>ведомственная!G311</f>
        <v>0</v>
      </c>
    </row>
    <row r="300" spans="1:6" ht="40.5" hidden="1" customHeight="1">
      <c r="A300" s="6" t="s">
        <v>1965</v>
      </c>
      <c r="B300" s="185" t="str">
        <f t="shared" si="23"/>
        <v>07</v>
      </c>
      <c r="C300" s="185" t="str">
        <f t="shared" si="24"/>
        <v>09</v>
      </c>
      <c r="D300" s="311" t="s">
        <v>2048</v>
      </c>
      <c r="E300" s="311"/>
      <c r="F300" s="130">
        <f>ведомственная!G351</f>
        <v>0</v>
      </c>
    </row>
    <row r="301" spans="1:6" ht="40.5" hidden="1" customHeight="1">
      <c r="A301" s="5" t="s">
        <v>1995</v>
      </c>
      <c r="B301" s="185" t="str">
        <f t="shared" si="23"/>
        <v>07</v>
      </c>
      <c r="C301" s="185" t="str">
        <f t="shared" si="24"/>
        <v>09</v>
      </c>
      <c r="D301" s="311" t="s">
        <v>2048</v>
      </c>
      <c r="E301" s="64" t="s">
        <v>1998</v>
      </c>
      <c r="F301" s="130">
        <f>ведомственная!G352</f>
        <v>0</v>
      </c>
    </row>
    <row r="302" spans="1:6" ht="113.25" customHeight="1">
      <c r="A302" s="542" t="s">
        <v>2621</v>
      </c>
      <c r="B302" s="513" t="str">
        <f>"05"</f>
        <v>05</v>
      </c>
      <c r="C302" s="185" t="str">
        <f>"03"</f>
        <v>03</v>
      </c>
      <c r="D302" s="541" t="s">
        <v>2618</v>
      </c>
      <c r="E302" s="64" t="s">
        <v>1998</v>
      </c>
      <c r="F302" s="130">
        <v>9173.2999999999993</v>
      </c>
    </row>
    <row r="303" spans="1:6" ht="99.75" customHeight="1">
      <c r="A303" s="542" t="s">
        <v>2621</v>
      </c>
      <c r="B303" s="513" t="str">
        <f>"05"</f>
        <v>05</v>
      </c>
      <c r="C303" s="185" t="str">
        <f>"03"</f>
        <v>03</v>
      </c>
      <c r="D303" s="541" t="s">
        <v>2619</v>
      </c>
      <c r="E303" s="64" t="s">
        <v>1998</v>
      </c>
      <c r="F303" s="130"/>
    </row>
    <row r="304" spans="1:6" ht="83.25" customHeight="1">
      <c r="A304" s="542" t="s">
        <v>2621</v>
      </c>
      <c r="B304" s="513" t="str">
        <f>"05"</f>
        <v>05</v>
      </c>
      <c r="C304" s="185" t="str">
        <f>"03"</f>
        <v>03</v>
      </c>
      <c r="D304" s="541" t="s">
        <v>2620</v>
      </c>
      <c r="E304" s="64" t="s">
        <v>1998</v>
      </c>
      <c r="F304" s="130"/>
    </row>
    <row r="305" spans="1:8" s="168" customFormat="1" ht="27.75" customHeight="1">
      <c r="A305" s="199" t="s">
        <v>99</v>
      </c>
      <c r="B305" s="193" t="str">
        <f>"08"</f>
        <v>08</v>
      </c>
      <c r="C305" s="178"/>
      <c r="D305" s="169"/>
      <c r="E305" s="14"/>
      <c r="F305" s="241">
        <v>1592.2</v>
      </c>
      <c r="H305" s="167"/>
    </row>
    <row r="306" spans="1:8" ht="26.25" hidden="1" customHeight="1">
      <c r="A306" s="32" t="s">
        <v>100</v>
      </c>
      <c r="B306" s="185" t="str">
        <f>"08"</f>
        <v>08</v>
      </c>
      <c r="C306" s="185" t="str">
        <f>"01"</f>
        <v>01</v>
      </c>
      <c r="D306" s="160"/>
      <c r="E306" s="311"/>
      <c r="F306" s="130">
        <f>F307+F312+F315+F318+F324+F309+F330+F326+F328+F322</f>
        <v>0</v>
      </c>
    </row>
    <row r="307" spans="1:8" ht="60" hidden="1" customHeight="1">
      <c r="A307" s="32" t="s">
        <v>101</v>
      </c>
      <c r="B307" s="185" t="str">
        <f t="shared" ref="B307:B338" si="25">"08"</f>
        <v>08</v>
      </c>
      <c r="C307" s="185" t="str">
        <f t="shared" ref="C307:C329" si="26">"01"</f>
        <v>01</v>
      </c>
      <c r="D307" s="311" t="s">
        <v>2072</v>
      </c>
      <c r="E307" s="311"/>
      <c r="F307" s="130">
        <f>F308</f>
        <v>0</v>
      </c>
    </row>
    <row r="308" spans="1:8" ht="40.5" hidden="1" customHeight="1">
      <c r="A308" s="5" t="s">
        <v>1995</v>
      </c>
      <c r="B308" s="185" t="str">
        <f t="shared" si="25"/>
        <v>08</v>
      </c>
      <c r="C308" s="185" t="str">
        <f t="shared" si="26"/>
        <v>01</v>
      </c>
      <c r="D308" s="311" t="s">
        <v>2072</v>
      </c>
      <c r="E308" s="64" t="s">
        <v>1998</v>
      </c>
      <c r="F308" s="130">
        <f>ведомственная!G356</f>
        <v>0</v>
      </c>
    </row>
    <row r="309" spans="1:8" ht="44.25" customHeight="1">
      <c r="A309" s="32" t="s">
        <v>2009</v>
      </c>
      <c r="B309" s="185" t="str">
        <f t="shared" si="25"/>
        <v>08</v>
      </c>
      <c r="C309" s="185" t="str">
        <f t="shared" si="26"/>
        <v>01</v>
      </c>
      <c r="D309" s="311"/>
      <c r="E309" s="311"/>
      <c r="F309" s="130"/>
    </row>
    <row r="310" spans="1:8" ht="243" customHeight="1">
      <c r="A310" s="63" t="s">
        <v>2600</v>
      </c>
      <c r="B310" s="185" t="str">
        <f t="shared" si="25"/>
        <v>08</v>
      </c>
      <c r="C310" s="185" t="str">
        <f t="shared" si="26"/>
        <v>01</v>
      </c>
      <c r="D310" s="536" t="s">
        <v>2613</v>
      </c>
      <c r="E310" s="64" t="s">
        <v>2612</v>
      </c>
      <c r="F310" s="130">
        <v>1592.2</v>
      </c>
    </row>
    <row r="311" spans="1:8" ht="169.5" customHeight="1">
      <c r="A311" s="63" t="s">
        <v>2601</v>
      </c>
      <c r="B311" s="185" t="str">
        <f t="shared" si="25"/>
        <v>08</v>
      </c>
      <c r="C311" s="185" t="str">
        <f t="shared" si="26"/>
        <v>01</v>
      </c>
      <c r="D311" s="535" t="s">
        <v>2596</v>
      </c>
      <c r="E311" s="64" t="s">
        <v>1998</v>
      </c>
      <c r="F311" s="130"/>
    </row>
    <row r="312" spans="1:8" ht="39" hidden="1" customHeight="1">
      <c r="A312" s="40" t="s">
        <v>2010</v>
      </c>
      <c r="B312" s="185" t="str">
        <f t="shared" si="25"/>
        <v>08</v>
      </c>
      <c r="C312" s="185" t="str">
        <f t="shared" si="26"/>
        <v>01</v>
      </c>
      <c r="D312" s="311" t="s">
        <v>103</v>
      </c>
      <c r="E312" s="311"/>
      <c r="F312" s="130">
        <f>F313+F314</f>
        <v>0</v>
      </c>
    </row>
    <row r="313" spans="1:8" ht="93" hidden="1" customHeight="1">
      <c r="A313" s="5" t="s">
        <v>1992</v>
      </c>
      <c r="B313" s="185" t="str">
        <f t="shared" si="25"/>
        <v>08</v>
      </c>
      <c r="C313" s="185" t="str">
        <f t="shared" si="26"/>
        <v>01</v>
      </c>
      <c r="D313" s="311" t="s">
        <v>103</v>
      </c>
      <c r="E313" s="64" t="s">
        <v>2017</v>
      </c>
      <c r="F313" s="130">
        <f>ведомственная!G361</f>
        <v>0</v>
      </c>
    </row>
    <row r="314" spans="1:8" ht="42" hidden="1" customHeight="1">
      <c r="A314" s="5" t="s">
        <v>1995</v>
      </c>
      <c r="B314" s="185" t="str">
        <f t="shared" si="25"/>
        <v>08</v>
      </c>
      <c r="C314" s="185" t="str">
        <f t="shared" si="26"/>
        <v>01</v>
      </c>
      <c r="D314" s="311" t="s">
        <v>103</v>
      </c>
      <c r="E314" s="64" t="s">
        <v>1998</v>
      </c>
      <c r="F314" s="130">
        <f>ведомственная!G362</f>
        <v>0</v>
      </c>
    </row>
    <row r="315" spans="1:8" ht="39.75" hidden="1" customHeight="1">
      <c r="A315" s="5" t="s">
        <v>1412</v>
      </c>
      <c r="B315" s="185" t="str">
        <f t="shared" si="25"/>
        <v>08</v>
      </c>
      <c r="C315" s="185" t="str">
        <f t="shared" si="26"/>
        <v>01</v>
      </c>
      <c r="D315" s="311" t="s">
        <v>788</v>
      </c>
      <c r="E315" s="311"/>
      <c r="F315" s="130">
        <f>F316+F317</f>
        <v>0</v>
      </c>
    </row>
    <row r="316" spans="1:8" ht="100.5" hidden="1" customHeight="1">
      <c r="A316" s="5" t="s">
        <v>1992</v>
      </c>
      <c r="B316" s="185" t="str">
        <f t="shared" si="25"/>
        <v>08</v>
      </c>
      <c r="C316" s="185" t="str">
        <f t="shared" si="26"/>
        <v>01</v>
      </c>
      <c r="D316" s="311" t="s">
        <v>788</v>
      </c>
      <c r="E316" s="311">
        <v>100</v>
      </c>
      <c r="F316" s="130">
        <f>ведомственная!G364</f>
        <v>0</v>
      </c>
    </row>
    <row r="317" spans="1:8" ht="38.25" hidden="1" customHeight="1">
      <c r="A317" s="5" t="s">
        <v>1995</v>
      </c>
      <c r="B317" s="185" t="str">
        <f t="shared" si="25"/>
        <v>08</v>
      </c>
      <c r="C317" s="185" t="str">
        <f t="shared" si="26"/>
        <v>01</v>
      </c>
      <c r="D317" s="311" t="s">
        <v>788</v>
      </c>
      <c r="E317" s="64" t="s">
        <v>1998</v>
      </c>
      <c r="F317" s="130">
        <f>ведомственная!G365</f>
        <v>0</v>
      </c>
    </row>
    <row r="318" spans="1:8" s="322" customFormat="1" ht="39.75" hidden="1" customHeight="1">
      <c r="A318" s="32" t="s">
        <v>1987</v>
      </c>
      <c r="B318" s="185" t="str">
        <f t="shared" si="25"/>
        <v>08</v>
      </c>
      <c r="C318" s="185" t="str">
        <f t="shared" si="26"/>
        <v>01</v>
      </c>
      <c r="D318" s="311" t="s">
        <v>2055</v>
      </c>
      <c r="E318" s="311"/>
      <c r="F318" s="130">
        <f>F320+F319+F321</f>
        <v>0</v>
      </c>
      <c r="G318" s="244"/>
      <c r="H318" s="321"/>
    </row>
    <row r="319" spans="1:8" s="322" customFormat="1" ht="45" hidden="1" customHeight="1">
      <c r="A319" s="5" t="s">
        <v>1995</v>
      </c>
      <c r="B319" s="185" t="str">
        <f t="shared" si="25"/>
        <v>08</v>
      </c>
      <c r="C319" s="185" t="str">
        <f t="shared" si="26"/>
        <v>01</v>
      </c>
      <c r="D319" s="333" t="s">
        <v>2055</v>
      </c>
      <c r="E319" s="64" t="s">
        <v>1998</v>
      </c>
      <c r="F319" s="130">
        <f>ведомственная!G367</f>
        <v>0</v>
      </c>
      <c r="G319" s="244"/>
      <c r="H319" s="321"/>
    </row>
    <row r="320" spans="1:8" s="322" customFormat="1" ht="23.25" hidden="1" customHeight="1">
      <c r="A320" s="201" t="s">
        <v>1402</v>
      </c>
      <c r="B320" s="185" t="str">
        <f t="shared" si="25"/>
        <v>08</v>
      </c>
      <c r="C320" s="185" t="str">
        <f t="shared" si="26"/>
        <v>01</v>
      </c>
      <c r="D320" s="333" t="s">
        <v>2055</v>
      </c>
      <c r="E320" s="311" t="str">
        <f>"010"</f>
        <v>010</v>
      </c>
      <c r="F320" s="130">
        <f>ведомственная!G425</f>
        <v>0</v>
      </c>
      <c r="G320" s="244"/>
      <c r="H320" s="321"/>
    </row>
    <row r="321" spans="1:8" s="322" customFormat="1" ht="96.75" hidden="1" customHeight="1">
      <c r="A321" s="32" t="s">
        <v>1194</v>
      </c>
      <c r="B321" s="185" t="str">
        <f t="shared" si="25"/>
        <v>08</v>
      </c>
      <c r="C321" s="185" t="str">
        <f t="shared" si="26"/>
        <v>01</v>
      </c>
      <c r="D321" s="311" t="s">
        <v>1442</v>
      </c>
      <c r="E321" s="64" t="s">
        <v>1883</v>
      </c>
      <c r="F321" s="130">
        <f>ведомственная!G426</f>
        <v>0</v>
      </c>
      <c r="G321" s="244"/>
      <c r="H321" s="321"/>
    </row>
    <row r="322" spans="1:8" s="322" customFormat="1" ht="57.75" hidden="1" customHeight="1">
      <c r="A322" s="334" t="s">
        <v>1974</v>
      </c>
      <c r="B322" s="336" t="str">
        <f t="shared" si="25"/>
        <v>08</v>
      </c>
      <c r="C322" s="336" t="str">
        <f t="shared" si="26"/>
        <v>01</v>
      </c>
      <c r="D322" s="337" t="s">
        <v>2052</v>
      </c>
      <c r="E322" s="337"/>
      <c r="F322" s="340">
        <f>F323</f>
        <v>0</v>
      </c>
      <c r="G322" s="244"/>
      <c r="H322" s="321"/>
    </row>
    <row r="323" spans="1:8" s="322" customFormat="1" ht="44.25" hidden="1" customHeight="1">
      <c r="A323" s="339" t="s">
        <v>1995</v>
      </c>
      <c r="B323" s="336" t="str">
        <f t="shared" si="25"/>
        <v>08</v>
      </c>
      <c r="C323" s="336" t="str">
        <f t="shared" si="26"/>
        <v>01</v>
      </c>
      <c r="D323" s="337" t="s">
        <v>2052</v>
      </c>
      <c r="E323" s="337">
        <v>200</v>
      </c>
      <c r="F323" s="340">
        <f>ведомственная!G369</f>
        <v>0</v>
      </c>
      <c r="G323" s="244"/>
      <c r="H323" s="321"/>
    </row>
    <row r="324" spans="1:8" s="322" customFormat="1" ht="83.25" hidden="1" customHeight="1">
      <c r="A324" s="63" t="s">
        <v>1712</v>
      </c>
      <c r="B324" s="185" t="str">
        <f t="shared" si="25"/>
        <v>08</v>
      </c>
      <c r="C324" s="185" t="str">
        <f t="shared" si="26"/>
        <v>01</v>
      </c>
      <c r="D324" s="311" t="s">
        <v>2051</v>
      </c>
      <c r="E324" s="64"/>
      <c r="F324" s="130">
        <f>F325</f>
        <v>0</v>
      </c>
      <c r="G324" s="244"/>
      <c r="H324" s="321"/>
    </row>
    <row r="325" spans="1:8" s="322" customFormat="1" ht="47.25" hidden="1" customHeight="1">
      <c r="A325" s="5" t="s">
        <v>1995</v>
      </c>
      <c r="B325" s="185" t="str">
        <f t="shared" si="25"/>
        <v>08</v>
      </c>
      <c r="C325" s="185" t="str">
        <f t="shared" si="26"/>
        <v>01</v>
      </c>
      <c r="D325" s="311" t="s">
        <v>2051</v>
      </c>
      <c r="E325" s="64" t="s">
        <v>1998</v>
      </c>
      <c r="F325" s="130">
        <f>ведомственная!G373</f>
        <v>0</v>
      </c>
      <c r="G325" s="244"/>
      <c r="H325" s="321"/>
    </row>
    <row r="326" spans="1:8" s="322" customFormat="1" ht="83.25" hidden="1" customHeight="1">
      <c r="A326" s="32" t="s">
        <v>1924</v>
      </c>
      <c r="B326" s="185" t="str">
        <f t="shared" si="25"/>
        <v>08</v>
      </c>
      <c r="C326" s="185" t="str">
        <f t="shared" si="26"/>
        <v>01</v>
      </c>
      <c r="D326" s="1" t="s">
        <v>2032</v>
      </c>
      <c r="E326" s="311"/>
      <c r="F326" s="130">
        <f>F327</f>
        <v>0</v>
      </c>
      <c r="G326" s="244"/>
      <c r="H326" s="321"/>
    </row>
    <row r="327" spans="1:8" s="322" customFormat="1" ht="40.5" hidden="1" customHeight="1">
      <c r="A327" s="5" t="s">
        <v>1995</v>
      </c>
      <c r="B327" s="185" t="str">
        <f t="shared" si="25"/>
        <v>08</v>
      </c>
      <c r="C327" s="185" t="str">
        <f t="shared" si="26"/>
        <v>01</v>
      </c>
      <c r="D327" s="1" t="s">
        <v>2032</v>
      </c>
      <c r="E327" s="64" t="s">
        <v>1998</v>
      </c>
      <c r="F327" s="130">
        <f>ведомственная!G375</f>
        <v>0</v>
      </c>
      <c r="G327" s="244"/>
      <c r="H327" s="321"/>
    </row>
    <row r="328" spans="1:8" s="322" customFormat="1" ht="40.5" hidden="1" customHeight="1">
      <c r="A328" s="6" t="s">
        <v>1965</v>
      </c>
      <c r="B328" s="185" t="str">
        <f t="shared" si="25"/>
        <v>08</v>
      </c>
      <c r="C328" s="185" t="str">
        <f t="shared" si="26"/>
        <v>01</v>
      </c>
      <c r="D328" s="311" t="s">
        <v>2048</v>
      </c>
      <c r="E328" s="64"/>
      <c r="F328" s="130">
        <f>F329</f>
        <v>0</v>
      </c>
      <c r="G328" s="244"/>
      <c r="H328" s="321"/>
    </row>
    <row r="329" spans="1:8" s="322" customFormat="1" ht="40.5" hidden="1" customHeight="1">
      <c r="A329" s="5" t="s">
        <v>1995</v>
      </c>
      <c r="B329" s="185" t="str">
        <f t="shared" si="25"/>
        <v>08</v>
      </c>
      <c r="C329" s="185" t="str">
        <f t="shared" si="26"/>
        <v>01</v>
      </c>
      <c r="D329" s="311" t="s">
        <v>2048</v>
      </c>
      <c r="E329" s="64" t="s">
        <v>1998</v>
      </c>
      <c r="F329" s="130">
        <f>ведомственная!G371</f>
        <v>0</v>
      </c>
      <c r="G329" s="244"/>
      <c r="H329" s="321"/>
    </row>
    <row r="330" spans="1:8" s="322" customFormat="1" ht="45.75" hidden="1" customHeight="1">
      <c r="A330" s="32" t="s">
        <v>1886</v>
      </c>
      <c r="B330" s="185" t="str">
        <f>"08"</f>
        <v>08</v>
      </c>
      <c r="C330" s="185" t="str">
        <f>"01"</f>
        <v>01</v>
      </c>
      <c r="D330" s="311" t="s">
        <v>1538</v>
      </c>
      <c r="E330" s="311"/>
      <c r="F330" s="130">
        <f>F331</f>
        <v>0</v>
      </c>
      <c r="H330" s="321"/>
    </row>
    <row r="331" spans="1:8" s="322" customFormat="1" ht="34.5" hidden="1" customHeight="1">
      <c r="A331" s="5" t="s">
        <v>1995</v>
      </c>
      <c r="B331" s="185" t="str">
        <f>"08"</f>
        <v>08</v>
      </c>
      <c r="C331" s="185" t="str">
        <f>"01"</f>
        <v>01</v>
      </c>
      <c r="D331" s="311" t="s">
        <v>1538</v>
      </c>
      <c r="E331" s="64" t="s">
        <v>1998</v>
      </c>
      <c r="F331" s="130">
        <f>ведомственная!G377</f>
        <v>0</v>
      </c>
      <c r="H331" s="321"/>
    </row>
    <row r="332" spans="1:8" ht="23.25" hidden="1" customHeight="1">
      <c r="A332" s="32" t="s">
        <v>771</v>
      </c>
      <c r="B332" s="185" t="str">
        <f t="shared" si="25"/>
        <v>08</v>
      </c>
      <c r="C332" s="185" t="str">
        <f t="shared" ref="C332:C338" si="27">"04"</f>
        <v>04</v>
      </c>
      <c r="D332" s="160"/>
      <c r="E332" s="311"/>
      <c r="F332" s="130">
        <f>F333+F336</f>
        <v>0</v>
      </c>
    </row>
    <row r="333" spans="1:8" ht="21.75" hidden="1" customHeight="1">
      <c r="A333" s="32" t="s">
        <v>964</v>
      </c>
      <c r="B333" s="185" t="str">
        <f t="shared" si="25"/>
        <v>08</v>
      </c>
      <c r="C333" s="185" t="str">
        <f t="shared" si="27"/>
        <v>04</v>
      </c>
      <c r="D333" s="311" t="s">
        <v>567</v>
      </c>
      <c r="E333" s="311"/>
      <c r="F333" s="130">
        <f>F334+F335</f>
        <v>0</v>
      </c>
    </row>
    <row r="334" spans="1:8" ht="98.25" hidden="1" customHeight="1">
      <c r="A334" s="5" t="s">
        <v>1992</v>
      </c>
      <c r="B334" s="185" t="str">
        <f t="shared" si="25"/>
        <v>08</v>
      </c>
      <c r="C334" s="185" t="str">
        <f t="shared" si="27"/>
        <v>04</v>
      </c>
      <c r="D334" s="311" t="s">
        <v>567</v>
      </c>
      <c r="E334" s="311" t="str">
        <f>"100"</f>
        <v>100</v>
      </c>
      <c r="F334" s="130">
        <f>ведомственная!G380</f>
        <v>0</v>
      </c>
    </row>
    <row r="335" spans="1:8" ht="42" hidden="1" customHeight="1">
      <c r="A335" s="5" t="s">
        <v>1995</v>
      </c>
      <c r="B335" s="185" t="str">
        <f t="shared" si="25"/>
        <v>08</v>
      </c>
      <c r="C335" s="185" t="str">
        <f t="shared" si="27"/>
        <v>04</v>
      </c>
      <c r="D335" s="311" t="s">
        <v>567</v>
      </c>
      <c r="E335" s="311" t="str">
        <f>"200"</f>
        <v>200</v>
      </c>
      <c r="F335" s="130">
        <f>ведомственная!G381</f>
        <v>0</v>
      </c>
    </row>
    <row r="336" spans="1:8" ht="29.25" hidden="1" customHeight="1">
      <c r="A336" s="40" t="s">
        <v>2011</v>
      </c>
      <c r="B336" s="185" t="str">
        <f t="shared" si="25"/>
        <v>08</v>
      </c>
      <c r="C336" s="185" t="str">
        <f t="shared" si="27"/>
        <v>04</v>
      </c>
      <c r="D336" s="311" t="s">
        <v>710</v>
      </c>
      <c r="E336" s="311"/>
      <c r="F336" s="130">
        <f>F337+F338</f>
        <v>0</v>
      </c>
    </row>
    <row r="337" spans="1:8" ht="108" hidden="1" customHeight="1">
      <c r="A337" s="5" t="s">
        <v>1992</v>
      </c>
      <c r="B337" s="185" t="str">
        <f t="shared" si="25"/>
        <v>08</v>
      </c>
      <c r="C337" s="185" t="str">
        <f t="shared" si="27"/>
        <v>04</v>
      </c>
      <c r="D337" s="311" t="s">
        <v>710</v>
      </c>
      <c r="E337" s="64" t="s">
        <v>2017</v>
      </c>
      <c r="F337" s="130">
        <f>ведомственная!G383</f>
        <v>0</v>
      </c>
    </row>
    <row r="338" spans="1:8" ht="42.75" hidden="1" customHeight="1">
      <c r="A338" s="5" t="s">
        <v>1995</v>
      </c>
      <c r="B338" s="185" t="str">
        <f t="shared" si="25"/>
        <v>08</v>
      </c>
      <c r="C338" s="185" t="str">
        <f t="shared" si="27"/>
        <v>04</v>
      </c>
      <c r="D338" s="311" t="s">
        <v>710</v>
      </c>
      <c r="E338" s="64" t="s">
        <v>1998</v>
      </c>
      <c r="F338" s="130">
        <f>ведомственная!G384</f>
        <v>0</v>
      </c>
    </row>
    <row r="339" spans="1:8" s="322" customFormat="1" ht="35.25" hidden="1" customHeight="1">
      <c r="A339" s="32" t="s">
        <v>1474</v>
      </c>
      <c r="B339" s="185" t="str">
        <f>"09"</f>
        <v>09</v>
      </c>
      <c r="C339" s="192" t="str">
        <f>"01"</f>
        <v>01</v>
      </c>
      <c r="D339" s="185"/>
      <c r="E339" s="311"/>
      <c r="F339" s="130">
        <f>F340</f>
        <v>0</v>
      </c>
      <c r="G339" s="244"/>
      <c r="H339" s="321"/>
    </row>
    <row r="340" spans="1:8" s="322" customFormat="1" ht="42.75" hidden="1" customHeight="1">
      <c r="A340" s="32" t="s">
        <v>812</v>
      </c>
      <c r="B340" s="185" t="str">
        <f>"09"</f>
        <v>09</v>
      </c>
      <c r="C340" s="192" t="str">
        <f>"01"</f>
        <v>01</v>
      </c>
      <c r="D340" s="311" t="s">
        <v>813</v>
      </c>
      <c r="E340" s="311"/>
      <c r="F340" s="130">
        <f>F341</f>
        <v>0</v>
      </c>
      <c r="G340" s="244"/>
      <c r="H340" s="321"/>
    </row>
    <row r="341" spans="1:8" s="322" customFormat="1" ht="42.75" hidden="1" customHeight="1">
      <c r="A341" s="201" t="s">
        <v>1150</v>
      </c>
      <c r="B341" s="185" t="str">
        <f>"09"</f>
        <v>09</v>
      </c>
      <c r="C341" s="192" t="str">
        <f>"01"</f>
        <v>01</v>
      </c>
      <c r="D341" s="311" t="s">
        <v>813</v>
      </c>
      <c r="E341" s="311" t="str">
        <f>"003"</f>
        <v>003</v>
      </c>
      <c r="F341" s="130">
        <f>ведомственная!G86</f>
        <v>0</v>
      </c>
      <c r="G341" s="244"/>
      <c r="H341" s="321"/>
    </row>
    <row r="342" spans="1:8" s="168" customFormat="1" ht="27.75" customHeight="1">
      <c r="A342" s="199" t="s">
        <v>772</v>
      </c>
      <c r="B342" s="193" t="str">
        <f>"10"</f>
        <v>10</v>
      </c>
      <c r="C342" s="178"/>
      <c r="D342" s="169"/>
      <c r="E342" s="14"/>
      <c r="F342" s="241">
        <f>F343+F346+F361</f>
        <v>180</v>
      </c>
      <c r="H342" s="167"/>
    </row>
    <row r="343" spans="1:8" ht="21.75" customHeight="1">
      <c r="A343" s="32" t="s">
        <v>773</v>
      </c>
      <c r="B343" s="185">
        <v>10</v>
      </c>
      <c r="C343" s="185" t="str">
        <f>"01"</f>
        <v>01</v>
      </c>
      <c r="D343" s="160"/>
      <c r="E343" s="311"/>
      <c r="F343" s="130">
        <v>180</v>
      </c>
    </row>
    <row r="344" spans="1:8" ht="60" hidden="1" customHeight="1">
      <c r="A344" s="32" t="s">
        <v>1564</v>
      </c>
      <c r="B344" s="185">
        <v>10</v>
      </c>
      <c r="C344" s="185" t="str">
        <f>"01"</f>
        <v>01</v>
      </c>
      <c r="D344" s="380" t="s">
        <v>2248</v>
      </c>
      <c r="E344" s="311"/>
      <c r="F344" s="130">
        <f>F345</f>
        <v>180</v>
      </c>
    </row>
    <row r="345" spans="1:8" ht="134.44999999999999" customHeight="1">
      <c r="A345" s="63" t="s">
        <v>2599</v>
      </c>
      <c r="B345" s="185">
        <v>10</v>
      </c>
      <c r="C345" s="185" t="str">
        <f>"01"</f>
        <v>01</v>
      </c>
      <c r="D345" s="544" t="s">
        <v>2597</v>
      </c>
      <c r="E345" s="311" t="str">
        <f>"300"</f>
        <v>300</v>
      </c>
      <c r="F345" s="130">
        <v>180</v>
      </c>
    </row>
    <row r="346" spans="1:8" ht="21.75" hidden="1" customHeight="1">
      <c r="A346" s="32" t="s">
        <v>1565</v>
      </c>
      <c r="B346" s="185">
        <v>10</v>
      </c>
      <c r="C346" s="185" t="str">
        <f>"03"</f>
        <v>03</v>
      </c>
      <c r="D346" s="160"/>
      <c r="E346" s="311"/>
      <c r="F346" s="130">
        <f>F351+F357+F359+F349+F347+F355+F353</f>
        <v>0</v>
      </c>
    </row>
    <row r="347" spans="1:8" ht="50.25" hidden="1" customHeight="1">
      <c r="A347" s="32" t="s">
        <v>2019</v>
      </c>
      <c r="B347" s="185">
        <v>10</v>
      </c>
      <c r="C347" s="185" t="str">
        <f>"03"</f>
        <v>03</v>
      </c>
      <c r="D347" s="311" t="s">
        <v>967</v>
      </c>
      <c r="E347" s="311"/>
      <c r="F347" s="130">
        <f>F348</f>
        <v>0</v>
      </c>
    </row>
    <row r="348" spans="1:8" ht="33.75" hidden="1" customHeight="1">
      <c r="A348" s="19" t="s">
        <v>1999</v>
      </c>
      <c r="B348" s="185">
        <v>10</v>
      </c>
      <c r="C348" s="185" t="str">
        <f>"03"</f>
        <v>03</v>
      </c>
      <c r="D348" s="311" t="s">
        <v>967</v>
      </c>
      <c r="E348" s="311" t="str">
        <f>"300"</f>
        <v>300</v>
      </c>
      <c r="F348" s="130">
        <f>ведомственная!G93</f>
        <v>0</v>
      </c>
    </row>
    <row r="349" spans="1:8" s="322" customFormat="1" ht="44.25" hidden="1" customHeight="1">
      <c r="A349" s="5" t="s">
        <v>188</v>
      </c>
      <c r="B349" s="185">
        <v>10</v>
      </c>
      <c r="C349" s="185" t="str">
        <f>"03"</f>
        <v>03</v>
      </c>
      <c r="D349" s="15" t="s">
        <v>1398</v>
      </c>
      <c r="E349" s="15"/>
      <c r="F349" s="239">
        <f>F350</f>
        <v>0</v>
      </c>
      <c r="G349" s="244"/>
      <c r="H349" s="321"/>
    </row>
    <row r="350" spans="1:8" s="322" customFormat="1" ht="25.5" hidden="1" customHeight="1">
      <c r="A350" s="201" t="s">
        <v>1999</v>
      </c>
      <c r="B350" s="185">
        <v>10</v>
      </c>
      <c r="C350" s="185" t="str">
        <f>"03"</f>
        <v>03</v>
      </c>
      <c r="D350" s="15" t="s">
        <v>1398</v>
      </c>
      <c r="E350" s="311" t="str">
        <f>"300"</f>
        <v>300</v>
      </c>
      <c r="F350" s="130">
        <f>ведомственная!G95</f>
        <v>0</v>
      </c>
      <c r="G350" s="244"/>
      <c r="H350" s="321"/>
    </row>
    <row r="351" spans="1:8" ht="41.25" hidden="1" customHeight="1">
      <c r="A351" s="32" t="s">
        <v>1713</v>
      </c>
      <c r="B351" s="185">
        <v>10</v>
      </c>
      <c r="C351" s="195" t="str">
        <f t="shared" ref="C351:C360" si="28">"03"</f>
        <v>03</v>
      </c>
      <c r="D351" s="380" t="s">
        <v>2248</v>
      </c>
      <c r="E351" s="181"/>
      <c r="F351" s="248">
        <f>F352</f>
        <v>0</v>
      </c>
    </row>
    <row r="352" spans="1:8" ht="26.25" hidden="1" customHeight="1">
      <c r="A352" s="19" t="s">
        <v>1999</v>
      </c>
      <c r="B352" s="185">
        <v>10</v>
      </c>
      <c r="C352" s="185" t="str">
        <f t="shared" si="28"/>
        <v>03</v>
      </c>
      <c r="D352" s="380" t="s">
        <v>2248</v>
      </c>
      <c r="E352" s="311" t="str">
        <f>"300"</f>
        <v>300</v>
      </c>
      <c r="F352" s="130">
        <f>ведомственная!G97</f>
        <v>0</v>
      </c>
    </row>
    <row r="353" spans="1:8" ht="26.25" hidden="1" customHeight="1">
      <c r="A353" s="201" t="s">
        <v>2008</v>
      </c>
      <c r="B353" s="185">
        <v>10</v>
      </c>
      <c r="C353" s="185" t="str">
        <f t="shared" ref="C353:C354" si="29">"03"</f>
        <v>03</v>
      </c>
      <c r="D353" s="311" t="s">
        <v>2007</v>
      </c>
      <c r="E353" s="181"/>
      <c r="F353" s="248">
        <f>F354</f>
        <v>0</v>
      </c>
    </row>
    <row r="354" spans="1:8" ht="26.25" hidden="1" customHeight="1">
      <c r="A354" s="201" t="s">
        <v>1999</v>
      </c>
      <c r="B354" s="185">
        <v>10</v>
      </c>
      <c r="C354" s="185" t="str">
        <f t="shared" si="29"/>
        <v>03</v>
      </c>
      <c r="D354" s="311" t="s">
        <v>2007</v>
      </c>
      <c r="E354" s="181">
        <v>300</v>
      </c>
      <c r="F354" s="248">
        <f>ведомственная!G314</f>
        <v>0</v>
      </c>
    </row>
    <row r="355" spans="1:8" ht="26.25" hidden="1" customHeight="1">
      <c r="A355" s="5" t="s">
        <v>1190</v>
      </c>
      <c r="B355" s="185">
        <v>10</v>
      </c>
      <c r="C355" s="185" t="str">
        <f>"03"</f>
        <v>03</v>
      </c>
      <c r="D355" s="15" t="s">
        <v>1191</v>
      </c>
      <c r="E355" s="210"/>
      <c r="F355" s="130">
        <f>F356</f>
        <v>0</v>
      </c>
    </row>
    <row r="356" spans="1:8" ht="24" hidden="1" customHeight="1">
      <c r="A356" s="19" t="s">
        <v>1999</v>
      </c>
      <c r="B356" s="185">
        <v>10</v>
      </c>
      <c r="C356" s="185" t="str">
        <f>"03"</f>
        <v>03</v>
      </c>
      <c r="D356" s="15" t="s">
        <v>1191</v>
      </c>
      <c r="E356" s="311" t="str">
        <f>"300"</f>
        <v>300</v>
      </c>
      <c r="F356" s="130">
        <f>ведомственная!G99</f>
        <v>0</v>
      </c>
    </row>
    <row r="357" spans="1:8" ht="40.5" hidden="1" customHeight="1">
      <c r="A357" s="32" t="s">
        <v>2018</v>
      </c>
      <c r="B357" s="185">
        <v>10</v>
      </c>
      <c r="C357" s="185" t="str">
        <f t="shared" si="28"/>
        <v>03</v>
      </c>
      <c r="D357" s="311" t="s">
        <v>813</v>
      </c>
      <c r="E357" s="311"/>
      <c r="F357" s="130">
        <f>F358</f>
        <v>0</v>
      </c>
    </row>
    <row r="358" spans="1:8" ht="21.75" hidden="1" customHeight="1">
      <c r="A358" s="19" t="s">
        <v>1999</v>
      </c>
      <c r="B358" s="185">
        <v>10</v>
      </c>
      <c r="C358" s="185" t="str">
        <f t="shared" si="28"/>
        <v>03</v>
      </c>
      <c r="D358" s="311" t="s">
        <v>813</v>
      </c>
      <c r="E358" s="311" t="str">
        <f>"300"</f>
        <v>300</v>
      </c>
      <c r="F358" s="130">
        <f>ведомственная!G101</f>
        <v>0</v>
      </c>
    </row>
    <row r="359" spans="1:8" ht="58.5" hidden="1" customHeight="1">
      <c r="A359" s="324" t="s">
        <v>1983</v>
      </c>
      <c r="B359" s="185">
        <v>10</v>
      </c>
      <c r="C359" s="185" t="str">
        <f t="shared" si="28"/>
        <v>03</v>
      </c>
      <c r="D359" s="311" t="s">
        <v>2056</v>
      </c>
      <c r="E359" s="311"/>
      <c r="F359" s="130">
        <f>F360</f>
        <v>0</v>
      </c>
    </row>
    <row r="360" spans="1:8" ht="26.25" hidden="1" customHeight="1">
      <c r="A360" s="19" t="s">
        <v>1999</v>
      </c>
      <c r="B360" s="185">
        <v>10</v>
      </c>
      <c r="C360" s="185" t="str">
        <f t="shared" si="28"/>
        <v>03</v>
      </c>
      <c r="D360" s="311" t="s">
        <v>2056</v>
      </c>
      <c r="E360" s="311" t="str">
        <f>"300"</f>
        <v>300</v>
      </c>
      <c r="F360" s="130">
        <f>ведомственная!G103</f>
        <v>0</v>
      </c>
    </row>
    <row r="361" spans="1:8" ht="19.5" hidden="1" customHeight="1">
      <c r="A361" s="32" t="s">
        <v>1114</v>
      </c>
      <c r="B361" s="185">
        <v>10</v>
      </c>
      <c r="C361" s="185" t="str">
        <f>"04"</f>
        <v>04</v>
      </c>
      <c r="D361" s="160"/>
      <c r="E361" s="311"/>
      <c r="F361" s="130">
        <f>F362</f>
        <v>0</v>
      </c>
    </row>
    <row r="362" spans="1:8" ht="95.25" hidden="1" customHeight="1">
      <c r="A362" s="32" t="s">
        <v>2020</v>
      </c>
      <c r="B362" s="185">
        <v>10</v>
      </c>
      <c r="C362" s="185" t="str">
        <f>"04"</f>
        <v>04</v>
      </c>
      <c r="D362" s="311" t="s">
        <v>1115</v>
      </c>
      <c r="E362" s="311"/>
      <c r="F362" s="130">
        <f>F363</f>
        <v>0</v>
      </c>
    </row>
    <row r="363" spans="1:8" ht="27.75" hidden="1" customHeight="1">
      <c r="A363" s="19" t="s">
        <v>1999</v>
      </c>
      <c r="B363" s="185">
        <v>10</v>
      </c>
      <c r="C363" s="185" t="str">
        <f>"04"</f>
        <v>04</v>
      </c>
      <c r="D363" s="311" t="s">
        <v>1115</v>
      </c>
      <c r="E363" s="311" t="str">
        <f>"300"</f>
        <v>300</v>
      </c>
      <c r="F363" s="130">
        <f>ведомственная!G318</f>
        <v>0</v>
      </c>
    </row>
    <row r="364" spans="1:8" s="168" customFormat="1" ht="24" hidden="1" customHeight="1">
      <c r="A364" s="199" t="s">
        <v>1116</v>
      </c>
      <c r="B364" s="193">
        <v>11</v>
      </c>
      <c r="C364" s="178"/>
      <c r="D364" s="169"/>
      <c r="E364" s="14"/>
      <c r="F364" s="241">
        <f>F365</f>
        <v>0</v>
      </c>
      <c r="H364" s="167"/>
    </row>
    <row r="365" spans="1:8" ht="23.25" hidden="1" customHeight="1">
      <c r="A365" s="32" t="s">
        <v>1117</v>
      </c>
      <c r="B365" s="185">
        <v>11</v>
      </c>
      <c r="C365" s="185" t="str">
        <f>"01"</f>
        <v>01</v>
      </c>
      <c r="D365" s="160"/>
      <c r="E365" s="311"/>
      <c r="F365" s="130">
        <f>F366+F368</f>
        <v>0</v>
      </c>
    </row>
    <row r="366" spans="1:8" ht="38.25" hidden="1" customHeight="1">
      <c r="A366" s="32" t="s">
        <v>1195</v>
      </c>
      <c r="B366" s="185">
        <v>11</v>
      </c>
      <c r="C366" s="185" t="str">
        <f t="shared" ref="C366:C379" si="30">"01"</f>
        <v>01</v>
      </c>
      <c r="D366" s="311" t="s">
        <v>1118</v>
      </c>
      <c r="E366" s="311"/>
      <c r="F366" s="130">
        <f>F367</f>
        <v>0</v>
      </c>
    </row>
    <row r="367" spans="1:8" ht="40.5" hidden="1" customHeight="1">
      <c r="A367" s="5" t="s">
        <v>1995</v>
      </c>
      <c r="B367" s="185">
        <v>11</v>
      </c>
      <c r="C367" s="185" t="str">
        <f t="shared" si="30"/>
        <v>01</v>
      </c>
      <c r="D367" s="311" t="s">
        <v>1118</v>
      </c>
      <c r="E367" s="311" t="str">
        <f>"200"</f>
        <v>200</v>
      </c>
      <c r="F367" s="130">
        <f>ведомственная!G388+ведомственная!G107</f>
        <v>0</v>
      </c>
    </row>
    <row r="368" spans="1:8" ht="42.75" hidden="1" customHeight="1">
      <c r="A368" s="180" t="s">
        <v>1063</v>
      </c>
      <c r="B368" s="185">
        <v>11</v>
      </c>
      <c r="C368" s="185" t="str">
        <f t="shared" si="30"/>
        <v>01</v>
      </c>
      <c r="D368" s="311" t="s">
        <v>2050</v>
      </c>
      <c r="E368" s="64"/>
      <c r="F368" s="130">
        <f>F369</f>
        <v>0</v>
      </c>
    </row>
    <row r="369" spans="1:8" ht="40.5" hidden="1" customHeight="1">
      <c r="A369" s="5" t="s">
        <v>1995</v>
      </c>
      <c r="B369" s="185">
        <v>11</v>
      </c>
      <c r="C369" s="185" t="str">
        <f t="shared" si="30"/>
        <v>01</v>
      </c>
      <c r="D369" s="375" t="s">
        <v>1118</v>
      </c>
      <c r="E369" s="64" t="s">
        <v>1998</v>
      </c>
      <c r="F369" s="130">
        <f>ведомственная!G390</f>
        <v>0</v>
      </c>
    </row>
    <row r="370" spans="1:8" ht="143.25" customHeight="1">
      <c r="A370" s="32" t="s">
        <v>2592</v>
      </c>
      <c r="B370" s="185">
        <v>11</v>
      </c>
      <c r="C370" s="185" t="str">
        <f>"01"</f>
        <v>01</v>
      </c>
      <c r="D370" s="535"/>
      <c r="E370" s="64"/>
      <c r="F370" s="241">
        <v>118.5</v>
      </c>
    </row>
    <row r="371" spans="1:8" ht="91.5" customHeight="1">
      <c r="A371" s="32" t="s">
        <v>2592</v>
      </c>
      <c r="B371" s="185">
        <v>11</v>
      </c>
      <c r="C371" s="185" t="str">
        <f>"01"</f>
        <v>01</v>
      </c>
      <c r="D371" s="169" t="s">
        <v>2593</v>
      </c>
      <c r="E371" s="64" t="s">
        <v>1998</v>
      </c>
      <c r="F371" s="130">
        <v>118.5</v>
      </c>
    </row>
    <row r="372" spans="1:8" s="168" customFormat="1" ht="42" customHeight="1">
      <c r="A372" s="199" t="s">
        <v>795</v>
      </c>
      <c r="B372" s="193">
        <v>13</v>
      </c>
      <c r="C372" s="185" t="str">
        <f t="shared" si="30"/>
        <v>01</v>
      </c>
      <c r="D372" s="169"/>
      <c r="E372" s="14"/>
      <c r="F372" s="241">
        <v>1</v>
      </c>
      <c r="H372" s="167"/>
    </row>
    <row r="373" spans="1:8" ht="34.5" hidden="1" customHeight="1">
      <c r="A373" s="32" t="s">
        <v>796</v>
      </c>
      <c r="B373" s="185">
        <v>13</v>
      </c>
      <c r="C373" s="185" t="str">
        <f t="shared" si="30"/>
        <v>01</v>
      </c>
      <c r="D373" s="160"/>
      <c r="E373" s="311"/>
      <c r="F373" s="130">
        <f>F374</f>
        <v>1</v>
      </c>
    </row>
    <row r="374" spans="1:8" ht="26.25" hidden="1" customHeight="1">
      <c r="A374" s="2" t="s">
        <v>189</v>
      </c>
      <c r="B374" s="185">
        <v>13</v>
      </c>
      <c r="C374" s="185" t="str">
        <f t="shared" si="30"/>
        <v>01</v>
      </c>
      <c r="D374" s="380" t="s">
        <v>2250</v>
      </c>
      <c r="E374" s="311"/>
      <c r="F374" s="130">
        <f>F375</f>
        <v>1</v>
      </c>
    </row>
    <row r="375" spans="1:8" ht="148.5" customHeight="1">
      <c r="A375" s="324" t="s">
        <v>2598</v>
      </c>
      <c r="B375" s="185">
        <v>13</v>
      </c>
      <c r="C375" s="185" t="str">
        <f t="shared" si="30"/>
        <v>01</v>
      </c>
      <c r="D375" s="544" t="s">
        <v>2250</v>
      </c>
      <c r="E375" s="311" t="str">
        <f>"700"</f>
        <v>700</v>
      </c>
      <c r="F375" s="130">
        <f>ведомственная!G432</f>
        <v>1</v>
      </c>
    </row>
    <row r="376" spans="1:8" s="168" customFormat="1" ht="54" hidden="1" customHeight="1">
      <c r="A376" s="199" t="s">
        <v>366</v>
      </c>
      <c r="B376" s="193">
        <v>14</v>
      </c>
      <c r="C376" s="178"/>
      <c r="D376" s="169"/>
      <c r="E376" s="14"/>
      <c r="F376" s="241">
        <f>F377+F380+F383</f>
        <v>0</v>
      </c>
      <c r="H376" s="167"/>
    </row>
    <row r="377" spans="1:8" ht="40.5" hidden="1" customHeight="1">
      <c r="A377" s="32" t="s">
        <v>1272</v>
      </c>
      <c r="B377" s="185">
        <v>14</v>
      </c>
      <c r="C377" s="185" t="str">
        <f t="shared" si="30"/>
        <v>01</v>
      </c>
      <c r="D377" s="160"/>
      <c r="E377" s="311"/>
      <c r="F377" s="130">
        <f>F378</f>
        <v>0</v>
      </c>
    </row>
    <row r="378" spans="1:8" ht="40.5" hidden="1" customHeight="1">
      <c r="A378" s="32" t="s">
        <v>1273</v>
      </c>
      <c r="B378" s="185">
        <v>14</v>
      </c>
      <c r="C378" s="185" t="str">
        <f t="shared" si="30"/>
        <v>01</v>
      </c>
      <c r="D378" s="311" t="s">
        <v>2073</v>
      </c>
      <c r="E378" s="311"/>
      <c r="F378" s="130">
        <f>F379</f>
        <v>0</v>
      </c>
    </row>
    <row r="379" spans="1:8" ht="22.5" hidden="1" customHeight="1">
      <c r="A379" s="201" t="s">
        <v>2012</v>
      </c>
      <c r="B379" s="185">
        <v>14</v>
      </c>
      <c r="C379" s="185" t="str">
        <f t="shared" si="30"/>
        <v>01</v>
      </c>
      <c r="D379" s="311" t="s">
        <v>2073</v>
      </c>
      <c r="E379" s="311" t="str">
        <f>"500"</f>
        <v>500</v>
      </c>
      <c r="F379" s="130">
        <f>ведомственная!G436</f>
        <v>0</v>
      </c>
    </row>
    <row r="380" spans="1:8" ht="19.5" hidden="1" customHeight="1">
      <c r="A380" s="32" t="s">
        <v>1274</v>
      </c>
      <c r="B380" s="185">
        <v>14</v>
      </c>
      <c r="C380" s="185" t="str">
        <f>"02"</f>
        <v>02</v>
      </c>
      <c r="D380" s="160"/>
      <c r="E380" s="311"/>
      <c r="F380" s="130">
        <f>F381</f>
        <v>0</v>
      </c>
    </row>
    <row r="381" spans="1:8" ht="40.5" hidden="1" customHeight="1">
      <c r="A381" s="32" t="s">
        <v>866</v>
      </c>
      <c r="B381" s="185">
        <v>14</v>
      </c>
      <c r="C381" s="185" t="str">
        <f>"02"</f>
        <v>02</v>
      </c>
      <c r="D381" s="311" t="s">
        <v>867</v>
      </c>
      <c r="E381" s="311"/>
      <c r="F381" s="130">
        <f>F382</f>
        <v>0</v>
      </c>
    </row>
    <row r="382" spans="1:8" ht="21.75" hidden="1" customHeight="1">
      <c r="A382" s="201" t="s">
        <v>2012</v>
      </c>
      <c r="B382" s="185">
        <v>14</v>
      </c>
      <c r="C382" s="185" t="str">
        <f>"02"</f>
        <v>02</v>
      </c>
      <c r="D382" s="311" t="s">
        <v>867</v>
      </c>
      <c r="E382" s="311" t="str">
        <f>"500"</f>
        <v>500</v>
      </c>
      <c r="F382" s="130">
        <f>ведомственная!G439</f>
        <v>0</v>
      </c>
    </row>
    <row r="383" spans="1:8" ht="22.5" hidden="1" customHeight="1">
      <c r="A383" s="32" t="s">
        <v>868</v>
      </c>
      <c r="B383" s="185">
        <v>14</v>
      </c>
      <c r="C383" s="185" t="str">
        <f t="shared" ref="C383:C389" si="31">"03"</f>
        <v>03</v>
      </c>
      <c r="D383" s="160"/>
      <c r="E383" s="311"/>
      <c r="F383" s="130">
        <f>F386+F384+F388</f>
        <v>0</v>
      </c>
    </row>
    <row r="384" spans="1:8" ht="55.5" hidden="1" customHeight="1">
      <c r="A384" s="5" t="s">
        <v>1396</v>
      </c>
      <c r="B384" s="185">
        <v>14</v>
      </c>
      <c r="C384" s="185" t="str">
        <f t="shared" si="31"/>
        <v>03</v>
      </c>
      <c r="D384" s="61" t="s">
        <v>1400</v>
      </c>
      <c r="E384" s="311"/>
      <c r="F384" s="130">
        <f>F385</f>
        <v>0</v>
      </c>
    </row>
    <row r="385" spans="1:6" ht="26.25" hidden="1" customHeight="1">
      <c r="A385" s="32" t="s">
        <v>102</v>
      </c>
      <c r="B385" s="185">
        <v>14</v>
      </c>
      <c r="C385" s="185" t="str">
        <f t="shared" si="31"/>
        <v>03</v>
      </c>
      <c r="D385" s="61" t="s">
        <v>1400</v>
      </c>
      <c r="E385" s="61" t="s">
        <v>789</v>
      </c>
      <c r="F385" s="130">
        <f>ведомственная!G442</f>
        <v>0</v>
      </c>
    </row>
    <row r="386" spans="1:6" ht="111" hidden="1" customHeight="1">
      <c r="A386" s="5" t="s">
        <v>1401</v>
      </c>
      <c r="B386" s="185">
        <v>14</v>
      </c>
      <c r="C386" s="185" t="str">
        <f t="shared" si="31"/>
        <v>03</v>
      </c>
      <c r="D386" s="61" t="s">
        <v>788</v>
      </c>
      <c r="E386" s="61"/>
      <c r="F386" s="130">
        <f>F387</f>
        <v>0</v>
      </c>
    </row>
    <row r="387" spans="1:6" ht="21.75" hidden="1" customHeight="1">
      <c r="A387" s="201" t="s">
        <v>2012</v>
      </c>
      <c r="B387" s="185">
        <v>14</v>
      </c>
      <c r="C387" s="185" t="str">
        <f t="shared" si="31"/>
        <v>03</v>
      </c>
      <c r="D387" s="61" t="s">
        <v>788</v>
      </c>
      <c r="E387" s="311" t="str">
        <f>"500"</f>
        <v>500</v>
      </c>
      <c r="F387" s="130">
        <f>ведомственная!G444</f>
        <v>0</v>
      </c>
    </row>
    <row r="388" spans="1:6" ht="56.25" hidden="1" customHeight="1">
      <c r="A388" s="5" t="s">
        <v>895</v>
      </c>
      <c r="B388" s="185">
        <v>14</v>
      </c>
      <c r="C388" s="185" t="str">
        <f t="shared" si="31"/>
        <v>03</v>
      </c>
      <c r="D388" s="61" t="s">
        <v>1538</v>
      </c>
      <c r="E388" s="61"/>
      <c r="F388" s="224">
        <f>ведомственная!G445</f>
        <v>0</v>
      </c>
    </row>
    <row r="389" spans="1:6" ht="23.25" hidden="1" customHeight="1">
      <c r="A389" s="201" t="s">
        <v>2012</v>
      </c>
      <c r="B389" s="185">
        <v>14</v>
      </c>
      <c r="C389" s="185" t="str">
        <f t="shared" si="31"/>
        <v>03</v>
      </c>
      <c r="D389" s="61" t="s">
        <v>1538</v>
      </c>
      <c r="E389" s="311" t="str">
        <f>"500"</f>
        <v>500</v>
      </c>
      <c r="F389" s="224">
        <f>ведомственная!G446</f>
        <v>0</v>
      </c>
    </row>
    <row r="390" spans="1:6" ht="27.75" customHeight="1">
      <c r="A390" s="40" t="s">
        <v>1570</v>
      </c>
    </row>
    <row r="391" spans="1:6" ht="27.75" customHeight="1"/>
    <row r="392" spans="1:6" ht="27.75" customHeight="1"/>
    <row r="393" spans="1:6" ht="27.75" customHeight="1"/>
    <row r="394" spans="1:6" ht="27.75" customHeight="1"/>
    <row r="395" spans="1:6" ht="27.75" customHeight="1"/>
    <row r="396" spans="1:6" ht="27.75" customHeight="1"/>
    <row r="397" spans="1:6" ht="27.75" customHeight="1"/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96" max="5" man="1"/>
    <brk id="122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zoomScale="75" zoomScaleNormal="75" workbookViewId="0">
      <selection activeCell="F5" sqref="F5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16" t="s">
        <v>2543</v>
      </c>
    </row>
    <row r="3" spans="1:3" ht="18.75" customHeight="1">
      <c r="C3" s="547" t="s">
        <v>2648</v>
      </c>
    </row>
    <row r="4" spans="1:3" ht="18.75" customHeight="1">
      <c r="C4" s="60"/>
    </row>
    <row r="5" spans="1:3" ht="46.5" customHeight="1">
      <c r="A5" s="590" t="s">
        <v>2556</v>
      </c>
      <c r="B5" s="590"/>
      <c r="C5" s="590"/>
    </row>
    <row r="6" spans="1:3" ht="47.25" customHeight="1">
      <c r="A6" s="332" t="s">
        <v>556</v>
      </c>
      <c r="B6" s="332" t="s">
        <v>1743</v>
      </c>
      <c r="C6" s="332" t="s">
        <v>557</v>
      </c>
    </row>
    <row r="7" spans="1:3" ht="35.25" customHeight="1">
      <c r="A7" s="45" t="s">
        <v>2189</v>
      </c>
      <c r="B7" s="41"/>
      <c r="C7" s="4" t="s">
        <v>2557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2213</v>
      </c>
      <c r="C11" s="41" t="s">
        <v>2212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2214</v>
      </c>
      <c r="C23" s="41" t="s">
        <v>2206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2215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1"/>
  <sheetViews>
    <sheetView zoomScale="75" zoomScaleNormal="75" workbookViewId="0">
      <selection activeCell="F133" sqref="F133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8" t="s">
        <v>555</v>
      </c>
    </row>
    <row r="2" spans="1:4">
      <c r="C2" s="517" t="s">
        <v>2543</v>
      </c>
    </row>
    <row r="3" spans="1:4">
      <c r="C3" s="564" t="s">
        <v>2641</v>
      </c>
      <c r="D3" s="564"/>
    </row>
    <row r="4" spans="1:4" ht="15.75" customHeight="1">
      <c r="A4" s="352"/>
    </row>
    <row r="5" spans="1:4" hidden="1">
      <c r="A5" s="352"/>
    </row>
    <row r="6" spans="1:4">
      <c r="A6" s="591" t="s">
        <v>2642</v>
      </c>
      <c r="B6" s="591"/>
      <c r="C6" s="591"/>
    </row>
    <row r="7" spans="1:4" ht="15" customHeight="1">
      <c r="A7" s="352"/>
    </row>
    <row r="8" spans="1:4" ht="17.25" customHeight="1">
      <c r="A8" s="579" t="s">
        <v>532</v>
      </c>
      <c r="B8" s="579"/>
      <c r="C8" s="579" t="s">
        <v>533</v>
      </c>
    </row>
    <row r="9" spans="1:4" ht="17.25" customHeight="1">
      <c r="A9" s="579" t="s">
        <v>534</v>
      </c>
      <c r="B9" s="579"/>
      <c r="C9" s="579"/>
    </row>
    <row r="10" spans="1:4" ht="18.75" customHeight="1">
      <c r="A10" s="579" t="s">
        <v>535</v>
      </c>
      <c r="B10" s="579" t="s">
        <v>536</v>
      </c>
      <c r="C10" s="579"/>
    </row>
    <row r="11" spans="1:4" ht="43.5" customHeight="1">
      <c r="A11" s="579"/>
      <c r="B11" s="579"/>
      <c r="C11" s="579"/>
    </row>
    <row r="12" spans="1:4" ht="42.75" customHeight="1">
      <c r="A12" s="14">
        <v>400</v>
      </c>
      <c r="B12" s="349"/>
      <c r="C12" s="13" t="s">
        <v>2558</v>
      </c>
    </row>
    <row r="13" spans="1:4" ht="42.75" hidden="1" customHeight="1">
      <c r="A13" s="14">
        <v>400</v>
      </c>
      <c r="B13" s="376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2583</v>
      </c>
      <c r="C16" s="111" t="s">
        <v>2584</v>
      </c>
    </row>
    <row r="17" spans="1:6" ht="44.25" customHeight="1">
      <c r="A17" s="349">
        <v>400</v>
      </c>
      <c r="B17" s="64" t="s">
        <v>2198</v>
      </c>
      <c r="C17" s="4" t="s">
        <v>2585</v>
      </c>
    </row>
    <row r="18" spans="1:6" ht="54.75" hidden="1" customHeight="1">
      <c r="A18" s="349">
        <v>300</v>
      </c>
      <c r="B18" s="61" t="s">
        <v>2192</v>
      </c>
      <c r="C18" s="5" t="s">
        <v>537</v>
      </c>
    </row>
    <row r="19" spans="1:6" ht="54.75" hidden="1" customHeight="1">
      <c r="A19" s="371">
        <v>400</v>
      </c>
      <c r="B19" s="9" t="s">
        <v>2199</v>
      </c>
      <c r="C19" s="372" t="s">
        <v>2200</v>
      </c>
    </row>
    <row r="20" spans="1:6" ht="44.25" hidden="1" customHeight="1">
      <c r="A20" s="349">
        <v>400</v>
      </c>
      <c r="B20" s="61" t="s">
        <v>2193</v>
      </c>
      <c r="C20" s="5" t="s">
        <v>1270</v>
      </c>
    </row>
    <row r="21" spans="1:6" ht="65.25" customHeight="1">
      <c r="A21" s="530">
        <v>400</v>
      </c>
      <c r="B21" s="61" t="s">
        <v>2579</v>
      </c>
      <c r="C21" s="5" t="s">
        <v>2578</v>
      </c>
    </row>
    <row r="22" spans="1:6" ht="61.5" customHeight="1">
      <c r="A22" s="518">
        <v>400</v>
      </c>
      <c r="B22" s="64" t="s">
        <v>2193</v>
      </c>
      <c r="C22" s="5" t="s">
        <v>2561</v>
      </c>
      <c r="F22" s="532"/>
    </row>
    <row r="23" spans="1:6" ht="36.75" customHeight="1">
      <c r="A23" s="349">
        <v>400</v>
      </c>
      <c r="B23" s="61" t="s">
        <v>2201</v>
      </c>
      <c r="C23" s="5" t="s">
        <v>751</v>
      </c>
    </row>
    <row r="24" spans="1:6" ht="36.75" hidden="1" customHeight="1">
      <c r="A24" s="371">
        <v>400</v>
      </c>
      <c r="B24" s="9" t="s">
        <v>2202</v>
      </c>
      <c r="C24" s="372" t="s">
        <v>2203</v>
      </c>
    </row>
    <row r="25" spans="1:6" ht="36.75" customHeight="1">
      <c r="A25" s="520">
        <v>400</v>
      </c>
      <c r="B25" s="548" t="s">
        <v>2567</v>
      </c>
      <c r="C25" s="549" t="s">
        <v>2568</v>
      </c>
    </row>
    <row r="26" spans="1:6" ht="36.75" hidden="1" customHeight="1">
      <c r="A26" s="530">
        <v>400</v>
      </c>
      <c r="B26" s="525"/>
      <c r="C26" s="372"/>
    </row>
    <row r="27" spans="1:6" ht="21" customHeight="1">
      <c r="A27" s="349">
        <v>400</v>
      </c>
      <c r="B27" s="62" t="s">
        <v>2571</v>
      </c>
      <c r="C27" s="5" t="s">
        <v>1125</v>
      </c>
    </row>
    <row r="28" spans="1:6" ht="39.75" hidden="1" customHeight="1">
      <c r="A28" s="349">
        <v>400</v>
      </c>
      <c r="B28" s="62" t="s">
        <v>2184</v>
      </c>
      <c r="C28" s="16" t="s">
        <v>1185</v>
      </c>
    </row>
    <row r="29" spans="1:6" ht="30" hidden="1" customHeight="1">
      <c r="A29" s="349">
        <v>300</v>
      </c>
      <c r="B29" s="61" t="s">
        <v>1006</v>
      </c>
      <c r="C29" s="5" t="s">
        <v>208</v>
      </c>
    </row>
    <row r="30" spans="1:6" ht="39.75" hidden="1" customHeight="1">
      <c r="A30" s="349">
        <v>300</v>
      </c>
      <c r="B30" s="61" t="s">
        <v>1026</v>
      </c>
      <c r="C30" s="5" t="s">
        <v>1732</v>
      </c>
    </row>
    <row r="31" spans="1:6" ht="39.75" hidden="1" customHeight="1">
      <c r="A31" s="349">
        <v>300</v>
      </c>
      <c r="B31" s="61" t="s">
        <v>1027</v>
      </c>
      <c r="C31" s="5" t="s">
        <v>1227</v>
      </c>
    </row>
    <row r="32" spans="1:6" ht="24" hidden="1" customHeight="1">
      <c r="A32" s="349">
        <v>300</v>
      </c>
      <c r="B32" s="61" t="s">
        <v>1028</v>
      </c>
      <c r="C32" s="5" t="s">
        <v>236</v>
      </c>
    </row>
    <row r="33" spans="1:3" ht="39.75" hidden="1" customHeight="1">
      <c r="A33" s="349">
        <v>300</v>
      </c>
      <c r="B33" s="61" t="s">
        <v>1029</v>
      </c>
      <c r="C33" s="5" t="s">
        <v>237</v>
      </c>
    </row>
    <row r="34" spans="1:3" ht="57.75" hidden="1" customHeight="1">
      <c r="A34" s="349">
        <v>300</v>
      </c>
      <c r="B34" s="61" t="s">
        <v>1030</v>
      </c>
      <c r="C34" s="5" t="s">
        <v>244</v>
      </c>
    </row>
    <row r="35" spans="1:3" ht="39.75" hidden="1" customHeight="1">
      <c r="A35" s="349">
        <v>300</v>
      </c>
      <c r="B35" s="61" t="s">
        <v>1007</v>
      </c>
      <c r="C35" s="33" t="s">
        <v>1228</v>
      </c>
    </row>
    <row r="36" spans="1:3" ht="58.5" hidden="1" customHeight="1">
      <c r="A36" s="349">
        <v>300</v>
      </c>
      <c r="B36" s="61" t="s">
        <v>1927</v>
      </c>
      <c r="C36" s="33" t="s">
        <v>1928</v>
      </c>
    </row>
    <row r="37" spans="1:3" ht="22.5" hidden="1" customHeight="1">
      <c r="A37" s="349">
        <v>300</v>
      </c>
      <c r="B37" s="61" t="s">
        <v>1502</v>
      </c>
      <c r="C37" s="5" t="s">
        <v>1741</v>
      </c>
    </row>
    <row r="38" spans="1:3" ht="35.25" hidden="1" customHeight="1">
      <c r="A38" s="349">
        <v>300</v>
      </c>
      <c r="B38" s="61" t="s">
        <v>1930</v>
      </c>
      <c r="C38" s="5" t="s">
        <v>1931</v>
      </c>
    </row>
    <row r="39" spans="1:3" ht="55.5" hidden="1" customHeight="1">
      <c r="A39" s="349">
        <v>300</v>
      </c>
      <c r="B39" s="61" t="s">
        <v>1008</v>
      </c>
      <c r="C39" s="5" t="s">
        <v>1527</v>
      </c>
    </row>
    <row r="40" spans="1:3" ht="39.75" hidden="1" customHeight="1">
      <c r="A40" s="349">
        <v>300</v>
      </c>
      <c r="B40" s="61" t="s">
        <v>1008</v>
      </c>
      <c r="C40" s="5" t="s">
        <v>238</v>
      </c>
    </row>
    <row r="41" spans="1:3" ht="39.75" hidden="1" customHeight="1">
      <c r="A41" s="349">
        <v>300</v>
      </c>
      <c r="B41" s="61" t="s">
        <v>1008</v>
      </c>
      <c r="C41" s="5" t="s">
        <v>239</v>
      </c>
    </row>
    <row r="42" spans="1:3" ht="39.75" hidden="1" customHeight="1">
      <c r="A42" s="349">
        <v>300</v>
      </c>
      <c r="B42" s="61" t="s">
        <v>1008</v>
      </c>
      <c r="C42" s="33" t="s">
        <v>240</v>
      </c>
    </row>
    <row r="43" spans="1:3" ht="23.25" hidden="1" customHeight="1">
      <c r="A43" s="349">
        <v>300</v>
      </c>
      <c r="B43" s="61" t="s">
        <v>1008</v>
      </c>
      <c r="C43" s="33" t="s">
        <v>241</v>
      </c>
    </row>
    <row r="44" spans="1:3" ht="41.25" customHeight="1">
      <c r="A44" s="519">
        <v>400</v>
      </c>
      <c r="B44" s="61" t="s">
        <v>2572</v>
      </c>
      <c r="C44" s="33" t="s">
        <v>2565</v>
      </c>
    </row>
    <row r="45" spans="1:3" ht="48.75" customHeight="1">
      <c r="A45" s="349">
        <v>400</v>
      </c>
      <c r="B45" s="61" t="s">
        <v>2643</v>
      </c>
      <c r="C45" s="5" t="s">
        <v>2638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9">
        <v>300</v>
      </c>
      <c r="B47" s="61" t="s">
        <v>2185</v>
      </c>
      <c r="C47" s="5" t="s">
        <v>228</v>
      </c>
    </row>
    <row r="48" spans="1:3" ht="54.75" hidden="1" customHeight="1">
      <c r="A48" s="349">
        <v>300</v>
      </c>
      <c r="B48" s="64" t="s">
        <v>29</v>
      </c>
      <c r="C48" s="32" t="s">
        <v>483</v>
      </c>
    </row>
    <row r="49" spans="1:3" ht="21.75" hidden="1" customHeight="1">
      <c r="A49" s="349">
        <v>300</v>
      </c>
      <c r="B49" s="61" t="s">
        <v>1710</v>
      </c>
      <c r="C49" s="30" t="s">
        <v>229</v>
      </c>
    </row>
    <row r="50" spans="1:3" ht="81.75" hidden="1" customHeight="1">
      <c r="A50" s="349">
        <v>300</v>
      </c>
      <c r="B50" s="61" t="s">
        <v>1023</v>
      </c>
      <c r="C50" s="5" t="s">
        <v>230</v>
      </c>
    </row>
    <row r="51" spans="1:3" ht="81" hidden="1" customHeight="1">
      <c r="A51" s="349">
        <v>300</v>
      </c>
      <c r="B51" s="61" t="s">
        <v>1024</v>
      </c>
      <c r="C51" s="362" t="s">
        <v>231</v>
      </c>
    </row>
    <row r="52" spans="1:3" ht="42" hidden="1" customHeight="1">
      <c r="A52" s="349">
        <v>300</v>
      </c>
      <c r="B52" s="61" t="s">
        <v>1521</v>
      </c>
      <c r="C52" s="63" t="s">
        <v>221</v>
      </c>
    </row>
    <row r="53" spans="1:3" ht="133.5" hidden="1" customHeight="1">
      <c r="A53" s="349">
        <v>300</v>
      </c>
      <c r="B53" s="61" t="s">
        <v>426</v>
      </c>
      <c r="C53" s="345" t="s">
        <v>2175</v>
      </c>
    </row>
    <row r="54" spans="1:3" ht="139.5" hidden="1" customHeight="1">
      <c r="A54" s="349">
        <v>300</v>
      </c>
      <c r="B54" s="61" t="s">
        <v>496</v>
      </c>
      <c r="C54" s="345" t="s">
        <v>2160</v>
      </c>
    </row>
    <row r="55" spans="1:3" ht="153" hidden="1" customHeight="1">
      <c r="A55" s="349">
        <v>300</v>
      </c>
      <c r="B55" s="346" t="s">
        <v>497</v>
      </c>
      <c r="C55" s="345" t="s">
        <v>2174</v>
      </c>
    </row>
    <row r="56" spans="1:3" ht="158.25" hidden="1" customHeight="1">
      <c r="A56" s="349">
        <v>300</v>
      </c>
      <c r="B56" s="61" t="s">
        <v>502</v>
      </c>
      <c r="C56" s="345" t="s">
        <v>2165</v>
      </c>
    </row>
    <row r="57" spans="1:3" ht="145.5" hidden="1" customHeight="1">
      <c r="A57" s="349">
        <v>300</v>
      </c>
      <c r="B57" s="61" t="s">
        <v>1359</v>
      </c>
      <c r="C57" s="345" t="s">
        <v>2161</v>
      </c>
    </row>
    <row r="58" spans="1:3" ht="115.5" hidden="1" customHeight="1">
      <c r="A58" s="349">
        <v>300</v>
      </c>
      <c r="B58" s="61" t="s">
        <v>495</v>
      </c>
      <c r="C58" s="345" t="s">
        <v>2162</v>
      </c>
    </row>
    <row r="59" spans="1:3" ht="116.25" hidden="1" customHeight="1">
      <c r="A59" s="349">
        <v>300</v>
      </c>
      <c r="B59" s="61" t="s">
        <v>1358</v>
      </c>
      <c r="C59" s="345" t="s">
        <v>2163</v>
      </c>
    </row>
    <row r="60" spans="1:3" ht="123" hidden="1" customHeight="1">
      <c r="A60" s="349">
        <v>300</v>
      </c>
      <c r="B60" s="61" t="s">
        <v>425</v>
      </c>
      <c r="C60" s="347" t="s">
        <v>2164</v>
      </c>
    </row>
    <row r="61" spans="1:3" ht="135" hidden="1" customHeight="1">
      <c r="A61" s="349">
        <v>300</v>
      </c>
      <c r="B61" s="61" t="s">
        <v>498</v>
      </c>
      <c r="C61" s="345" t="s">
        <v>2166</v>
      </c>
    </row>
    <row r="62" spans="1:3" ht="149.25" hidden="1" customHeight="1">
      <c r="A62" s="349">
        <v>300</v>
      </c>
      <c r="B62" s="61" t="s">
        <v>1360</v>
      </c>
      <c r="C62" s="347" t="s">
        <v>2167</v>
      </c>
    </row>
    <row r="63" spans="1:3" ht="157.5" hidden="1" customHeight="1">
      <c r="A63" s="349">
        <v>300</v>
      </c>
      <c r="B63" s="61" t="s">
        <v>500</v>
      </c>
      <c r="C63" s="345" t="s">
        <v>2168</v>
      </c>
    </row>
    <row r="64" spans="1:3" ht="159" hidden="1" customHeight="1">
      <c r="A64" s="349">
        <v>300</v>
      </c>
      <c r="B64" s="61" t="s">
        <v>501</v>
      </c>
      <c r="C64" s="5" t="s">
        <v>2169</v>
      </c>
    </row>
    <row r="65" spans="1:3" ht="94.5" hidden="1" customHeight="1">
      <c r="A65" s="349">
        <v>300</v>
      </c>
      <c r="B65" s="61" t="s">
        <v>1357</v>
      </c>
      <c r="C65" s="347" t="s">
        <v>2170</v>
      </c>
    </row>
    <row r="66" spans="1:3" ht="126" hidden="1" customHeight="1">
      <c r="A66" s="349">
        <v>300</v>
      </c>
      <c r="B66" s="61" t="s">
        <v>1809</v>
      </c>
      <c r="C66" s="345" t="s">
        <v>2171</v>
      </c>
    </row>
    <row r="67" spans="1:3" ht="117.75" hidden="1" customHeight="1">
      <c r="A67" s="349">
        <v>300</v>
      </c>
      <c r="B67" s="61" t="s">
        <v>499</v>
      </c>
      <c r="C67" s="345" t="s">
        <v>2172</v>
      </c>
    </row>
    <row r="68" spans="1:3" ht="140.25" hidden="1" customHeight="1">
      <c r="A68" s="349">
        <v>300</v>
      </c>
      <c r="B68" s="61" t="s">
        <v>1361</v>
      </c>
      <c r="C68" s="347" t="s">
        <v>2173</v>
      </c>
    </row>
    <row r="69" spans="1:3" ht="60" hidden="1" customHeight="1">
      <c r="A69" s="349">
        <v>300</v>
      </c>
      <c r="B69" s="61" t="s">
        <v>1025</v>
      </c>
      <c r="C69" s="5" t="s">
        <v>234</v>
      </c>
    </row>
    <row r="70" spans="1:3" ht="78" hidden="1" customHeight="1">
      <c r="A70" s="349">
        <v>300</v>
      </c>
      <c r="B70" s="61" t="s">
        <v>1025</v>
      </c>
      <c r="C70" s="31" t="s">
        <v>235</v>
      </c>
    </row>
    <row r="71" spans="1:3" ht="27.75" hidden="1" customHeight="1">
      <c r="A71" s="349">
        <v>300</v>
      </c>
      <c r="B71" s="61" t="s">
        <v>1025</v>
      </c>
      <c r="C71" s="30" t="s">
        <v>232</v>
      </c>
    </row>
    <row r="72" spans="1:3" ht="30" hidden="1" customHeight="1">
      <c r="A72" s="349">
        <v>300</v>
      </c>
      <c r="B72" s="61" t="s">
        <v>1025</v>
      </c>
      <c r="C72" s="30" t="s">
        <v>233</v>
      </c>
    </row>
    <row r="73" spans="1:3" ht="57.75" hidden="1" customHeight="1">
      <c r="A73" s="349">
        <v>300</v>
      </c>
      <c r="B73" s="65" t="s">
        <v>1009</v>
      </c>
      <c r="C73" s="5" t="s">
        <v>1353</v>
      </c>
    </row>
    <row r="74" spans="1:3" ht="75.75" hidden="1" customHeight="1">
      <c r="A74" s="349">
        <v>300</v>
      </c>
      <c r="B74" s="61" t="s">
        <v>1010</v>
      </c>
      <c r="C74" s="5" t="s">
        <v>833</v>
      </c>
    </row>
    <row r="75" spans="1:3" ht="38.25" hidden="1" customHeight="1">
      <c r="A75" s="349">
        <v>300</v>
      </c>
      <c r="B75" s="61" t="s">
        <v>1031</v>
      </c>
      <c r="C75" s="5" t="s">
        <v>1034</v>
      </c>
    </row>
    <row r="76" spans="1:3" ht="57.75" hidden="1" customHeight="1">
      <c r="A76" s="349">
        <v>300</v>
      </c>
      <c r="B76" s="61" t="s">
        <v>1032</v>
      </c>
      <c r="C76" s="5" t="s">
        <v>196</v>
      </c>
    </row>
    <row r="77" spans="1:3" ht="36" hidden="1" customHeight="1">
      <c r="A77" s="349">
        <v>300</v>
      </c>
      <c r="B77" s="61" t="s">
        <v>1011</v>
      </c>
      <c r="C77" s="5" t="s">
        <v>1033</v>
      </c>
    </row>
    <row r="78" spans="1:3" ht="61.9" hidden="1" customHeight="1">
      <c r="A78" s="377">
        <v>400</v>
      </c>
      <c r="B78" s="61" t="s">
        <v>2185</v>
      </c>
      <c r="C78" s="16" t="s">
        <v>2238</v>
      </c>
    </row>
    <row r="79" spans="1:3" ht="36" customHeight="1">
      <c r="A79" s="349">
        <v>400</v>
      </c>
      <c r="B79" s="61" t="s">
        <v>2573</v>
      </c>
      <c r="C79" s="5" t="s">
        <v>2204</v>
      </c>
    </row>
    <row r="80" spans="1:3" ht="22.5" hidden="1" customHeight="1">
      <c r="A80" s="349">
        <v>300</v>
      </c>
      <c r="B80" s="61" t="s">
        <v>1012</v>
      </c>
      <c r="C80" s="33" t="s">
        <v>1380</v>
      </c>
    </row>
    <row r="81" spans="1:3" ht="22.5" hidden="1" customHeight="1">
      <c r="A81" s="349">
        <v>300</v>
      </c>
      <c r="B81" s="65" t="s">
        <v>1929</v>
      </c>
      <c r="C81" s="5" t="s">
        <v>1380</v>
      </c>
    </row>
    <row r="82" spans="1:3" ht="120" hidden="1" customHeight="1">
      <c r="A82" s="349">
        <v>300</v>
      </c>
      <c r="B82" s="61" t="s">
        <v>1014</v>
      </c>
      <c r="C82" s="5" t="s">
        <v>834</v>
      </c>
    </row>
    <row r="83" spans="1:3" ht="61.5" hidden="1" customHeight="1">
      <c r="A83" s="349">
        <v>300</v>
      </c>
      <c r="B83" s="61" t="s">
        <v>1015</v>
      </c>
      <c r="C83" s="5" t="s">
        <v>564</v>
      </c>
    </row>
    <row r="84" spans="1:3" ht="56.25" hidden="1">
      <c r="A84" s="349">
        <v>300</v>
      </c>
      <c r="B84" s="61" t="s">
        <v>1016</v>
      </c>
      <c r="C84" s="5" t="s">
        <v>1621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1932</v>
      </c>
      <c r="C90" s="5" t="s">
        <v>1933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1813</v>
      </c>
    </row>
    <row r="94" spans="1:3" ht="39.75" hidden="1" customHeight="1">
      <c r="A94" s="7">
        <v>200</v>
      </c>
      <c r="B94" s="61" t="s">
        <v>1814</v>
      </c>
      <c r="C94" s="5" t="s">
        <v>1815</v>
      </c>
    </row>
    <row r="95" spans="1:3" ht="75" hidden="1">
      <c r="A95" s="7">
        <v>200</v>
      </c>
      <c r="B95" s="61" t="s">
        <v>1018</v>
      </c>
      <c r="C95" s="5" t="s">
        <v>1816</v>
      </c>
    </row>
    <row r="96" spans="1:3" ht="56.25" hidden="1">
      <c r="A96" s="7">
        <v>200</v>
      </c>
      <c r="B96" s="61" t="s">
        <v>1817</v>
      </c>
      <c r="C96" s="5" t="s">
        <v>1389</v>
      </c>
    </row>
    <row r="97" spans="1:3" ht="56.25" hidden="1">
      <c r="A97" s="7">
        <v>200</v>
      </c>
      <c r="B97" s="61" t="s">
        <v>1390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50">
        <v>203</v>
      </c>
      <c r="B99" s="61" t="s">
        <v>1019</v>
      </c>
      <c r="C99" s="5" t="s">
        <v>1083</v>
      </c>
    </row>
    <row r="100" spans="1:3" ht="72" hidden="1" customHeight="1">
      <c r="A100" s="350">
        <v>203</v>
      </c>
      <c r="B100" s="61" t="s">
        <v>880</v>
      </c>
      <c r="C100" s="5" t="s">
        <v>1354</v>
      </c>
    </row>
    <row r="101" spans="1:3" ht="79.5" hidden="1" customHeight="1">
      <c r="A101" s="350">
        <v>203</v>
      </c>
      <c r="B101" s="61" t="s">
        <v>1263</v>
      </c>
      <c r="C101" s="5" t="s">
        <v>1354</v>
      </c>
    </row>
    <row r="102" spans="1:3" ht="93.75" hidden="1">
      <c r="A102" s="350">
        <v>203</v>
      </c>
      <c r="B102" s="61" t="s">
        <v>1097</v>
      </c>
      <c r="C102" s="5" t="s">
        <v>552</v>
      </c>
    </row>
    <row r="103" spans="1:3" ht="93.75" hidden="1">
      <c r="A103" s="350">
        <v>203</v>
      </c>
      <c r="B103" s="61" t="s">
        <v>1020</v>
      </c>
      <c r="C103" s="5" t="s">
        <v>552</v>
      </c>
    </row>
    <row r="104" spans="1:3" ht="112.5" hidden="1">
      <c r="A104" s="350">
        <v>203</v>
      </c>
      <c r="B104" s="61" t="s">
        <v>129</v>
      </c>
      <c r="C104" s="5" t="s">
        <v>553</v>
      </c>
    </row>
    <row r="105" spans="1:3" ht="94.5" hidden="1" customHeight="1">
      <c r="A105" s="350">
        <v>203</v>
      </c>
      <c r="B105" s="61" t="s">
        <v>1088</v>
      </c>
      <c r="C105" s="5" t="s">
        <v>553</v>
      </c>
    </row>
    <row r="106" spans="1:3" ht="40.5" hidden="1" customHeight="1">
      <c r="A106" s="350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1391</v>
      </c>
      <c r="C109" s="4" t="s">
        <v>1087</v>
      </c>
    </row>
    <row r="110" spans="1:3" ht="32.25" hidden="1" customHeight="1">
      <c r="A110" s="7">
        <v>207</v>
      </c>
      <c r="B110" s="61" t="s">
        <v>1392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1380</v>
      </c>
    </row>
    <row r="112" spans="1:3" ht="45" hidden="1" customHeight="1">
      <c r="A112" s="7">
        <v>207</v>
      </c>
      <c r="B112" s="61" t="s">
        <v>1814</v>
      </c>
      <c r="C112" s="5" t="s">
        <v>1815</v>
      </c>
    </row>
    <row r="113" spans="1:11" ht="33" hidden="1" customHeight="1">
      <c r="A113" s="7">
        <v>207</v>
      </c>
      <c r="B113" s="61" t="s">
        <v>1393</v>
      </c>
      <c r="C113" s="5" t="s">
        <v>1394</v>
      </c>
    </row>
    <row r="114" spans="1:11" ht="33" hidden="1" customHeight="1">
      <c r="A114" s="7">
        <v>207</v>
      </c>
      <c r="B114" s="61" t="s">
        <v>1395</v>
      </c>
      <c r="C114" s="5" t="s">
        <v>1581</v>
      </c>
    </row>
    <row r="115" spans="1:11" ht="57.75" hidden="1" customHeight="1">
      <c r="A115" s="7">
        <v>207</v>
      </c>
      <c r="B115" s="61" t="s">
        <v>1390</v>
      </c>
      <c r="C115" s="5" t="s">
        <v>1087</v>
      </c>
    </row>
    <row r="116" spans="1:11" ht="57.75" hidden="1" customHeight="1">
      <c r="A116" s="7">
        <v>207</v>
      </c>
      <c r="B116" s="61" t="s">
        <v>1582</v>
      </c>
      <c r="C116" s="5" t="s">
        <v>1087</v>
      </c>
    </row>
    <row r="117" spans="1:11" ht="57.75" hidden="1" customHeight="1">
      <c r="A117" s="7">
        <v>207</v>
      </c>
      <c r="B117" s="61" t="s">
        <v>1583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31" t="s">
        <v>2243</v>
      </c>
      <c r="C122" s="4" t="s">
        <v>2205</v>
      </c>
    </row>
    <row r="123" spans="1:11" ht="59.25" customHeight="1">
      <c r="A123" s="7">
        <v>400</v>
      </c>
      <c r="B123" s="533" t="s">
        <v>2574</v>
      </c>
      <c r="C123" s="5" t="s">
        <v>2575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1814</v>
      </c>
      <c r="C124" s="5" t="s">
        <v>1815</v>
      </c>
    </row>
    <row r="125" spans="1:11" ht="57.75" hidden="1" customHeight="1">
      <c r="A125" s="7">
        <v>208</v>
      </c>
      <c r="B125" s="61" t="s">
        <v>1393</v>
      </c>
      <c r="C125" s="5" t="s">
        <v>1394</v>
      </c>
    </row>
    <row r="126" spans="1:11" ht="42.75" hidden="1" customHeight="1">
      <c r="A126" s="7">
        <v>208</v>
      </c>
      <c r="B126" s="61" t="s">
        <v>1395</v>
      </c>
      <c r="C126" s="5" t="s">
        <v>1581</v>
      </c>
      <c r="K126" s="60"/>
    </row>
    <row r="127" spans="1:11" ht="57.75" hidden="1" customHeight="1">
      <c r="A127" s="7">
        <v>208</v>
      </c>
      <c r="B127" s="61" t="s">
        <v>1390</v>
      </c>
      <c r="C127" s="5" t="s">
        <v>1087</v>
      </c>
    </row>
    <row r="128" spans="1:11" ht="57.75" hidden="1" customHeight="1">
      <c r="A128" s="7">
        <v>208</v>
      </c>
      <c r="B128" s="61" t="s">
        <v>1582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2576</v>
      </c>
      <c r="C131" s="5" t="s">
        <v>2577</v>
      </c>
    </row>
    <row r="132" spans="1:3" ht="66.75" customHeight="1">
      <c r="A132" s="7">
        <v>400</v>
      </c>
      <c r="B132" s="531" t="s">
        <v>2587</v>
      </c>
      <c r="C132" s="5" t="s">
        <v>2586</v>
      </c>
    </row>
    <row r="133" spans="1:3" ht="72.75" customHeight="1">
      <c r="A133" s="7">
        <v>400</v>
      </c>
      <c r="B133" s="64" t="s">
        <v>2615</v>
      </c>
      <c r="C133" s="5" t="s">
        <v>2614</v>
      </c>
    </row>
    <row r="134" spans="1:3" ht="36" customHeight="1">
      <c r="A134" s="7">
        <v>400</v>
      </c>
      <c r="B134" s="61" t="s">
        <v>2644</v>
      </c>
      <c r="C134" s="5" t="s">
        <v>2645</v>
      </c>
    </row>
    <row r="135" spans="1:3" ht="36" customHeight="1">
      <c r="A135" s="7">
        <v>400</v>
      </c>
      <c r="B135" s="61" t="s">
        <v>2646</v>
      </c>
      <c r="C135" s="5" t="s">
        <v>2647</v>
      </c>
    </row>
    <row r="136" spans="1:3" ht="35.25" customHeight="1">
      <c r="B136" s="40" t="s">
        <v>1570</v>
      </c>
    </row>
    <row r="137" spans="1:3" ht="48" customHeight="1"/>
    <row r="138" spans="1:3" ht="48" customHeight="1"/>
    <row r="139" spans="1:3" ht="58.5" customHeight="1"/>
    <row r="140" spans="1:3" ht="27" customHeight="1"/>
    <row r="142" spans="1:3">
      <c r="C142" s="40"/>
    </row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zoomScale="75" zoomScaleNormal="75" workbookViewId="0">
      <selection activeCell="E9" sqref="E9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68" t="s">
        <v>531</v>
      </c>
      <c r="C1" s="568"/>
    </row>
    <row r="2" spans="1:4" ht="17.25" customHeight="1">
      <c r="B2" s="581" t="s">
        <v>2551</v>
      </c>
      <c r="C2" s="581"/>
    </row>
    <row r="3" spans="1:4" ht="18.75" customHeight="1">
      <c r="B3" s="564" t="s">
        <v>2639</v>
      </c>
      <c r="C3" s="564"/>
      <c r="D3" s="42"/>
    </row>
    <row r="4" spans="1:4" ht="19.5" customHeight="1"/>
    <row r="5" spans="1:4" ht="72.75" customHeight="1">
      <c r="A5" s="558" t="s">
        <v>2640</v>
      </c>
      <c r="B5" s="558"/>
      <c r="C5" s="558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>
        <f>C9+C14+C19+C28</f>
        <v>948</v>
      </c>
      <c r="D8" s="39"/>
    </row>
    <row r="9" spans="1:4" ht="41.25" customHeight="1">
      <c r="A9" s="137" t="s">
        <v>1704</v>
      </c>
      <c r="B9" s="143" t="s">
        <v>1705</v>
      </c>
      <c r="C9" s="142">
        <f>C10+C12</f>
        <v>948</v>
      </c>
      <c r="D9" s="39"/>
    </row>
    <row r="10" spans="1:4" ht="41.25" customHeight="1">
      <c r="A10" s="41" t="s">
        <v>336</v>
      </c>
      <c r="B10" s="47" t="s">
        <v>1496</v>
      </c>
      <c r="C10" s="131">
        <v>948</v>
      </c>
      <c r="D10" s="39"/>
    </row>
    <row r="11" spans="1:4" ht="42.75" customHeight="1">
      <c r="A11" s="41" t="s">
        <v>2211</v>
      </c>
      <c r="B11" s="47" t="s">
        <v>2210</v>
      </c>
      <c r="C11" s="131">
        <v>948</v>
      </c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-25880.400000000001</v>
      </c>
      <c r="D20" s="39"/>
    </row>
    <row r="21" spans="1:7" ht="42" customHeight="1">
      <c r="A21" s="41" t="s">
        <v>1239</v>
      </c>
      <c r="B21" s="47" t="s">
        <v>1240</v>
      </c>
      <c r="C21" s="241">
        <v>-25880.400000000001</v>
      </c>
      <c r="D21" s="39"/>
    </row>
    <row r="22" spans="1:7" ht="37.5" customHeight="1">
      <c r="A22" s="41" t="s">
        <v>2206</v>
      </c>
      <c r="B22" s="47" t="s">
        <v>2207</v>
      </c>
      <c r="C22" s="241">
        <v>-25880.400000000001</v>
      </c>
      <c r="D22" s="39"/>
    </row>
    <row r="23" spans="1:7" ht="19.5" customHeight="1">
      <c r="A23" s="41" t="s">
        <v>1241</v>
      </c>
      <c r="B23" s="49" t="s">
        <v>1242</v>
      </c>
      <c r="C23" s="241">
        <v>25880.400000000001</v>
      </c>
      <c r="D23" s="50"/>
    </row>
    <row r="24" spans="1:7" ht="37.5" customHeight="1">
      <c r="A24" s="41" t="s">
        <v>1243</v>
      </c>
      <c r="B24" s="49" t="s">
        <v>1244</v>
      </c>
      <c r="C24" s="241">
        <v>25880.400000000001</v>
      </c>
      <c r="D24" s="39"/>
    </row>
    <row r="25" spans="1:7" ht="37.5" customHeight="1">
      <c r="A25" s="41" t="s">
        <v>2208</v>
      </c>
      <c r="B25" s="49" t="s">
        <v>2209</v>
      </c>
      <c r="C25" s="241">
        <v>25880.799999999999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5"/>
  <sheetViews>
    <sheetView view="pageBreakPreview" zoomScale="60" zoomScaleNormal="75" workbookViewId="0">
      <selection activeCell="J799" sqref="J799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64" t="s">
        <v>147</v>
      </c>
      <c r="C2" s="564"/>
    </row>
    <row r="3" spans="1:3" ht="37.5" customHeight="1">
      <c r="B3" s="566" t="s">
        <v>2543</v>
      </c>
      <c r="C3" s="566"/>
    </row>
    <row r="4" spans="1:3" ht="17.25" customHeight="1">
      <c r="B4" s="547" t="s">
        <v>2635</v>
      </c>
      <c r="C4" s="348"/>
    </row>
    <row r="5" spans="1:3" ht="22.5" customHeight="1"/>
    <row r="7" spans="1:3" ht="23.25" customHeight="1">
      <c r="A7" s="592" t="s">
        <v>2616</v>
      </c>
      <c r="B7" s="592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9" t="s">
        <v>1572</v>
      </c>
      <c r="C9" s="546" t="s">
        <v>2636</v>
      </c>
    </row>
    <row r="10" spans="1:3" ht="15" hidden="1" customHeight="1">
      <c r="A10" s="25" t="s">
        <v>652</v>
      </c>
      <c r="B10" s="24" t="s">
        <v>653</v>
      </c>
      <c r="C10" s="26">
        <f>C11+C745+C807</f>
        <v>24932.400000000001</v>
      </c>
    </row>
    <row r="11" spans="1:3" ht="24" customHeight="1">
      <c r="A11" s="19" t="s">
        <v>1912</v>
      </c>
      <c r="B11" s="24"/>
      <c r="C11" s="126">
        <f>C23+C93+C108+C446+C448+C742+C744</f>
        <v>9479</v>
      </c>
    </row>
    <row r="12" spans="1:3" ht="17.25" customHeight="1">
      <c r="A12" s="25" t="s">
        <v>654</v>
      </c>
      <c r="B12" s="24" t="s">
        <v>999</v>
      </c>
      <c r="C12" s="126">
        <f>C23</f>
        <v>5014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1823</v>
      </c>
      <c r="C14" s="126">
        <f>C15+C16+C17+C18+C19+C20+C21+C22</f>
        <v>0</v>
      </c>
    </row>
    <row r="15" spans="1:3" ht="37.5" hidden="1">
      <c r="A15" s="25" t="s">
        <v>1650</v>
      </c>
      <c r="B15" s="24" t="s">
        <v>1651</v>
      </c>
      <c r="C15" s="127"/>
    </row>
    <row r="16" spans="1:3" ht="37.5" hidden="1">
      <c r="A16" s="25" t="s">
        <v>1652</v>
      </c>
      <c r="B16" s="24" t="s">
        <v>1653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1718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f>C24+C26+C27</f>
        <v>5014</v>
      </c>
    </row>
    <row r="24" spans="1:4" ht="76.5" customHeight="1">
      <c r="A24" s="25" t="s">
        <v>677</v>
      </c>
      <c r="B24" s="24" t="s">
        <v>1234</v>
      </c>
      <c r="C24" s="126">
        <v>5000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6</v>
      </c>
    </row>
    <row r="27" spans="1:4" ht="46.5" customHeight="1">
      <c r="A27" s="25" t="s">
        <v>1206</v>
      </c>
      <c r="B27" s="24" t="s">
        <v>1002</v>
      </c>
      <c r="C27" s="127">
        <v>8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1776</v>
      </c>
      <c r="B39" s="24" t="s">
        <v>1777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1811</v>
      </c>
      <c r="B42" s="24" t="s">
        <v>1812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2221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2222</v>
      </c>
      <c r="C47" s="126">
        <f>C48</f>
        <v>0</v>
      </c>
    </row>
    <row r="48" spans="1:3" ht="56.25" hidden="1">
      <c r="A48" s="25" t="s">
        <v>650</v>
      </c>
      <c r="B48" s="24" t="s">
        <v>2223</v>
      </c>
      <c r="C48" s="126">
        <f>C49+C50+C51+C52</f>
        <v>0</v>
      </c>
    </row>
    <row r="49" spans="1:4" ht="93.75" hidden="1">
      <c r="A49" s="25" t="s">
        <v>2176</v>
      </c>
      <c r="B49" s="24" t="s">
        <v>2224</v>
      </c>
      <c r="C49" s="127"/>
    </row>
    <row r="50" spans="1:4" ht="112.5" hidden="1">
      <c r="A50" s="25" t="s">
        <v>2177</v>
      </c>
      <c r="B50" s="24" t="s">
        <v>2225</v>
      </c>
      <c r="C50" s="127"/>
      <c r="D50" s="367">
        <v>1</v>
      </c>
    </row>
    <row r="51" spans="1:4" ht="93.75" hidden="1">
      <c r="A51" s="25" t="s">
        <v>2178</v>
      </c>
      <c r="B51" s="24" t="s">
        <v>2226</v>
      </c>
      <c r="C51" s="127"/>
    </row>
    <row r="52" spans="1:4" ht="93.75" hidden="1">
      <c r="A52" s="25" t="s">
        <v>2179</v>
      </c>
      <c r="B52" s="24" t="s">
        <v>2227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1546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1476</v>
      </c>
      <c r="B66" s="24" t="s">
        <v>1477</v>
      </c>
      <c r="C66" s="127"/>
    </row>
    <row r="67" spans="1:3" ht="75" hidden="1">
      <c r="A67" s="25" t="s">
        <v>1478</v>
      </c>
      <c r="B67" s="24" t="s">
        <v>1479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1536</v>
      </c>
      <c r="C75" s="126">
        <f>C76+C77</f>
        <v>0</v>
      </c>
    </row>
    <row r="76" spans="1:3" ht="37.5" hidden="1">
      <c r="A76" s="25" t="s">
        <v>1688</v>
      </c>
      <c r="B76" s="24" t="s">
        <v>1689</v>
      </c>
      <c r="C76" s="127"/>
    </row>
    <row r="77" spans="1:3" ht="37.5" hidden="1">
      <c r="A77" s="25" t="s">
        <v>1690</v>
      </c>
      <c r="B77" s="24" t="s">
        <v>1691</v>
      </c>
      <c r="C77" s="126">
        <f>C78+C79+C80+C81+C82+C83+C84+C85+C86+C87+C88+C89</f>
        <v>0</v>
      </c>
    </row>
    <row r="78" spans="1:3" ht="37.5" hidden="1">
      <c r="A78" s="25" t="s">
        <v>1692</v>
      </c>
      <c r="B78" s="24" t="s">
        <v>1693</v>
      </c>
      <c r="C78" s="127"/>
    </row>
    <row r="79" spans="1:3" ht="37.5" hidden="1">
      <c r="A79" s="25" t="s">
        <v>1694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1539</v>
      </c>
      <c r="B84" s="24" t="s">
        <v>1427</v>
      </c>
      <c r="C84" s="127"/>
    </row>
    <row r="85" spans="1:3" ht="37.5" hidden="1">
      <c r="A85" s="25" t="s">
        <v>1428</v>
      </c>
      <c r="B85" s="24" t="s">
        <v>1429</v>
      </c>
      <c r="C85" s="127"/>
    </row>
    <row r="86" spans="1:3" ht="37.5" hidden="1">
      <c r="A86" s="25" t="s">
        <v>1430</v>
      </c>
      <c r="B86" s="24" t="s">
        <v>1431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>
      <c r="A93" s="25" t="s">
        <v>313</v>
      </c>
      <c r="B93" s="24" t="s">
        <v>1003</v>
      </c>
      <c r="C93" s="128">
        <f>C99+C102+C103+C106</f>
        <v>400</v>
      </c>
    </row>
    <row r="94" spans="1:3" ht="37.5" hidden="1">
      <c r="A94" s="25" t="s">
        <v>314</v>
      </c>
      <c r="B94" s="24" t="s">
        <v>315</v>
      </c>
      <c r="C94" s="126">
        <f>C95+C96+C97+C98</f>
        <v>0</v>
      </c>
    </row>
    <row r="95" spans="1:3" ht="56.25" hidden="1">
      <c r="A95" s="25" t="s">
        <v>316</v>
      </c>
      <c r="B95" s="24" t="s">
        <v>317</v>
      </c>
      <c r="C95" s="127"/>
    </row>
    <row r="96" spans="1:3" ht="56.25" hidden="1">
      <c r="A96" s="25" t="s">
        <v>469</v>
      </c>
      <c r="B96" s="24" t="s">
        <v>470</v>
      </c>
      <c r="C96" s="127"/>
    </row>
    <row r="97" spans="1:3" ht="37.5" hidden="1">
      <c r="A97" s="25" t="s">
        <v>471</v>
      </c>
      <c r="B97" s="24" t="s">
        <v>1540</v>
      </c>
      <c r="C97" s="127"/>
    </row>
    <row r="98" spans="1:3" ht="56.25" hidden="1">
      <c r="A98" s="25" t="s">
        <v>1541</v>
      </c>
      <c r="B98" s="24" t="s">
        <v>1542</v>
      </c>
      <c r="C98" s="127"/>
    </row>
    <row r="99" spans="1:3" ht="37.5" hidden="1">
      <c r="A99" s="25" t="s">
        <v>2033</v>
      </c>
      <c r="B99" s="24" t="s">
        <v>2043</v>
      </c>
      <c r="C99" s="127">
        <f>C100+C101</f>
        <v>0</v>
      </c>
    </row>
    <row r="100" spans="1:3" ht="37.5" hidden="1">
      <c r="A100" s="25" t="s">
        <v>2034</v>
      </c>
      <c r="B100" s="24" t="s">
        <v>2035</v>
      </c>
      <c r="C100" s="127"/>
    </row>
    <row r="101" spans="1:3" ht="56.25" hidden="1">
      <c r="A101" s="25" t="s">
        <v>2036</v>
      </c>
      <c r="B101" s="24" t="s">
        <v>2037</v>
      </c>
      <c r="C101" s="127"/>
    </row>
    <row r="102" spans="1:3" ht="37.5" hidden="1">
      <c r="A102" s="25" t="s">
        <v>2038</v>
      </c>
      <c r="B102" s="24" t="s">
        <v>2039</v>
      </c>
      <c r="C102" s="127"/>
    </row>
    <row r="103" spans="1:3" ht="36" hidden="1" customHeight="1">
      <c r="A103" s="25" t="s">
        <v>393</v>
      </c>
      <c r="B103" s="24" t="s">
        <v>1485</v>
      </c>
      <c r="C103" s="127"/>
    </row>
    <row r="104" spans="1:3" ht="36" hidden="1" customHeight="1">
      <c r="A104" s="25" t="s">
        <v>298</v>
      </c>
      <c r="B104" s="24" t="s">
        <v>299</v>
      </c>
      <c r="C104" s="127"/>
    </row>
    <row r="105" spans="1:3" ht="36" hidden="1" customHeight="1">
      <c r="A105" s="25" t="s">
        <v>393</v>
      </c>
      <c r="B105" s="24" t="s">
        <v>300</v>
      </c>
      <c r="C105" s="127"/>
    </row>
    <row r="106" spans="1:3" ht="21" customHeight="1">
      <c r="A106" s="25" t="s">
        <v>394</v>
      </c>
      <c r="B106" s="24" t="s">
        <v>952</v>
      </c>
      <c r="C106" s="127">
        <v>400</v>
      </c>
    </row>
    <row r="107" spans="1:3" ht="21" hidden="1" customHeight="1">
      <c r="A107" s="25" t="s">
        <v>394</v>
      </c>
      <c r="B107" s="24" t="s">
        <v>952</v>
      </c>
      <c r="C107" s="127"/>
    </row>
    <row r="108" spans="1:3">
      <c r="A108" s="25" t="s">
        <v>395</v>
      </c>
      <c r="B108" s="24" t="s">
        <v>2228</v>
      </c>
      <c r="C108" s="128">
        <f>C113+C121</f>
        <v>4000</v>
      </c>
    </row>
    <row r="109" spans="1:3">
      <c r="A109" s="25" t="s">
        <v>396</v>
      </c>
      <c r="B109" s="24" t="s">
        <v>2229</v>
      </c>
      <c r="C109" s="126"/>
    </row>
    <row r="110" spans="1:3" ht="37.5">
      <c r="A110" s="25" t="s">
        <v>397</v>
      </c>
      <c r="B110" s="24" t="s">
        <v>2230</v>
      </c>
      <c r="C110" s="127">
        <v>800</v>
      </c>
    </row>
    <row r="111" spans="1:3" ht="37.5" hidden="1">
      <c r="A111" s="25" t="s">
        <v>398</v>
      </c>
      <c r="B111" s="24" t="s">
        <v>399</v>
      </c>
      <c r="C111" s="127"/>
    </row>
    <row r="112" spans="1:3" ht="37.5" hidden="1">
      <c r="A112" s="25" t="s">
        <v>400</v>
      </c>
      <c r="B112" s="24" t="s">
        <v>401</v>
      </c>
      <c r="C112" s="127"/>
    </row>
    <row r="113" spans="1:3" ht="37.5">
      <c r="A113" s="25" t="s">
        <v>402</v>
      </c>
      <c r="B113" s="24" t="s">
        <v>2231</v>
      </c>
      <c r="C113" s="127">
        <v>800</v>
      </c>
    </row>
    <row r="114" spans="1:3" hidden="1">
      <c r="A114" s="25" t="s">
        <v>403</v>
      </c>
      <c r="B114" s="24" t="s">
        <v>404</v>
      </c>
      <c r="C114" s="126">
        <f>C115+C116</f>
        <v>0</v>
      </c>
    </row>
    <row r="115" spans="1:3" ht="37.5" hidden="1">
      <c r="A115" s="25" t="s">
        <v>405</v>
      </c>
      <c r="B115" s="24" t="s">
        <v>406</v>
      </c>
      <c r="C115" s="127"/>
    </row>
    <row r="116" spans="1:3" ht="37.5" hidden="1">
      <c r="A116" s="25" t="s">
        <v>1798</v>
      </c>
      <c r="B116" s="24" t="s">
        <v>1799</v>
      </c>
      <c r="C116" s="127"/>
    </row>
    <row r="117" spans="1:3" hidden="1">
      <c r="A117" s="25" t="s">
        <v>1800</v>
      </c>
      <c r="B117" s="24" t="s">
        <v>1801</v>
      </c>
      <c r="C117" s="126">
        <f>C118+C119+C120</f>
        <v>0</v>
      </c>
    </row>
    <row r="118" spans="1:3" hidden="1">
      <c r="A118" s="25" t="s">
        <v>1802</v>
      </c>
      <c r="B118" s="24" t="s">
        <v>1803</v>
      </c>
      <c r="C118" s="127"/>
    </row>
    <row r="119" spans="1:3" hidden="1">
      <c r="A119" s="25" t="s">
        <v>1804</v>
      </c>
      <c r="B119" s="24" t="s">
        <v>1805</v>
      </c>
      <c r="C119" s="127"/>
    </row>
    <row r="120" spans="1:3" hidden="1">
      <c r="A120" s="25" t="s">
        <v>1806</v>
      </c>
      <c r="B120" s="24" t="s">
        <v>1807</v>
      </c>
      <c r="C120" s="127"/>
    </row>
    <row r="121" spans="1:3">
      <c r="A121" s="25" t="s">
        <v>1808</v>
      </c>
      <c r="B121" s="24" t="s">
        <v>2232</v>
      </c>
      <c r="C121" s="126">
        <f>C122+C127</f>
        <v>3200</v>
      </c>
    </row>
    <row r="122" spans="1:3" ht="56.25">
      <c r="A122" s="25" t="s">
        <v>34</v>
      </c>
      <c r="B122" s="24" t="s">
        <v>2233</v>
      </c>
      <c r="C122" s="126">
        <f>C123+C124+C125+C126</f>
        <v>1000</v>
      </c>
    </row>
    <row r="123" spans="1:3" ht="75" hidden="1">
      <c r="A123" s="25" t="s">
        <v>35</v>
      </c>
      <c r="B123" s="24" t="s">
        <v>36</v>
      </c>
      <c r="C123" s="127"/>
    </row>
    <row r="124" spans="1:3" ht="75" hidden="1">
      <c r="A124" s="25" t="s">
        <v>260</v>
      </c>
      <c r="B124" s="24" t="s">
        <v>261</v>
      </c>
      <c r="C124" s="127"/>
    </row>
    <row r="125" spans="1:3" ht="75" hidden="1">
      <c r="A125" s="25" t="s">
        <v>162</v>
      </c>
      <c r="B125" s="24" t="s">
        <v>163</v>
      </c>
      <c r="C125" s="127"/>
    </row>
    <row r="126" spans="1:3" ht="75">
      <c r="A126" s="25" t="s">
        <v>164</v>
      </c>
      <c r="B126" s="24" t="s">
        <v>2244</v>
      </c>
      <c r="C126" s="127">
        <v>1000</v>
      </c>
    </row>
    <row r="127" spans="1:3" ht="56.25">
      <c r="A127" s="25" t="s">
        <v>1797</v>
      </c>
      <c r="B127" s="24" t="s">
        <v>2234</v>
      </c>
      <c r="C127" s="126">
        <f>C128+C129+C130+C131</f>
        <v>2200</v>
      </c>
    </row>
    <row r="128" spans="1:3" ht="75" hidden="1">
      <c r="A128" s="25" t="s">
        <v>55</v>
      </c>
      <c r="B128" s="24" t="s">
        <v>56</v>
      </c>
      <c r="C128" s="127"/>
    </row>
    <row r="129" spans="1:3" ht="75" hidden="1">
      <c r="A129" s="25" t="s">
        <v>57</v>
      </c>
      <c r="B129" s="24" t="s">
        <v>58</v>
      </c>
      <c r="C129" s="127"/>
    </row>
    <row r="130" spans="1:3" ht="75" hidden="1">
      <c r="A130" s="25" t="s">
        <v>59</v>
      </c>
      <c r="B130" s="24" t="s">
        <v>60</v>
      </c>
      <c r="C130" s="127"/>
    </row>
    <row r="131" spans="1:3" ht="75">
      <c r="A131" s="25" t="s">
        <v>571</v>
      </c>
      <c r="B131" s="24" t="s">
        <v>2245</v>
      </c>
      <c r="C131" s="127">
        <v>2200</v>
      </c>
    </row>
    <row r="132" spans="1:3" ht="37.5" hidden="1">
      <c r="A132" s="25" t="s">
        <v>618</v>
      </c>
      <c r="B132" s="24" t="s">
        <v>619</v>
      </c>
      <c r="C132" s="126">
        <f>C133+C134</f>
        <v>0</v>
      </c>
    </row>
    <row r="133" spans="1:3" ht="37.5" hidden="1">
      <c r="A133" s="25" t="s">
        <v>620</v>
      </c>
      <c r="B133" s="24" t="s">
        <v>621</v>
      </c>
      <c r="C133" s="127"/>
    </row>
    <row r="134" spans="1:3" ht="37.5" hidden="1">
      <c r="A134" s="25" t="s">
        <v>622</v>
      </c>
      <c r="B134" s="24" t="s">
        <v>623</v>
      </c>
      <c r="C134" s="127"/>
    </row>
    <row r="135" spans="1:3" ht="37.5" hidden="1">
      <c r="A135" s="25" t="s">
        <v>1192</v>
      </c>
      <c r="B135" s="24" t="s">
        <v>1193</v>
      </c>
      <c r="C135" s="126">
        <f>C136+C144+C148+C149</f>
        <v>0</v>
      </c>
    </row>
    <row r="136" spans="1:3" hidden="1">
      <c r="A136" s="25" t="s">
        <v>1547</v>
      </c>
      <c r="B136" s="24" t="s">
        <v>1548</v>
      </c>
      <c r="C136" s="126">
        <f>C137</f>
        <v>0</v>
      </c>
    </row>
    <row r="137" spans="1:3" ht="37.5" hidden="1">
      <c r="A137" s="25" t="s">
        <v>678</v>
      </c>
      <c r="B137" s="24" t="s">
        <v>679</v>
      </c>
      <c r="C137" s="126">
        <f>C138+C139+C140+C141+C142+C143</f>
        <v>0</v>
      </c>
    </row>
    <row r="138" spans="1:3" hidden="1">
      <c r="A138" s="25" t="s">
        <v>680</v>
      </c>
      <c r="B138" s="24" t="s">
        <v>681</v>
      </c>
      <c r="C138" s="127"/>
    </row>
    <row r="139" spans="1:3" ht="37.5" hidden="1">
      <c r="A139" s="25" t="s">
        <v>16</v>
      </c>
      <c r="B139" s="24" t="s">
        <v>17</v>
      </c>
      <c r="C139" s="127"/>
    </row>
    <row r="140" spans="1:3" ht="37.5" hidden="1">
      <c r="A140" s="25" t="s">
        <v>18</v>
      </c>
      <c r="B140" s="24" t="s">
        <v>19</v>
      </c>
      <c r="C140" s="127"/>
    </row>
    <row r="141" spans="1:3" ht="37.5" hidden="1">
      <c r="A141" s="25" t="s">
        <v>20</v>
      </c>
      <c r="B141" s="24" t="s">
        <v>21</v>
      </c>
      <c r="C141" s="127"/>
    </row>
    <row r="142" spans="1:3" hidden="1">
      <c r="A142" s="25" t="s">
        <v>22</v>
      </c>
      <c r="B142" s="24" t="s">
        <v>23</v>
      </c>
      <c r="C142" s="127"/>
    </row>
    <row r="143" spans="1:3" ht="93.75" hidden="1">
      <c r="A143" s="25" t="s">
        <v>1697</v>
      </c>
      <c r="B143" s="24" t="s">
        <v>1698</v>
      </c>
      <c r="C143" s="127"/>
    </row>
    <row r="144" spans="1:3" ht="56.25" hidden="1">
      <c r="A144" s="25" t="s">
        <v>724</v>
      </c>
      <c r="B144" s="24" t="s">
        <v>725</v>
      </c>
      <c r="C144" s="126">
        <f>C145+C146+C147</f>
        <v>0</v>
      </c>
    </row>
    <row r="145" spans="1:3" ht="75" hidden="1">
      <c r="A145" s="25" t="s">
        <v>1148</v>
      </c>
      <c r="B145" s="24" t="s">
        <v>1149</v>
      </c>
      <c r="C145" s="127"/>
    </row>
    <row r="146" spans="1:3" ht="75" hidden="1">
      <c r="A146" s="25" t="s">
        <v>937</v>
      </c>
      <c r="B146" s="24" t="s">
        <v>938</v>
      </c>
      <c r="C146" s="127"/>
    </row>
    <row r="147" spans="1:3" ht="112.5" hidden="1">
      <c r="A147" s="25" t="s">
        <v>939</v>
      </c>
      <c r="B147" s="24" t="s">
        <v>940</v>
      </c>
      <c r="C147" s="127"/>
    </row>
    <row r="148" spans="1:3" hidden="1">
      <c r="A148" s="25" t="s">
        <v>941</v>
      </c>
      <c r="B148" s="24" t="s">
        <v>942</v>
      </c>
      <c r="C148" s="127"/>
    </row>
    <row r="149" spans="1:3" ht="37.5" hidden="1">
      <c r="A149" s="25" t="s">
        <v>943</v>
      </c>
      <c r="B149" s="24" t="s">
        <v>944</v>
      </c>
      <c r="C149" s="126">
        <f>C150+C151+C152</f>
        <v>0</v>
      </c>
    </row>
    <row r="150" spans="1:3" hidden="1">
      <c r="A150" s="25" t="s">
        <v>945</v>
      </c>
      <c r="B150" s="24" t="s">
        <v>946</v>
      </c>
      <c r="C150" s="127"/>
    </row>
    <row r="151" spans="1:3" ht="37.5" hidden="1">
      <c r="A151" s="25" t="s">
        <v>1310</v>
      </c>
      <c r="B151" s="24" t="s">
        <v>1311</v>
      </c>
      <c r="C151" s="127"/>
    </row>
    <row r="152" spans="1:3" ht="37.5" hidden="1">
      <c r="A152" s="25" t="s">
        <v>1312</v>
      </c>
      <c r="B152" s="24" t="s">
        <v>2235</v>
      </c>
      <c r="C152" s="127"/>
    </row>
    <row r="153" spans="1:3" hidden="1">
      <c r="A153" s="25" t="s">
        <v>394</v>
      </c>
      <c r="B153" s="24" t="s">
        <v>952</v>
      </c>
      <c r="C153" s="127">
        <v>330</v>
      </c>
    </row>
    <row r="154" spans="1:3" ht="37.5" hidden="1">
      <c r="A154" s="25" t="s">
        <v>953</v>
      </c>
      <c r="B154" s="24" t="s">
        <v>954</v>
      </c>
      <c r="C154" s="127"/>
    </row>
    <row r="155" spans="1:3" hidden="1">
      <c r="A155" s="25" t="s">
        <v>1313</v>
      </c>
      <c r="B155" s="24" t="s">
        <v>1486</v>
      </c>
      <c r="C155" s="126">
        <f>C156+C158+C157</f>
        <v>50</v>
      </c>
    </row>
    <row r="156" spans="1:3" ht="46.5" hidden="1" customHeight="1">
      <c r="A156" s="25" t="s">
        <v>1425</v>
      </c>
      <c r="B156" s="24" t="s">
        <v>1487</v>
      </c>
      <c r="C156" s="126"/>
    </row>
    <row r="157" spans="1:3" ht="66" hidden="1" customHeight="1">
      <c r="A157" s="368" t="s">
        <v>2180</v>
      </c>
      <c r="B157" s="369" t="s">
        <v>2236</v>
      </c>
      <c r="C157" s="127">
        <v>50</v>
      </c>
    </row>
    <row r="158" spans="1:3" ht="60" hidden="1" customHeight="1">
      <c r="A158" s="25" t="s">
        <v>1067</v>
      </c>
      <c r="B158" s="24" t="s">
        <v>1488</v>
      </c>
      <c r="C158" s="126"/>
    </row>
    <row r="159" spans="1:3" ht="80.25" hidden="1" customHeight="1">
      <c r="A159" s="25" t="s">
        <v>262</v>
      </c>
      <c r="B159" s="24" t="s">
        <v>1919</v>
      </c>
      <c r="C159" s="127"/>
    </row>
    <row r="160" spans="1:3" ht="56.25" hidden="1">
      <c r="A160" s="25" t="s">
        <v>263</v>
      </c>
      <c r="B160" s="24" t="s">
        <v>264</v>
      </c>
      <c r="C160" s="126">
        <f>C161+C162+C166+C168+C177+C180+C183+C187+C193+C199+C203+C209</f>
        <v>0</v>
      </c>
    </row>
    <row r="161" spans="1:3" ht="37.5" hidden="1">
      <c r="A161" s="25" t="s">
        <v>265</v>
      </c>
      <c r="B161" s="24" t="s">
        <v>689</v>
      </c>
      <c r="C161" s="127"/>
    </row>
    <row r="162" spans="1:3" hidden="1">
      <c r="A162" s="25" t="s">
        <v>690</v>
      </c>
      <c r="B162" s="24" t="s">
        <v>429</v>
      </c>
      <c r="C162" s="126">
        <f>C163+C164+C165</f>
        <v>0</v>
      </c>
    </row>
    <row r="163" spans="1:3" hidden="1">
      <c r="A163" s="25" t="s">
        <v>430</v>
      </c>
      <c r="B163" s="24" t="s">
        <v>431</v>
      </c>
      <c r="C163" s="127"/>
    </row>
    <row r="164" spans="1:3" hidden="1">
      <c r="A164" s="25" t="s">
        <v>432</v>
      </c>
      <c r="B164" s="24" t="s">
        <v>433</v>
      </c>
      <c r="C164" s="127"/>
    </row>
    <row r="165" spans="1:3" hidden="1">
      <c r="A165" s="25" t="s">
        <v>434</v>
      </c>
      <c r="B165" s="24" t="s">
        <v>435</v>
      </c>
      <c r="C165" s="127"/>
    </row>
    <row r="166" spans="1:3" hidden="1">
      <c r="A166" s="25" t="s">
        <v>436</v>
      </c>
      <c r="B166" s="24" t="s">
        <v>437</v>
      </c>
      <c r="C166" s="126">
        <f>C167</f>
        <v>0</v>
      </c>
    </row>
    <row r="167" spans="1:3" hidden="1">
      <c r="A167" s="25" t="s">
        <v>438</v>
      </c>
      <c r="B167" s="24" t="s">
        <v>439</v>
      </c>
      <c r="C167" s="127"/>
    </row>
    <row r="168" spans="1:3" hidden="1">
      <c r="A168" s="25" t="s">
        <v>440</v>
      </c>
      <c r="B168" s="24" t="s">
        <v>441</v>
      </c>
      <c r="C168" s="126">
        <f>C169+C170+C171+C172+C173+C174+C175+C176</f>
        <v>0</v>
      </c>
    </row>
    <row r="169" spans="1:3" ht="37.5" hidden="1">
      <c r="A169" s="25" t="s">
        <v>1844</v>
      </c>
      <c r="B169" s="24" t="s">
        <v>1845</v>
      </c>
      <c r="C169" s="127"/>
    </row>
    <row r="170" spans="1:3" hidden="1">
      <c r="A170" s="25" t="s">
        <v>1846</v>
      </c>
      <c r="B170" s="24" t="s">
        <v>1847</v>
      </c>
      <c r="C170" s="127"/>
    </row>
    <row r="171" spans="1:3" hidden="1">
      <c r="A171" s="25" t="s">
        <v>1848</v>
      </c>
      <c r="B171" s="24" t="s">
        <v>1849</v>
      </c>
      <c r="C171" s="127"/>
    </row>
    <row r="172" spans="1:3" ht="56.25" hidden="1">
      <c r="A172" s="25" t="s">
        <v>1850</v>
      </c>
      <c r="B172" s="24" t="s">
        <v>1851</v>
      </c>
      <c r="C172" s="127"/>
    </row>
    <row r="173" spans="1:3" hidden="1">
      <c r="A173" s="25" t="s">
        <v>1523</v>
      </c>
      <c r="B173" s="24" t="s">
        <v>1524</v>
      </c>
      <c r="C173" s="127"/>
    </row>
    <row r="174" spans="1:3" ht="37.5" hidden="1">
      <c r="A174" s="25" t="s">
        <v>1525</v>
      </c>
      <c r="B174" s="24" t="s">
        <v>686</v>
      </c>
      <c r="C174" s="127"/>
    </row>
    <row r="175" spans="1:3" ht="37.5" hidden="1">
      <c r="A175" s="25" t="s">
        <v>687</v>
      </c>
      <c r="B175" s="24" t="s">
        <v>688</v>
      </c>
      <c r="C175" s="127"/>
    </row>
    <row r="176" spans="1:3" ht="37.5" hidden="1">
      <c r="A176" s="25" t="s">
        <v>1914</v>
      </c>
      <c r="B176" s="24" t="s">
        <v>1915</v>
      </c>
      <c r="C176" s="127"/>
    </row>
    <row r="177" spans="1:3" ht="37.5" hidden="1">
      <c r="A177" s="25" t="s">
        <v>1916</v>
      </c>
      <c r="B177" s="24" t="s">
        <v>1917</v>
      </c>
      <c r="C177" s="126">
        <f>C178+C179</f>
        <v>0</v>
      </c>
    </row>
    <row r="178" spans="1:3" ht="37.5" hidden="1">
      <c r="A178" s="25" t="s">
        <v>1918</v>
      </c>
      <c r="B178" s="24" t="s">
        <v>739</v>
      </c>
      <c r="C178" s="127"/>
    </row>
    <row r="179" spans="1:3" ht="37.5" hidden="1">
      <c r="A179" s="25" t="s">
        <v>740</v>
      </c>
      <c r="B179" s="24" t="s">
        <v>741</v>
      </c>
      <c r="C179" s="127"/>
    </row>
    <row r="180" spans="1:3" ht="37.5" hidden="1">
      <c r="A180" s="25" t="s">
        <v>742</v>
      </c>
      <c r="B180" s="24" t="s">
        <v>743</v>
      </c>
      <c r="C180" s="126">
        <f>C181+C182</f>
        <v>0</v>
      </c>
    </row>
    <row r="181" spans="1:3" hidden="1">
      <c r="A181" s="25" t="s">
        <v>1528</v>
      </c>
      <c r="B181" s="24" t="s">
        <v>1529</v>
      </c>
      <c r="C181" s="127"/>
    </row>
    <row r="182" spans="1:3" hidden="1">
      <c r="A182" s="25" t="s">
        <v>1530</v>
      </c>
      <c r="B182" s="24" t="s">
        <v>1531</v>
      </c>
      <c r="C182" s="127"/>
    </row>
    <row r="183" spans="1:3" ht="37.5" hidden="1">
      <c r="A183" s="25" t="s">
        <v>1532</v>
      </c>
      <c r="B183" s="24" t="s">
        <v>1533</v>
      </c>
      <c r="C183" s="126">
        <f>C184+C185+C186</f>
        <v>0</v>
      </c>
    </row>
    <row r="184" spans="1:3" ht="37.5" hidden="1">
      <c r="A184" s="25" t="s">
        <v>1534</v>
      </c>
      <c r="B184" s="24" t="s">
        <v>1535</v>
      </c>
      <c r="C184" s="127"/>
    </row>
    <row r="185" spans="1:3" ht="93.75" hidden="1">
      <c r="A185" s="25" t="s">
        <v>790</v>
      </c>
      <c r="B185" s="24" t="s">
        <v>791</v>
      </c>
      <c r="C185" s="127"/>
    </row>
    <row r="186" spans="1:3" ht="93.75" hidden="1">
      <c r="A186" s="25" t="s">
        <v>274</v>
      </c>
      <c r="B186" s="24" t="s">
        <v>275</v>
      </c>
      <c r="C186" s="127"/>
    </row>
    <row r="187" spans="1:3" hidden="1">
      <c r="A187" s="25" t="s">
        <v>276</v>
      </c>
      <c r="B187" s="24" t="s">
        <v>277</v>
      </c>
      <c r="C187" s="126">
        <f>C188+C189+C190+C191+C192</f>
        <v>0</v>
      </c>
    </row>
    <row r="188" spans="1:3" hidden="1">
      <c r="A188" s="25" t="s">
        <v>278</v>
      </c>
      <c r="B188" s="24" t="s">
        <v>1426</v>
      </c>
      <c r="C188" s="127"/>
    </row>
    <row r="189" spans="1:3" ht="37.5" hidden="1">
      <c r="A189" s="25" t="s">
        <v>454</v>
      </c>
      <c r="B189" s="24" t="s">
        <v>455</v>
      </c>
      <c r="C189" s="127"/>
    </row>
    <row r="190" spans="1:3" hidden="1">
      <c r="A190" s="25" t="s">
        <v>456</v>
      </c>
      <c r="B190" s="24" t="s">
        <v>457</v>
      </c>
      <c r="C190" s="127"/>
    </row>
    <row r="191" spans="1:3" ht="37.5" hidden="1">
      <c r="A191" s="25" t="s">
        <v>458</v>
      </c>
      <c r="B191" s="24" t="s">
        <v>459</v>
      </c>
      <c r="C191" s="127"/>
    </row>
    <row r="192" spans="1:3" ht="37.5" hidden="1">
      <c r="A192" s="25" t="s">
        <v>460</v>
      </c>
      <c r="B192" s="24" t="s">
        <v>811</v>
      </c>
      <c r="C192" s="127"/>
    </row>
    <row r="193" spans="1:3" ht="37.5" hidden="1">
      <c r="A193" s="25" t="s">
        <v>1064</v>
      </c>
      <c r="B193" s="24" t="s">
        <v>326</v>
      </c>
      <c r="C193" s="126">
        <f>C194+C196+C195+C197+C198</f>
        <v>0</v>
      </c>
    </row>
    <row r="194" spans="1:3" hidden="1">
      <c r="A194" s="25" t="s">
        <v>327</v>
      </c>
      <c r="B194" s="24" t="s">
        <v>328</v>
      </c>
      <c r="C194" s="127"/>
    </row>
    <row r="195" spans="1:3" hidden="1">
      <c r="A195" s="25" t="s">
        <v>329</v>
      </c>
      <c r="B195" s="24" t="s">
        <v>330</v>
      </c>
      <c r="C195" s="127"/>
    </row>
    <row r="196" spans="1:3" ht="56.25" hidden="1">
      <c r="A196" s="25" t="s">
        <v>331</v>
      </c>
      <c r="B196" s="24" t="s">
        <v>332</v>
      </c>
      <c r="C196" s="127"/>
    </row>
    <row r="197" spans="1:3" ht="56.25" hidden="1">
      <c r="A197" s="25" t="s">
        <v>72</v>
      </c>
      <c r="B197" s="24" t="s">
        <v>73</v>
      </c>
      <c r="C197" s="127"/>
    </row>
    <row r="198" spans="1:3" hidden="1">
      <c r="A198" s="25" t="s">
        <v>74</v>
      </c>
      <c r="B198" s="24" t="s">
        <v>75</v>
      </c>
      <c r="C198" s="127"/>
    </row>
    <row r="199" spans="1:3" ht="37.5" hidden="1">
      <c r="A199" s="25" t="s">
        <v>472</v>
      </c>
      <c r="B199" s="24" t="s">
        <v>910</v>
      </c>
      <c r="C199" s="126">
        <f>C200+C201+C202</f>
        <v>0</v>
      </c>
    </row>
    <row r="200" spans="1:3" hidden="1">
      <c r="A200" s="25" t="s">
        <v>911</v>
      </c>
      <c r="B200" s="24" t="s">
        <v>912</v>
      </c>
      <c r="C200" s="127"/>
    </row>
    <row r="201" spans="1:3" ht="37.5" hidden="1">
      <c r="A201" s="25" t="s">
        <v>913</v>
      </c>
      <c r="B201" s="24" t="s">
        <v>914</v>
      </c>
      <c r="C201" s="127"/>
    </row>
    <row r="202" spans="1:3" hidden="1">
      <c r="A202" s="25" t="s">
        <v>74</v>
      </c>
      <c r="B202" s="24" t="s">
        <v>915</v>
      </c>
      <c r="C202" s="127"/>
    </row>
    <row r="203" spans="1:3" ht="37.5" hidden="1">
      <c r="A203" s="25" t="s">
        <v>916</v>
      </c>
      <c r="B203" s="24" t="s">
        <v>917</v>
      </c>
      <c r="C203" s="126">
        <f>C204+C205+C206+C207+C208</f>
        <v>0</v>
      </c>
    </row>
    <row r="204" spans="1:3" hidden="1">
      <c r="A204" s="25" t="s">
        <v>918</v>
      </c>
      <c r="B204" s="24" t="s">
        <v>919</v>
      </c>
      <c r="C204" s="127"/>
    </row>
    <row r="205" spans="1:3" hidden="1">
      <c r="A205" s="25" t="s">
        <v>920</v>
      </c>
      <c r="B205" s="24" t="s">
        <v>921</v>
      </c>
      <c r="C205" s="127"/>
    </row>
    <row r="206" spans="1:3" ht="75" hidden="1">
      <c r="A206" s="25" t="s">
        <v>1182</v>
      </c>
      <c r="B206" s="24" t="s">
        <v>1183</v>
      </c>
      <c r="C206" s="127"/>
    </row>
    <row r="207" spans="1:3" ht="37.5" hidden="1">
      <c r="A207" s="25" t="s">
        <v>1184</v>
      </c>
      <c r="B207" s="24" t="s">
        <v>382</v>
      </c>
      <c r="C207" s="127"/>
    </row>
    <row r="208" spans="1:3" hidden="1">
      <c r="A208" s="25" t="s">
        <v>383</v>
      </c>
      <c r="B208" s="24" t="s">
        <v>384</v>
      </c>
      <c r="C208" s="127"/>
    </row>
    <row r="209" spans="1:3" hidden="1">
      <c r="A209" s="25" t="s">
        <v>385</v>
      </c>
      <c r="B209" s="24" t="s">
        <v>386</v>
      </c>
      <c r="C209" s="126">
        <f>C210+C211+C212+C213+C214</f>
        <v>0</v>
      </c>
    </row>
    <row r="210" spans="1:3" ht="37.5" hidden="1">
      <c r="A210" s="25" t="s">
        <v>1852</v>
      </c>
      <c r="B210" s="24" t="s">
        <v>1853</v>
      </c>
      <c r="C210" s="127"/>
    </row>
    <row r="211" spans="1:3" ht="37.5" hidden="1">
      <c r="A211" s="25" t="s">
        <v>1854</v>
      </c>
      <c r="B211" s="24" t="s">
        <v>1855</v>
      </c>
      <c r="C211" s="127"/>
    </row>
    <row r="212" spans="1:3" ht="37.5" hidden="1">
      <c r="A212" s="25" t="s">
        <v>1856</v>
      </c>
      <c r="B212" s="24" t="s">
        <v>1857</v>
      </c>
      <c r="C212" s="127"/>
    </row>
    <row r="213" spans="1:3" ht="56.25" hidden="1">
      <c r="A213" s="25" t="s">
        <v>1858</v>
      </c>
      <c r="B213" s="24" t="s">
        <v>1859</v>
      </c>
      <c r="C213" s="127"/>
    </row>
    <row r="214" spans="1:3" ht="93.75" hidden="1">
      <c r="A214" s="25" t="s">
        <v>1860</v>
      </c>
      <c r="B214" s="24" t="s">
        <v>1861</v>
      </c>
      <c r="C214" s="127"/>
    </row>
    <row r="215" spans="1:3" ht="37.5" hidden="1">
      <c r="A215" s="25" t="s">
        <v>1862</v>
      </c>
      <c r="B215" s="24" t="s">
        <v>1863</v>
      </c>
      <c r="C215" s="126">
        <f>C216+C223+C224+C225+C226+C227+C228</f>
        <v>0</v>
      </c>
    </row>
    <row r="216" spans="1:3" hidden="1">
      <c r="A216" s="25" t="s">
        <v>1864</v>
      </c>
      <c r="B216" s="24" t="s">
        <v>1865</v>
      </c>
      <c r="C216" s="126">
        <f>C217+C218</f>
        <v>0</v>
      </c>
    </row>
    <row r="217" spans="1:3" hidden="1">
      <c r="A217" s="25" t="s">
        <v>1866</v>
      </c>
      <c r="B217" s="24" t="s">
        <v>991</v>
      </c>
      <c r="C217" s="127"/>
    </row>
    <row r="218" spans="1:3" hidden="1">
      <c r="A218" s="25" t="s">
        <v>992</v>
      </c>
      <c r="B218" s="24" t="s">
        <v>993</v>
      </c>
      <c r="C218" s="126">
        <f>C219+C220+C221+C222</f>
        <v>0</v>
      </c>
    </row>
    <row r="219" spans="1:3" hidden="1">
      <c r="A219" s="25" t="s">
        <v>994</v>
      </c>
      <c r="B219" s="24" t="s">
        <v>995</v>
      </c>
      <c r="C219" s="127"/>
    </row>
    <row r="220" spans="1:3" hidden="1">
      <c r="A220" s="25" t="s">
        <v>996</v>
      </c>
      <c r="B220" s="24" t="s">
        <v>997</v>
      </c>
      <c r="C220" s="127"/>
    </row>
    <row r="221" spans="1:3" ht="37.5" hidden="1">
      <c r="A221" s="25" t="s">
        <v>1654</v>
      </c>
      <c r="B221" s="24" t="s">
        <v>1655</v>
      </c>
      <c r="C221" s="127"/>
    </row>
    <row r="222" spans="1:3" hidden="1">
      <c r="A222" s="25" t="s">
        <v>1656</v>
      </c>
      <c r="B222" s="24" t="s">
        <v>1657</v>
      </c>
      <c r="C222" s="127"/>
    </row>
    <row r="223" spans="1:3" hidden="1">
      <c r="A223" s="25" t="s">
        <v>1658</v>
      </c>
      <c r="B223" s="24" t="s">
        <v>1659</v>
      </c>
      <c r="C223" s="127"/>
    </row>
    <row r="224" spans="1:3" ht="56.25" hidden="1">
      <c r="A224" s="25" t="s">
        <v>1660</v>
      </c>
      <c r="B224" s="24" t="s">
        <v>1661</v>
      </c>
      <c r="C224" s="127"/>
    </row>
    <row r="225" spans="1:3" ht="75" hidden="1">
      <c r="A225" s="25" t="s">
        <v>670</v>
      </c>
      <c r="B225" s="24" t="s">
        <v>671</v>
      </c>
      <c r="C225" s="127"/>
    </row>
    <row r="226" spans="1:3" hidden="1">
      <c r="A226" s="25" t="s">
        <v>672</v>
      </c>
      <c r="B226" s="24" t="s">
        <v>673</v>
      </c>
      <c r="C226" s="127"/>
    </row>
    <row r="227" spans="1:3" ht="75" hidden="1">
      <c r="A227" s="25" t="s">
        <v>674</v>
      </c>
      <c r="B227" s="24" t="s">
        <v>675</v>
      </c>
      <c r="C227" s="127"/>
    </row>
    <row r="228" spans="1:3" ht="30.75" hidden="1" customHeight="1">
      <c r="A228" s="25" t="s">
        <v>676</v>
      </c>
      <c r="B228" s="24" t="s">
        <v>1457</v>
      </c>
      <c r="C228" s="127"/>
    </row>
    <row r="229" spans="1:3" ht="58.5" hidden="1" customHeight="1">
      <c r="A229" s="25" t="s">
        <v>263</v>
      </c>
      <c r="B229" s="24" t="s">
        <v>264</v>
      </c>
      <c r="C229" s="127">
        <f>C230</f>
        <v>0</v>
      </c>
    </row>
    <row r="230" spans="1:3" ht="30.75" hidden="1" customHeight="1">
      <c r="A230" s="25" t="s">
        <v>1458</v>
      </c>
      <c r="B230" s="24" t="s">
        <v>1459</v>
      </c>
      <c r="C230" s="127"/>
    </row>
    <row r="231" spans="1:3" ht="30.75" hidden="1" customHeight="1">
      <c r="A231" s="25" t="s">
        <v>1460</v>
      </c>
      <c r="B231" s="24" t="s">
        <v>1461</v>
      </c>
      <c r="C231" s="127"/>
    </row>
    <row r="232" spans="1:3" ht="57" hidden="1" customHeight="1">
      <c r="A232" s="25" t="s">
        <v>263</v>
      </c>
      <c r="B232" s="24" t="s">
        <v>474</v>
      </c>
      <c r="C232" s="184">
        <f>C233</f>
        <v>0</v>
      </c>
    </row>
    <row r="233" spans="1:3" ht="38.25" hidden="1" customHeight="1">
      <c r="A233" s="25" t="s">
        <v>916</v>
      </c>
      <c r="B233" s="24" t="s">
        <v>475</v>
      </c>
      <c r="C233" s="184">
        <f>C234</f>
        <v>0</v>
      </c>
    </row>
    <row r="234" spans="1:3" ht="38.25" hidden="1" customHeight="1">
      <c r="A234" s="25" t="s">
        <v>1460</v>
      </c>
      <c r="B234" s="24" t="s">
        <v>476</v>
      </c>
      <c r="C234" s="127"/>
    </row>
    <row r="235" spans="1:3" ht="59.25" hidden="1" customHeight="1">
      <c r="A235" s="25" t="s">
        <v>263</v>
      </c>
      <c r="B235" s="24" t="s">
        <v>474</v>
      </c>
      <c r="C235" s="127"/>
    </row>
    <row r="236" spans="1:3" ht="27" hidden="1" customHeight="1">
      <c r="A236" s="25" t="s">
        <v>301</v>
      </c>
      <c r="B236" s="24" t="s">
        <v>302</v>
      </c>
      <c r="C236" s="127"/>
    </row>
    <row r="237" spans="1:3" ht="38.25" hidden="1" customHeight="1">
      <c r="A237" s="25" t="s">
        <v>1460</v>
      </c>
      <c r="B237" s="24" t="s">
        <v>303</v>
      </c>
      <c r="C237" s="127"/>
    </row>
    <row r="238" spans="1:3" ht="56.25" hidden="1">
      <c r="A238" s="25" t="s">
        <v>47</v>
      </c>
      <c r="B238" s="24" t="s">
        <v>1920</v>
      </c>
      <c r="C238" s="126">
        <f>C281+C392</f>
        <v>0</v>
      </c>
    </row>
    <row r="239" spans="1:3" ht="56.25" hidden="1">
      <c r="A239" s="25" t="s">
        <v>48</v>
      </c>
      <c r="B239" s="24" t="s">
        <v>49</v>
      </c>
      <c r="C239" s="126">
        <f>C240+C241+C242+C243+C244+C245</f>
        <v>0</v>
      </c>
    </row>
    <row r="240" spans="1:3" ht="56.25" hidden="1">
      <c r="A240" s="25" t="s">
        <v>1793</v>
      </c>
      <c r="B240" s="24" t="s">
        <v>1794</v>
      </c>
      <c r="C240" s="127"/>
    </row>
    <row r="241" spans="1:3" ht="56.25" hidden="1">
      <c r="A241" s="25" t="s">
        <v>1795</v>
      </c>
      <c r="B241" s="24" t="s">
        <v>1796</v>
      </c>
      <c r="C241" s="127"/>
    </row>
    <row r="242" spans="1:3" ht="56.25" hidden="1">
      <c r="A242" s="25" t="s">
        <v>642</v>
      </c>
      <c r="B242" s="24" t="s">
        <v>643</v>
      </c>
      <c r="C242" s="127"/>
    </row>
    <row r="243" spans="1:3" ht="56.25" hidden="1">
      <c r="A243" s="25" t="s">
        <v>155</v>
      </c>
      <c r="B243" s="24" t="s">
        <v>156</v>
      </c>
      <c r="C243" s="127"/>
    </row>
    <row r="244" spans="1:3" ht="56.25" hidden="1">
      <c r="A244" s="25" t="s">
        <v>157</v>
      </c>
      <c r="B244" s="24" t="s">
        <v>158</v>
      </c>
      <c r="C244" s="127"/>
    </row>
    <row r="245" spans="1:3" ht="56.25" hidden="1">
      <c r="A245" s="25" t="s">
        <v>1173</v>
      </c>
      <c r="B245" s="24" t="s">
        <v>1174</v>
      </c>
      <c r="C245" s="127"/>
    </row>
    <row r="246" spans="1:3" hidden="1">
      <c r="A246" s="25" t="s">
        <v>1503</v>
      </c>
      <c r="B246" s="24" t="s">
        <v>1504</v>
      </c>
      <c r="C246" s="126">
        <f>C247+C257+C260+C263</f>
        <v>0</v>
      </c>
    </row>
    <row r="247" spans="1:3" hidden="1">
      <c r="A247" s="25" t="s">
        <v>1505</v>
      </c>
      <c r="B247" s="24" t="s">
        <v>1506</v>
      </c>
      <c r="C247" s="126">
        <f>C248+C249+C250+C251+C252+C253+C254+C255+C256</f>
        <v>0</v>
      </c>
    </row>
    <row r="248" spans="1:3" ht="37.5" hidden="1">
      <c r="A248" s="25" t="s">
        <v>1507</v>
      </c>
      <c r="B248" s="24" t="s">
        <v>1508</v>
      </c>
      <c r="C248" s="127"/>
    </row>
    <row r="249" spans="1:3" ht="56.25" hidden="1">
      <c r="A249" s="25" t="s">
        <v>947</v>
      </c>
      <c r="B249" s="24" t="s">
        <v>948</v>
      </c>
      <c r="C249" s="127"/>
    </row>
    <row r="250" spans="1:3" ht="37.5" hidden="1">
      <c r="A250" s="25" t="s">
        <v>949</v>
      </c>
      <c r="B250" s="24" t="s">
        <v>950</v>
      </c>
      <c r="C250" s="127"/>
    </row>
    <row r="251" spans="1:3" ht="37.5" hidden="1">
      <c r="A251" s="25" t="s">
        <v>508</v>
      </c>
      <c r="B251" s="24" t="s">
        <v>509</v>
      </c>
      <c r="C251" s="127"/>
    </row>
    <row r="252" spans="1:3" ht="37.5" hidden="1">
      <c r="A252" s="25" t="s">
        <v>510</v>
      </c>
      <c r="B252" s="24" t="s">
        <v>1462</v>
      </c>
      <c r="C252" s="127"/>
    </row>
    <row r="253" spans="1:3" ht="37.5" hidden="1">
      <c r="A253" s="25" t="s">
        <v>1463</v>
      </c>
      <c r="B253" s="24" t="s">
        <v>973</v>
      </c>
      <c r="C253" s="127"/>
    </row>
    <row r="254" spans="1:3" ht="37.5" hidden="1">
      <c r="A254" s="25" t="s">
        <v>974</v>
      </c>
      <c r="B254" s="24" t="s">
        <v>975</v>
      </c>
      <c r="C254" s="127"/>
    </row>
    <row r="255" spans="1:3" ht="75" hidden="1">
      <c r="A255" s="25" t="s">
        <v>976</v>
      </c>
      <c r="B255" s="24" t="s">
        <v>977</v>
      </c>
      <c r="C255" s="127"/>
    </row>
    <row r="256" spans="1:3" ht="75" hidden="1">
      <c r="A256" s="25" t="s">
        <v>978</v>
      </c>
      <c r="B256" s="24" t="s">
        <v>979</v>
      </c>
      <c r="C256" s="127"/>
    </row>
    <row r="257" spans="1:3" ht="37.5" hidden="1">
      <c r="A257" s="25" t="s">
        <v>980</v>
      </c>
      <c r="B257" s="24" t="s">
        <v>981</v>
      </c>
      <c r="C257" s="126">
        <f>C258+C259</f>
        <v>0</v>
      </c>
    </row>
    <row r="258" spans="1:3" ht="75" hidden="1">
      <c r="A258" s="25" t="s">
        <v>257</v>
      </c>
      <c r="B258" s="24" t="s">
        <v>258</v>
      </c>
      <c r="C258" s="127"/>
    </row>
    <row r="259" spans="1:3" ht="112.5" hidden="1">
      <c r="A259" s="25" t="s">
        <v>259</v>
      </c>
      <c r="B259" s="24" t="s">
        <v>899</v>
      </c>
      <c r="C259" s="127"/>
    </row>
    <row r="260" spans="1:3" ht="37.5" hidden="1">
      <c r="A260" s="25" t="s">
        <v>1407</v>
      </c>
      <c r="B260" s="24" t="s">
        <v>1408</v>
      </c>
      <c r="C260" s="126">
        <f>C261+C262</f>
        <v>0</v>
      </c>
    </row>
    <row r="261" spans="1:3" ht="56.25" hidden="1">
      <c r="A261" s="25" t="s">
        <v>1049</v>
      </c>
      <c r="B261" s="24" t="s">
        <v>1050</v>
      </c>
      <c r="C261" s="127"/>
    </row>
    <row r="262" spans="1:3" ht="56.25" hidden="1">
      <c r="A262" s="25" t="s">
        <v>1051</v>
      </c>
      <c r="B262" s="24" t="s">
        <v>1052</v>
      </c>
      <c r="C262" s="127"/>
    </row>
    <row r="263" spans="1:3" ht="56.25" hidden="1">
      <c r="A263" s="25" t="s">
        <v>1369</v>
      </c>
      <c r="B263" s="24" t="s">
        <v>1370</v>
      </c>
      <c r="C263" s="126">
        <f>C264+C265+C266+C267+C268+C269</f>
        <v>0</v>
      </c>
    </row>
    <row r="264" spans="1:3" ht="56.25" hidden="1">
      <c r="A264" s="25" t="s">
        <v>1371</v>
      </c>
      <c r="B264" s="24" t="s">
        <v>1372</v>
      </c>
      <c r="C264" s="127"/>
    </row>
    <row r="265" spans="1:3" ht="56.25" hidden="1">
      <c r="A265" s="25" t="s">
        <v>1373</v>
      </c>
      <c r="B265" s="24" t="s">
        <v>1374</v>
      </c>
      <c r="C265" s="127"/>
    </row>
    <row r="266" spans="1:3" ht="56.25" hidden="1">
      <c r="A266" s="25" t="s">
        <v>1375</v>
      </c>
      <c r="B266" s="24" t="s">
        <v>1376</v>
      </c>
      <c r="C266" s="127"/>
    </row>
    <row r="267" spans="1:3" ht="56.25" hidden="1">
      <c r="A267" s="25" t="s">
        <v>1377</v>
      </c>
      <c r="B267" s="24" t="s">
        <v>1699</v>
      </c>
      <c r="C267" s="127"/>
    </row>
    <row r="268" spans="1:3" ht="56.25" hidden="1">
      <c r="A268" s="25" t="s">
        <v>1700</v>
      </c>
      <c r="B268" s="24" t="s">
        <v>1701</v>
      </c>
      <c r="C268" s="127"/>
    </row>
    <row r="269" spans="1:3" ht="56.25" hidden="1">
      <c r="A269" s="25" t="s">
        <v>1520</v>
      </c>
      <c r="B269" s="24" t="s">
        <v>108</v>
      </c>
      <c r="C269" s="127"/>
    </row>
    <row r="270" spans="1:3" ht="37.5" hidden="1">
      <c r="A270" s="25" t="s">
        <v>767</v>
      </c>
      <c r="B270" s="24" t="s">
        <v>768</v>
      </c>
      <c r="C270" s="126">
        <f>C271+C272+C273+C274+C275+C276</f>
        <v>0</v>
      </c>
    </row>
    <row r="271" spans="1:3" ht="56.25" hidden="1">
      <c r="A271" s="25" t="s">
        <v>769</v>
      </c>
      <c r="B271" s="24" t="s">
        <v>770</v>
      </c>
      <c r="C271" s="127"/>
    </row>
    <row r="272" spans="1:3" ht="56.25" hidden="1">
      <c r="A272" s="25" t="s">
        <v>407</v>
      </c>
      <c r="B272" s="24" t="s">
        <v>408</v>
      </c>
      <c r="C272" s="127"/>
    </row>
    <row r="273" spans="1:9" ht="56.25" hidden="1">
      <c r="A273" s="25" t="s">
        <v>409</v>
      </c>
      <c r="B273" s="24" t="s">
        <v>410</v>
      </c>
      <c r="C273" s="127"/>
    </row>
    <row r="274" spans="1:9" ht="56.25" hidden="1">
      <c r="A274" s="25" t="s">
        <v>473</v>
      </c>
      <c r="B274" s="24" t="s">
        <v>881</v>
      </c>
      <c r="C274" s="127"/>
    </row>
    <row r="275" spans="1:9" ht="56.25" hidden="1">
      <c r="A275" s="25" t="s">
        <v>61</v>
      </c>
      <c r="B275" s="24" t="s">
        <v>62</v>
      </c>
      <c r="C275" s="127"/>
    </row>
    <row r="276" spans="1:9" ht="56.25" hidden="1">
      <c r="A276" s="25" t="s">
        <v>63</v>
      </c>
      <c r="B276" s="24" t="s">
        <v>64</v>
      </c>
      <c r="C276" s="127"/>
    </row>
    <row r="277" spans="1:9" hidden="1">
      <c r="A277" s="25" t="s">
        <v>65</v>
      </c>
      <c r="B277" s="24" t="s">
        <v>66</v>
      </c>
      <c r="C277" s="126">
        <f>C278+C279+C280</f>
        <v>0</v>
      </c>
    </row>
    <row r="278" spans="1:9" ht="56.25" hidden="1">
      <c r="A278" s="25" t="s">
        <v>135</v>
      </c>
      <c r="B278" s="24" t="s">
        <v>136</v>
      </c>
      <c r="C278" s="127"/>
    </row>
    <row r="279" spans="1:9" ht="75" hidden="1">
      <c r="A279" s="25" t="s">
        <v>1078</v>
      </c>
      <c r="B279" s="24" t="s">
        <v>1079</v>
      </c>
      <c r="C279" s="127"/>
    </row>
    <row r="280" spans="1:9" ht="75" hidden="1">
      <c r="A280" s="25" t="s">
        <v>1080</v>
      </c>
      <c r="B280" s="24" t="s">
        <v>1081</v>
      </c>
      <c r="C280" s="127"/>
    </row>
    <row r="281" spans="1:9" ht="116.25" hidden="1" customHeight="1">
      <c r="A281" s="25" t="s">
        <v>279</v>
      </c>
      <c r="B281" s="24" t="s">
        <v>1921</v>
      </c>
      <c r="C281" s="126">
        <f>C282+C295</f>
        <v>0</v>
      </c>
      <c r="I281" s="257"/>
    </row>
    <row r="282" spans="1:9" ht="97.5" hidden="1" customHeight="1">
      <c r="A282" s="25" t="s">
        <v>442</v>
      </c>
      <c r="B282" s="24" t="s">
        <v>1922</v>
      </c>
      <c r="C282" s="126">
        <f>C294</f>
        <v>0</v>
      </c>
    </row>
    <row r="283" spans="1:9" ht="70.5" hidden="1" customHeight="1">
      <c r="A283" s="25" t="s">
        <v>1248</v>
      </c>
      <c r="B283" s="24" t="s">
        <v>1249</v>
      </c>
      <c r="C283" s="127"/>
    </row>
    <row r="284" spans="1:9" ht="112.5" hidden="1">
      <c r="A284" s="25" t="s">
        <v>192</v>
      </c>
      <c r="B284" s="24" t="s">
        <v>78</v>
      </c>
      <c r="C284" s="127"/>
    </row>
    <row r="285" spans="1:9" ht="93.75" hidden="1">
      <c r="A285" s="25" t="s">
        <v>206</v>
      </c>
      <c r="B285" s="24" t="s">
        <v>207</v>
      </c>
      <c r="C285" s="127"/>
    </row>
    <row r="286" spans="1:9" ht="112.5" hidden="1">
      <c r="A286" s="25" t="s">
        <v>1733</v>
      </c>
      <c r="B286" s="24" t="s">
        <v>1734</v>
      </c>
      <c r="C286" s="127"/>
    </row>
    <row r="287" spans="1:9" ht="93.75" hidden="1">
      <c r="A287" s="25" t="s">
        <v>585</v>
      </c>
      <c r="B287" s="24" t="s">
        <v>586</v>
      </c>
      <c r="C287" s="127"/>
    </row>
    <row r="288" spans="1:9" ht="75" hidden="1">
      <c r="A288" s="25" t="s">
        <v>542</v>
      </c>
      <c r="B288" s="24" t="s">
        <v>543</v>
      </c>
      <c r="C288" s="126">
        <f>C289+C290+C291+C292+C293+C294</f>
        <v>0</v>
      </c>
    </row>
    <row r="289" spans="1:3" ht="56.25" hidden="1">
      <c r="A289" s="25" t="s">
        <v>544</v>
      </c>
      <c r="B289" s="24" t="s">
        <v>545</v>
      </c>
      <c r="C289" s="127"/>
    </row>
    <row r="290" spans="1:3" ht="56.25" hidden="1">
      <c r="A290" s="25" t="s">
        <v>546</v>
      </c>
      <c r="B290" s="24" t="s">
        <v>547</v>
      </c>
      <c r="C290" s="127"/>
    </row>
    <row r="291" spans="1:3" ht="56.25" hidden="1">
      <c r="A291" s="25" t="s">
        <v>548</v>
      </c>
      <c r="B291" s="24" t="s">
        <v>549</v>
      </c>
      <c r="C291" s="127"/>
    </row>
    <row r="292" spans="1:3" ht="56.25" hidden="1">
      <c r="A292" s="25" t="s">
        <v>1325</v>
      </c>
      <c r="B292" s="24" t="s">
        <v>1326</v>
      </c>
      <c r="C292" s="127"/>
    </row>
    <row r="293" spans="1:3" ht="56.25" hidden="1">
      <c r="A293" s="25" t="s">
        <v>1327</v>
      </c>
      <c r="B293" s="24" t="s">
        <v>1328</v>
      </c>
      <c r="C293" s="127"/>
    </row>
    <row r="294" spans="1:3" ht="100.5" hidden="1" customHeight="1">
      <c r="A294" s="25" t="s">
        <v>253</v>
      </c>
      <c r="B294" s="24" t="s">
        <v>1263</v>
      </c>
      <c r="C294" s="127"/>
    </row>
    <row r="295" spans="1:3" ht="102" hidden="1" customHeight="1">
      <c r="A295" s="25" t="s">
        <v>1788</v>
      </c>
      <c r="B295" s="24" t="s">
        <v>1923</v>
      </c>
      <c r="C295" s="126">
        <f>C309+C390</f>
        <v>0</v>
      </c>
    </row>
    <row r="296" spans="1:3" ht="93.75" hidden="1">
      <c r="A296" s="25" t="s">
        <v>1789</v>
      </c>
      <c r="B296" s="24" t="s">
        <v>1790</v>
      </c>
      <c r="C296" s="126">
        <f>C297+C298+C299+C300+C301+C302+C303+C304+C305+C306+C307+C308+C309+C310+C311+C312+C313</f>
        <v>0</v>
      </c>
    </row>
    <row r="297" spans="1:3" ht="75" hidden="1">
      <c r="A297" s="25" t="s">
        <v>1791</v>
      </c>
      <c r="B297" s="24" t="s">
        <v>1792</v>
      </c>
      <c r="C297" s="127"/>
    </row>
    <row r="298" spans="1:3" ht="93.75" hidden="1">
      <c r="A298" s="25" t="s">
        <v>898</v>
      </c>
      <c r="B298" s="24" t="s">
        <v>1832</v>
      </c>
      <c r="C298" s="127"/>
    </row>
    <row r="299" spans="1:3" ht="75" hidden="1">
      <c r="A299" s="25" t="s">
        <v>1232</v>
      </c>
      <c r="B299" s="24" t="s">
        <v>1233</v>
      </c>
      <c r="C299" s="127"/>
    </row>
    <row r="300" spans="1:3" ht="75" hidden="1">
      <c r="A300" s="25" t="s">
        <v>1818</v>
      </c>
      <c r="B300" s="24" t="s">
        <v>1819</v>
      </c>
      <c r="C300" s="127"/>
    </row>
    <row r="301" spans="1:3" ht="93.75" hidden="1">
      <c r="A301" s="25" t="s">
        <v>1820</v>
      </c>
      <c r="B301" s="24" t="s">
        <v>1821</v>
      </c>
      <c r="C301" s="127"/>
    </row>
    <row r="302" spans="1:3" ht="93.75" hidden="1">
      <c r="A302" s="25" t="s">
        <v>1419</v>
      </c>
      <c r="B302" s="24" t="s">
        <v>1420</v>
      </c>
      <c r="C302" s="127"/>
    </row>
    <row r="303" spans="1:3" ht="75" hidden="1">
      <c r="A303" s="25" t="s">
        <v>1421</v>
      </c>
      <c r="B303" s="24" t="s">
        <v>1422</v>
      </c>
      <c r="C303" s="127"/>
    </row>
    <row r="304" spans="1:3" ht="93.75" hidden="1">
      <c r="A304" s="25" t="s">
        <v>726</v>
      </c>
      <c r="B304" s="24" t="s">
        <v>727</v>
      </c>
      <c r="C304" s="127"/>
    </row>
    <row r="305" spans="1:3" ht="112.5" hidden="1">
      <c r="A305" s="25" t="s">
        <v>1216</v>
      </c>
      <c r="B305" s="24" t="s">
        <v>1217</v>
      </c>
      <c r="C305" s="127"/>
    </row>
    <row r="306" spans="1:3" ht="93.75" hidden="1">
      <c r="A306" s="25" t="s">
        <v>443</v>
      </c>
      <c r="B306" s="24" t="s">
        <v>837</v>
      </c>
      <c r="C306" s="127"/>
    </row>
    <row r="307" spans="1:3" ht="93.75" hidden="1">
      <c r="A307" s="25" t="s">
        <v>176</v>
      </c>
      <c r="B307" s="24" t="s">
        <v>177</v>
      </c>
      <c r="C307" s="127"/>
    </row>
    <row r="308" spans="1:3" ht="93.75" hidden="1">
      <c r="A308" s="25" t="s">
        <v>178</v>
      </c>
      <c r="B308" s="24" t="s">
        <v>179</v>
      </c>
      <c r="C308" s="127"/>
    </row>
    <row r="309" spans="1:3" ht="95.25" hidden="1" customHeight="1">
      <c r="A309" s="25" t="s">
        <v>180</v>
      </c>
      <c r="B309" s="24" t="s">
        <v>1097</v>
      </c>
      <c r="C309" s="127"/>
    </row>
    <row r="310" spans="1:3" ht="56.25" hidden="1">
      <c r="A310" s="25" t="s">
        <v>209</v>
      </c>
      <c r="B310" s="24" t="s">
        <v>210</v>
      </c>
      <c r="C310" s="127"/>
    </row>
    <row r="311" spans="1:3" ht="56.25" hidden="1">
      <c r="A311" s="25" t="s">
        <v>1491</v>
      </c>
      <c r="B311" s="24" t="s">
        <v>1492</v>
      </c>
      <c r="C311" s="127"/>
    </row>
    <row r="312" spans="1:3" ht="56.25" hidden="1">
      <c r="A312" s="25" t="s">
        <v>1778</v>
      </c>
      <c r="B312" s="24" t="s">
        <v>1779</v>
      </c>
      <c r="C312" s="127"/>
    </row>
    <row r="313" spans="1:3" ht="56.25" hidden="1">
      <c r="A313" s="25" t="s">
        <v>1780</v>
      </c>
      <c r="B313" s="24" t="s">
        <v>1781</v>
      </c>
      <c r="C313" s="127"/>
    </row>
    <row r="314" spans="1:3" ht="56.25" hidden="1">
      <c r="A314" s="25" t="s">
        <v>1782</v>
      </c>
      <c r="B314" s="24" t="s">
        <v>1783</v>
      </c>
      <c r="C314" s="127"/>
    </row>
    <row r="315" spans="1:3" ht="75" hidden="1">
      <c r="A315" s="25" t="s">
        <v>1784</v>
      </c>
      <c r="B315" s="24" t="s">
        <v>1785</v>
      </c>
      <c r="C315" s="127"/>
    </row>
    <row r="316" spans="1:3" ht="37.5" hidden="1">
      <c r="A316" s="25" t="s">
        <v>1786</v>
      </c>
      <c r="B316" s="24" t="s">
        <v>1787</v>
      </c>
      <c r="C316" s="127"/>
    </row>
    <row r="317" spans="1:3" ht="37.5" hidden="1">
      <c r="A317" s="25" t="s">
        <v>1410</v>
      </c>
      <c r="B317" s="24" t="s">
        <v>1411</v>
      </c>
      <c r="C317" s="126">
        <f>C318</f>
        <v>0</v>
      </c>
    </row>
    <row r="318" spans="1:3" ht="75" hidden="1">
      <c r="A318" s="25" t="s">
        <v>550</v>
      </c>
      <c r="B318" s="24" t="s">
        <v>551</v>
      </c>
      <c r="C318" s="126">
        <f>C319+C320+C321+C322+C323+C324+C325</f>
        <v>0</v>
      </c>
    </row>
    <row r="319" spans="1:3" ht="56.25" hidden="1">
      <c r="A319" s="25" t="s">
        <v>322</v>
      </c>
      <c r="B319" s="24" t="s">
        <v>323</v>
      </c>
      <c r="C319" s="127"/>
    </row>
    <row r="320" spans="1:3" ht="75" hidden="1">
      <c r="A320" s="25" t="s">
        <v>324</v>
      </c>
      <c r="B320" s="24" t="s">
        <v>325</v>
      </c>
      <c r="C320" s="127"/>
    </row>
    <row r="321" spans="1:3" ht="75" hidden="1">
      <c r="A321" s="25" t="s">
        <v>1126</v>
      </c>
      <c r="B321" s="24" t="s">
        <v>1127</v>
      </c>
      <c r="C321" s="127"/>
    </row>
    <row r="322" spans="1:3" ht="75" hidden="1">
      <c r="A322" s="25" t="s">
        <v>1128</v>
      </c>
      <c r="B322" s="24" t="s">
        <v>1129</v>
      </c>
      <c r="C322" s="127"/>
    </row>
    <row r="323" spans="1:3" ht="75" hidden="1">
      <c r="A323" s="25" t="s">
        <v>737</v>
      </c>
      <c r="B323" s="24" t="s">
        <v>738</v>
      </c>
      <c r="C323" s="127"/>
    </row>
    <row r="324" spans="1:3" ht="75" hidden="1">
      <c r="A324" s="25" t="s">
        <v>1510</v>
      </c>
      <c r="B324" s="24" t="s">
        <v>1511</v>
      </c>
      <c r="C324" s="127"/>
    </row>
    <row r="325" spans="1:3" ht="37.5" hidden="1">
      <c r="A325" s="25" t="s">
        <v>1512</v>
      </c>
      <c r="B325" s="24" t="s">
        <v>1513</v>
      </c>
      <c r="C325" s="127"/>
    </row>
    <row r="326" spans="1:3" ht="56.25" hidden="1">
      <c r="A326" s="25" t="s">
        <v>853</v>
      </c>
      <c r="B326" s="24" t="s">
        <v>854</v>
      </c>
      <c r="C326" s="126">
        <f>C327+C334+C341+C348</f>
        <v>0</v>
      </c>
    </row>
    <row r="327" spans="1:3" ht="75" hidden="1">
      <c r="A327" s="25" t="s">
        <v>855</v>
      </c>
      <c r="B327" s="24" t="s">
        <v>856</v>
      </c>
      <c r="C327" s="126">
        <f>C328+C329+C330+C331+C332+C333</f>
        <v>0</v>
      </c>
    </row>
    <row r="328" spans="1:3" ht="75" hidden="1">
      <c r="A328" s="25" t="s">
        <v>857</v>
      </c>
      <c r="B328" s="24" t="s">
        <v>858</v>
      </c>
      <c r="C328" s="127"/>
    </row>
    <row r="329" spans="1:3" ht="75" hidden="1">
      <c r="A329" s="25" t="s">
        <v>1695</v>
      </c>
      <c r="B329" s="24" t="s">
        <v>1696</v>
      </c>
      <c r="C329" s="127"/>
    </row>
    <row r="330" spans="1:3" ht="75" hidden="1">
      <c r="A330" s="25" t="s">
        <v>1828</v>
      </c>
      <c r="B330" s="24" t="s">
        <v>1829</v>
      </c>
      <c r="C330" s="127"/>
    </row>
    <row r="331" spans="1:3" ht="75" hidden="1">
      <c r="A331" s="25" t="s">
        <v>1830</v>
      </c>
      <c r="B331" s="24" t="s">
        <v>1831</v>
      </c>
      <c r="C331" s="127"/>
    </row>
    <row r="332" spans="1:3" ht="75" hidden="1">
      <c r="A332" s="25" t="s">
        <v>1250</v>
      </c>
      <c r="B332" s="24" t="s">
        <v>1251</v>
      </c>
      <c r="C332" s="127"/>
    </row>
    <row r="333" spans="1:3" ht="75" hidden="1">
      <c r="A333" s="25" t="s">
        <v>1055</v>
      </c>
      <c r="B333" s="24" t="s">
        <v>1668</v>
      </c>
      <c r="C333" s="127"/>
    </row>
    <row r="334" spans="1:3" ht="56.25" hidden="1">
      <c r="A334" s="25" t="s">
        <v>1669</v>
      </c>
      <c r="B334" s="24" t="s">
        <v>1670</v>
      </c>
      <c r="C334" s="126">
        <f>C335+C336+C337+C338+C339+C340</f>
        <v>0</v>
      </c>
    </row>
    <row r="335" spans="1:3" ht="56.25" hidden="1">
      <c r="A335" s="25" t="s">
        <v>1671</v>
      </c>
      <c r="B335" s="24" t="s">
        <v>1672</v>
      </c>
      <c r="C335" s="127"/>
    </row>
    <row r="336" spans="1:3" ht="56.25" hidden="1">
      <c r="A336" s="25" t="s">
        <v>1436</v>
      </c>
      <c r="B336" s="24" t="s">
        <v>1437</v>
      </c>
      <c r="C336" s="127"/>
    </row>
    <row r="337" spans="1:3" ht="56.25" hidden="1">
      <c r="A337" s="25" t="s">
        <v>1438</v>
      </c>
      <c r="B337" s="24" t="s">
        <v>1439</v>
      </c>
      <c r="C337" s="127"/>
    </row>
    <row r="338" spans="1:3" ht="56.25" hidden="1">
      <c r="A338" s="25" t="s">
        <v>1440</v>
      </c>
      <c r="B338" s="24" t="s">
        <v>1441</v>
      </c>
      <c r="C338" s="127"/>
    </row>
    <row r="339" spans="1:3" ht="56.25" hidden="1">
      <c r="A339" s="25" t="s">
        <v>1119</v>
      </c>
      <c r="B339" s="24" t="s">
        <v>68</v>
      </c>
      <c r="C339" s="127"/>
    </row>
    <row r="340" spans="1:3" ht="56.25" hidden="1">
      <c r="A340" s="25" t="s">
        <v>69</v>
      </c>
      <c r="B340" s="24" t="s">
        <v>1275</v>
      </c>
      <c r="C340" s="127"/>
    </row>
    <row r="341" spans="1:3" ht="56.25" hidden="1">
      <c r="A341" s="25" t="s">
        <v>1218</v>
      </c>
      <c r="B341" s="24" t="s">
        <v>990</v>
      </c>
      <c r="C341" s="126">
        <f>C342+C343+C344+C345+C346+C347</f>
        <v>0</v>
      </c>
    </row>
    <row r="342" spans="1:3" ht="56.25" hidden="1">
      <c r="A342" s="25" t="s">
        <v>1070</v>
      </c>
      <c r="B342" s="24" t="s">
        <v>1071</v>
      </c>
      <c r="C342" s="127"/>
    </row>
    <row r="343" spans="1:3" ht="56.25" hidden="1">
      <c r="A343" s="25" t="s">
        <v>490</v>
      </c>
      <c r="B343" s="24" t="s">
        <v>242</v>
      </c>
      <c r="C343" s="127"/>
    </row>
    <row r="344" spans="1:3" ht="56.25" hidden="1">
      <c r="A344" s="25" t="s">
        <v>243</v>
      </c>
      <c r="B344" s="24" t="s">
        <v>728</v>
      </c>
      <c r="C344" s="127"/>
    </row>
    <row r="345" spans="1:3" ht="56.25" hidden="1">
      <c r="A345" s="25" t="s">
        <v>729</v>
      </c>
      <c r="B345" s="24" t="s">
        <v>730</v>
      </c>
      <c r="C345" s="127"/>
    </row>
    <row r="346" spans="1:3" ht="56.25" hidden="1">
      <c r="A346" s="25" t="s">
        <v>731</v>
      </c>
      <c r="B346" s="24" t="s">
        <v>732</v>
      </c>
      <c r="C346" s="127"/>
    </row>
    <row r="347" spans="1:3" ht="56.25" hidden="1">
      <c r="A347" s="25" t="s">
        <v>733</v>
      </c>
      <c r="B347" s="24" t="s">
        <v>734</v>
      </c>
      <c r="C347" s="127"/>
    </row>
    <row r="348" spans="1:3" ht="56.25" hidden="1">
      <c r="A348" s="25" t="s">
        <v>735</v>
      </c>
      <c r="B348" s="24" t="s">
        <v>736</v>
      </c>
      <c r="C348" s="126">
        <f>C349+C350+C351+C352+C353+C354+C355+C356+C357+C358</f>
        <v>0</v>
      </c>
    </row>
    <row r="349" spans="1:3" ht="37.5" hidden="1">
      <c r="A349" s="25" t="s">
        <v>1870</v>
      </c>
      <c r="B349" s="24" t="s">
        <v>1871</v>
      </c>
      <c r="C349" s="127"/>
    </row>
    <row r="350" spans="1:3" ht="56.25" hidden="1">
      <c r="A350" s="25" t="s">
        <v>1872</v>
      </c>
      <c r="B350" s="24" t="s">
        <v>1873</v>
      </c>
      <c r="C350" s="127"/>
    </row>
    <row r="351" spans="1:3" ht="37.5" hidden="1">
      <c r="A351" s="25" t="s">
        <v>1874</v>
      </c>
      <c r="B351" s="24" t="s">
        <v>1875</v>
      </c>
      <c r="C351" s="127"/>
    </row>
    <row r="352" spans="1:3" ht="37.5" hidden="1">
      <c r="A352" s="25" t="s">
        <v>1876</v>
      </c>
      <c r="B352" s="24" t="s">
        <v>1877</v>
      </c>
      <c r="C352" s="127"/>
    </row>
    <row r="353" spans="1:3" ht="37.5" hidden="1">
      <c r="A353" s="25" t="s">
        <v>245</v>
      </c>
      <c r="B353" s="24" t="s">
        <v>246</v>
      </c>
      <c r="C353" s="127"/>
    </row>
    <row r="354" spans="1:3" ht="37.5" hidden="1">
      <c r="A354" s="25" t="s">
        <v>644</v>
      </c>
      <c r="B354" s="24" t="s">
        <v>645</v>
      </c>
      <c r="C354" s="127"/>
    </row>
    <row r="355" spans="1:3" ht="56.25" hidden="1">
      <c r="A355" s="25" t="s">
        <v>646</v>
      </c>
      <c r="B355" s="24" t="s">
        <v>647</v>
      </c>
      <c r="C355" s="127"/>
    </row>
    <row r="356" spans="1:3" ht="56.25" hidden="1">
      <c r="A356" s="25" t="s">
        <v>648</v>
      </c>
      <c r="B356" s="24" t="s">
        <v>649</v>
      </c>
      <c r="C356" s="127"/>
    </row>
    <row r="357" spans="1:3" ht="56.25" hidden="1">
      <c r="A357" s="25" t="s">
        <v>1484</v>
      </c>
      <c r="B357" s="24" t="s">
        <v>1867</v>
      </c>
      <c r="C357" s="127"/>
    </row>
    <row r="358" spans="1:3" ht="75" hidden="1">
      <c r="A358" s="25" t="s">
        <v>1868</v>
      </c>
      <c r="B358" s="24" t="s">
        <v>1869</v>
      </c>
      <c r="C358" s="127"/>
    </row>
    <row r="359" spans="1:3" ht="37.5" hidden="1">
      <c r="A359" s="25" t="s">
        <v>1330</v>
      </c>
      <c r="B359" s="24" t="s">
        <v>1331</v>
      </c>
      <c r="C359" s="126">
        <f>C360+C361+C376+C377+C386+C387+C388</f>
        <v>0</v>
      </c>
    </row>
    <row r="360" spans="1:3" hidden="1">
      <c r="A360" s="25" t="s">
        <v>1332</v>
      </c>
      <c r="B360" s="24" t="s">
        <v>1333</v>
      </c>
      <c r="C360" s="127"/>
    </row>
    <row r="361" spans="1:3" hidden="1">
      <c r="A361" s="25" t="s">
        <v>1334</v>
      </c>
      <c r="B361" s="24" t="s">
        <v>1335</v>
      </c>
      <c r="C361" s="126">
        <f>C362</f>
        <v>0</v>
      </c>
    </row>
    <row r="362" spans="1:3" ht="75" hidden="1">
      <c r="A362" s="25" t="s">
        <v>1336</v>
      </c>
      <c r="B362" s="24" t="s">
        <v>85</v>
      </c>
      <c r="C362" s="126">
        <f>C363+C364+C365+C366+C367+C368+C369+C370+C371+C372</f>
        <v>0</v>
      </c>
    </row>
    <row r="363" spans="1:3" ht="112.5" hidden="1">
      <c r="A363" s="25" t="s">
        <v>86</v>
      </c>
      <c r="B363" s="24" t="s">
        <v>87</v>
      </c>
      <c r="C363" s="127"/>
    </row>
    <row r="364" spans="1:3" ht="112.5" hidden="1">
      <c r="A364" s="25" t="s">
        <v>88</v>
      </c>
      <c r="B364" s="24" t="s">
        <v>89</v>
      </c>
      <c r="C364" s="127"/>
    </row>
    <row r="365" spans="1:3" ht="56.25" hidden="1">
      <c r="A365" s="25" t="s">
        <v>90</v>
      </c>
      <c r="B365" s="24" t="s">
        <v>91</v>
      </c>
      <c r="C365" s="127"/>
    </row>
    <row r="366" spans="1:3" ht="56.25" hidden="1">
      <c r="A366" s="25" t="s">
        <v>1133</v>
      </c>
      <c r="B366" s="24" t="s">
        <v>1134</v>
      </c>
      <c r="C366" s="127"/>
    </row>
    <row r="367" spans="1:3" ht="56.25" hidden="1">
      <c r="A367" s="25" t="s">
        <v>1135</v>
      </c>
      <c r="B367" s="24" t="s">
        <v>1136</v>
      </c>
      <c r="C367" s="127"/>
    </row>
    <row r="368" spans="1:3" ht="112.5" hidden="1">
      <c r="A368" s="25" t="s">
        <v>838</v>
      </c>
      <c r="B368" s="24" t="s">
        <v>839</v>
      </c>
      <c r="C368" s="127"/>
    </row>
    <row r="369" spans="1:3" ht="112.5" hidden="1">
      <c r="A369" s="25" t="s">
        <v>840</v>
      </c>
      <c r="B369" s="24" t="s">
        <v>841</v>
      </c>
      <c r="C369" s="127"/>
    </row>
    <row r="370" spans="1:3" ht="112.5" hidden="1">
      <c r="A370" s="25" t="s">
        <v>842</v>
      </c>
      <c r="B370" s="24" t="s">
        <v>784</v>
      </c>
      <c r="C370" s="127"/>
    </row>
    <row r="371" spans="1:3" ht="93.75" hidden="1">
      <c r="A371" s="25" t="s">
        <v>1897</v>
      </c>
      <c r="B371" s="24" t="s">
        <v>1898</v>
      </c>
      <c r="C371" s="127"/>
    </row>
    <row r="372" spans="1:3" hidden="1">
      <c r="A372" s="25" t="s">
        <v>1899</v>
      </c>
      <c r="B372" s="24" t="s">
        <v>1900</v>
      </c>
      <c r="C372" s="126">
        <f>C373+C374+C375+C376</f>
        <v>0</v>
      </c>
    </row>
    <row r="373" spans="1:3" ht="37.5" hidden="1">
      <c r="A373" s="25" t="s">
        <v>1901</v>
      </c>
      <c r="B373" s="24" t="s">
        <v>1902</v>
      </c>
      <c r="C373" s="127"/>
    </row>
    <row r="374" spans="1:3" ht="37.5" hidden="1">
      <c r="A374" s="25" t="s">
        <v>1903</v>
      </c>
      <c r="B374" s="24" t="s">
        <v>1904</v>
      </c>
      <c r="C374" s="127"/>
    </row>
    <row r="375" spans="1:3" ht="37.5" hidden="1">
      <c r="A375" s="25" t="s">
        <v>1905</v>
      </c>
      <c r="B375" s="24" t="s">
        <v>1906</v>
      </c>
      <c r="C375" s="127"/>
    </row>
    <row r="376" spans="1:3" ht="37.5" hidden="1">
      <c r="A376" s="25" t="s">
        <v>1907</v>
      </c>
      <c r="B376" s="24" t="s">
        <v>1908</v>
      </c>
      <c r="C376" s="127"/>
    </row>
    <row r="377" spans="1:3" ht="37.5" hidden="1">
      <c r="A377" s="25" t="s">
        <v>1909</v>
      </c>
      <c r="B377" s="24" t="s">
        <v>958</v>
      </c>
      <c r="C377" s="126">
        <f>C378+C381+C384+C385</f>
        <v>0</v>
      </c>
    </row>
    <row r="378" spans="1:3" ht="56.25" hidden="1">
      <c r="A378" s="25" t="s">
        <v>959</v>
      </c>
      <c r="B378" s="24" t="s">
        <v>960</v>
      </c>
      <c r="C378" s="126">
        <f>C379+C380</f>
        <v>0</v>
      </c>
    </row>
    <row r="379" spans="1:3" ht="37.5" hidden="1">
      <c r="A379" s="25" t="s">
        <v>961</v>
      </c>
      <c r="B379" s="24" t="s">
        <v>962</v>
      </c>
      <c r="C379" s="127"/>
    </row>
    <row r="380" spans="1:3" ht="56.25" hidden="1">
      <c r="A380" s="25" t="s">
        <v>1337</v>
      </c>
      <c r="B380" s="24" t="s">
        <v>1338</v>
      </c>
      <c r="C380" s="127"/>
    </row>
    <row r="381" spans="1:3" ht="56.25" hidden="1">
      <c r="A381" s="25" t="s">
        <v>1339</v>
      </c>
      <c r="B381" s="24" t="s">
        <v>354</v>
      </c>
      <c r="C381" s="126">
        <f>C382+C383</f>
        <v>0</v>
      </c>
    </row>
    <row r="382" spans="1:3" ht="37.5" hidden="1">
      <c r="A382" s="25" t="s">
        <v>355</v>
      </c>
      <c r="B382" s="24" t="s">
        <v>356</v>
      </c>
      <c r="C382" s="127"/>
    </row>
    <row r="383" spans="1:3" ht="75" hidden="1">
      <c r="A383" s="25" t="s">
        <v>412</v>
      </c>
      <c r="B383" s="24" t="s">
        <v>413</v>
      </c>
      <c r="C383" s="127"/>
    </row>
    <row r="384" spans="1:3" ht="37.5" hidden="1">
      <c r="A384" s="25" t="s">
        <v>414</v>
      </c>
      <c r="B384" s="24" t="s">
        <v>415</v>
      </c>
      <c r="C384" s="127"/>
    </row>
    <row r="385" spans="1:3" ht="37.5" hidden="1">
      <c r="A385" s="25" t="s">
        <v>416</v>
      </c>
      <c r="B385" s="24" t="s">
        <v>417</v>
      </c>
      <c r="C385" s="127"/>
    </row>
    <row r="386" spans="1:3" hidden="1">
      <c r="A386" s="25" t="s">
        <v>418</v>
      </c>
      <c r="B386" s="24" t="s">
        <v>419</v>
      </c>
      <c r="C386" s="127"/>
    </row>
    <row r="387" spans="1:3" ht="93.75" hidden="1">
      <c r="A387" s="25" t="s">
        <v>420</v>
      </c>
      <c r="B387" s="24" t="s">
        <v>211</v>
      </c>
      <c r="C387" s="127"/>
    </row>
    <row r="388" spans="1:3" ht="56.25" hidden="1">
      <c r="A388" s="25" t="s">
        <v>212</v>
      </c>
      <c r="B388" s="24" t="s">
        <v>213</v>
      </c>
      <c r="C388" s="126">
        <f>C389+C390</f>
        <v>0</v>
      </c>
    </row>
    <row r="389" spans="1:3" ht="75" hidden="1">
      <c r="A389" s="25" t="s">
        <v>214</v>
      </c>
      <c r="B389" s="24" t="s">
        <v>215</v>
      </c>
      <c r="C389" s="127"/>
    </row>
    <row r="390" spans="1:3" ht="42.75" hidden="1" customHeight="1">
      <c r="A390" s="25" t="s">
        <v>216</v>
      </c>
      <c r="B390" s="24" t="s">
        <v>551</v>
      </c>
      <c r="C390" s="127"/>
    </row>
    <row r="391" spans="1:3" ht="42.75" hidden="1" customHeight="1">
      <c r="A391" s="25" t="s">
        <v>797</v>
      </c>
      <c r="B391" s="24" t="s">
        <v>738</v>
      </c>
      <c r="C391" s="127"/>
    </row>
    <row r="392" spans="1:3" ht="42.75" hidden="1" customHeight="1">
      <c r="A392" s="25" t="s">
        <v>1410</v>
      </c>
      <c r="B392" s="24" t="s">
        <v>304</v>
      </c>
      <c r="C392" s="127"/>
    </row>
    <row r="393" spans="1:3" ht="78" hidden="1" customHeight="1">
      <c r="A393" s="25" t="s">
        <v>305</v>
      </c>
      <c r="B393" s="24" t="s">
        <v>1018</v>
      </c>
      <c r="C393" s="127"/>
    </row>
    <row r="394" spans="1:3" ht="41.25" hidden="1" customHeight="1">
      <c r="A394" s="25" t="s">
        <v>1330</v>
      </c>
      <c r="B394" s="24" t="s">
        <v>1098</v>
      </c>
      <c r="C394" s="127">
        <f>C395</f>
        <v>0</v>
      </c>
    </row>
    <row r="395" spans="1:3" ht="21.75" hidden="1" customHeight="1">
      <c r="A395" s="25" t="s">
        <v>1332</v>
      </c>
      <c r="B395" s="24" t="s">
        <v>1099</v>
      </c>
      <c r="C395" s="127"/>
    </row>
    <row r="396" spans="1:3" ht="37.5" hidden="1">
      <c r="A396" s="25" t="s">
        <v>798</v>
      </c>
      <c r="B396" s="24" t="s">
        <v>799</v>
      </c>
      <c r="C396" s="126">
        <f>C397+C420+C433</f>
        <v>0</v>
      </c>
    </row>
    <row r="397" spans="1:3" ht="37.5" hidden="1">
      <c r="A397" s="25" t="s">
        <v>800</v>
      </c>
      <c r="B397" s="24" t="s">
        <v>444</v>
      </c>
      <c r="C397" s="126">
        <f>C398+C399+C400+C401+C402+C404+C405+C406+C407++C408+C409+C410+C411+C412+C413+C414+C415+C416+C417+C418+C419</f>
        <v>0</v>
      </c>
    </row>
    <row r="398" spans="1:3" hidden="1">
      <c r="A398" s="25" t="s">
        <v>445</v>
      </c>
      <c r="B398" s="24" t="s">
        <v>446</v>
      </c>
      <c r="C398" s="127"/>
    </row>
    <row r="399" spans="1:3" ht="37.5" hidden="1">
      <c r="A399" s="25" t="s">
        <v>447</v>
      </c>
      <c r="B399" s="24" t="s">
        <v>448</v>
      </c>
      <c r="C399" s="127"/>
    </row>
    <row r="400" spans="1:3" ht="75" hidden="1">
      <c r="A400" s="25" t="s">
        <v>1606</v>
      </c>
      <c r="B400" s="24" t="s">
        <v>1607</v>
      </c>
      <c r="C400" s="127"/>
    </row>
    <row r="401" spans="1:3" ht="93.75" hidden="1">
      <c r="A401" s="25" t="s">
        <v>482</v>
      </c>
      <c r="B401" s="24" t="s">
        <v>886</v>
      </c>
      <c r="C401" s="127"/>
    </row>
    <row r="402" spans="1:3" ht="37.5" hidden="1">
      <c r="A402" s="25" t="s">
        <v>887</v>
      </c>
      <c r="B402" s="24" t="s">
        <v>888</v>
      </c>
      <c r="C402" s="127"/>
    </row>
    <row r="403" spans="1:3" ht="37.5" hidden="1">
      <c r="A403" s="25" t="s">
        <v>889</v>
      </c>
      <c r="B403" s="24" t="s">
        <v>890</v>
      </c>
      <c r="C403" s="127"/>
    </row>
    <row r="404" spans="1:3" ht="37.5" hidden="1">
      <c r="A404" s="25" t="s">
        <v>891</v>
      </c>
      <c r="B404" s="24" t="s">
        <v>892</v>
      </c>
      <c r="C404" s="127"/>
    </row>
    <row r="405" spans="1:3" hidden="1">
      <c r="A405" s="25" t="s">
        <v>893</v>
      </c>
      <c r="B405" s="24" t="s">
        <v>1069</v>
      </c>
      <c r="C405" s="127"/>
    </row>
    <row r="406" spans="1:3" ht="75" hidden="1">
      <c r="A406" s="25" t="s">
        <v>924</v>
      </c>
      <c r="B406" s="24" t="s">
        <v>925</v>
      </c>
      <c r="C406" s="127"/>
    </row>
    <row r="407" spans="1:3" ht="37.5" hidden="1">
      <c r="A407" s="25" t="s">
        <v>926</v>
      </c>
      <c r="B407" s="24" t="s">
        <v>927</v>
      </c>
      <c r="C407" s="127"/>
    </row>
    <row r="408" spans="1:3" ht="37.5" hidden="1">
      <c r="A408" s="25" t="s">
        <v>222</v>
      </c>
      <c r="B408" s="24" t="s">
        <v>223</v>
      </c>
      <c r="C408" s="127"/>
    </row>
    <row r="409" spans="1:3" ht="37.5" hidden="1">
      <c r="A409" s="25" t="s">
        <v>1549</v>
      </c>
      <c r="B409" s="24" t="s">
        <v>1550</v>
      </c>
      <c r="C409" s="127"/>
    </row>
    <row r="410" spans="1:3" hidden="1">
      <c r="A410" s="25" t="s">
        <v>1551</v>
      </c>
      <c r="B410" s="24" t="s">
        <v>1552</v>
      </c>
      <c r="C410" s="127"/>
    </row>
    <row r="411" spans="1:3" ht="112.5" hidden="1">
      <c r="A411" s="25" t="s">
        <v>1553</v>
      </c>
      <c r="B411" s="24" t="s">
        <v>1554</v>
      </c>
      <c r="C411" s="127"/>
    </row>
    <row r="412" spans="1:3" ht="56.25" hidden="1">
      <c r="A412" s="25" t="s">
        <v>1555</v>
      </c>
      <c r="B412" s="24" t="s">
        <v>1556</v>
      </c>
      <c r="C412" s="127"/>
    </row>
    <row r="413" spans="1:3" ht="75" hidden="1">
      <c r="A413" s="25" t="s">
        <v>1557</v>
      </c>
      <c r="B413" s="24" t="s">
        <v>1558</v>
      </c>
      <c r="C413" s="127"/>
    </row>
    <row r="414" spans="1:3" ht="112.5" hidden="1">
      <c r="A414" s="25" t="s">
        <v>602</v>
      </c>
      <c r="B414" s="24" t="s">
        <v>603</v>
      </c>
      <c r="C414" s="127"/>
    </row>
    <row r="415" spans="1:3" ht="37.5" hidden="1">
      <c r="A415" s="25" t="s">
        <v>604</v>
      </c>
      <c r="B415" s="24" t="s">
        <v>605</v>
      </c>
      <c r="C415" s="127"/>
    </row>
    <row r="416" spans="1:3" ht="75" hidden="1">
      <c r="A416" s="25" t="s">
        <v>606</v>
      </c>
      <c r="B416" s="24" t="s">
        <v>607</v>
      </c>
      <c r="C416" s="127"/>
    </row>
    <row r="417" spans="1:3" ht="37.5" hidden="1">
      <c r="A417" s="25" t="s">
        <v>608</v>
      </c>
      <c r="B417" s="24" t="s">
        <v>609</v>
      </c>
      <c r="C417" s="127"/>
    </row>
    <row r="418" spans="1:3" hidden="1">
      <c r="A418" s="25" t="s">
        <v>610</v>
      </c>
      <c r="B418" s="24" t="s">
        <v>611</v>
      </c>
      <c r="C418" s="127"/>
    </row>
    <row r="419" spans="1:3" ht="112.5" hidden="1">
      <c r="A419" s="25" t="s">
        <v>511</v>
      </c>
      <c r="B419" s="24" t="s">
        <v>512</v>
      </c>
      <c r="C419" s="127"/>
    </row>
    <row r="420" spans="1:3" hidden="1">
      <c r="A420" s="25" t="s">
        <v>513</v>
      </c>
      <c r="B420" s="24" t="s">
        <v>514</v>
      </c>
      <c r="C420" s="126">
        <f>C421+C422+C427</f>
        <v>0</v>
      </c>
    </row>
    <row r="421" spans="1:3" ht="93.75" hidden="1">
      <c r="A421" s="25" t="s">
        <v>658</v>
      </c>
      <c r="B421" s="24" t="s">
        <v>659</v>
      </c>
      <c r="C421" s="127"/>
    </row>
    <row r="422" spans="1:3" ht="37.5" hidden="1">
      <c r="A422" s="25" t="s">
        <v>660</v>
      </c>
      <c r="B422" s="24" t="s">
        <v>661</v>
      </c>
      <c r="C422" s="126">
        <f>C423+C424+C425+C426</f>
        <v>0</v>
      </c>
    </row>
    <row r="423" spans="1:3" ht="56.25" hidden="1">
      <c r="A423" s="25" t="s">
        <v>662</v>
      </c>
      <c r="B423" s="24" t="s">
        <v>663</v>
      </c>
      <c r="C423" s="127"/>
    </row>
    <row r="424" spans="1:3" ht="56.25" hidden="1">
      <c r="A424" s="25" t="s">
        <v>562</v>
      </c>
      <c r="B424" s="24" t="s">
        <v>850</v>
      </c>
      <c r="C424" s="127"/>
    </row>
    <row r="425" spans="1:3" ht="56.25" hidden="1">
      <c r="A425" s="25" t="s">
        <v>851</v>
      </c>
      <c r="B425" s="24" t="s">
        <v>852</v>
      </c>
      <c r="C425" s="127"/>
    </row>
    <row r="426" spans="1:3" ht="75" hidden="1">
      <c r="A426" s="25" t="s">
        <v>2</v>
      </c>
      <c r="B426" s="24" t="s">
        <v>3</v>
      </c>
      <c r="C426" s="127"/>
    </row>
    <row r="427" spans="1:3" hidden="1">
      <c r="A427" s="25" t="s">
        <v>4</v>
      </c>
      <c r="B427" s="24" t="s">
        <v>5</v>
      </c>
      <c r="C427" s="126">
        <f>C428+C429+C430+C431+C432</f>
        <v>0</v>
      </c>
    </row>
    <row r="428" spans="1:3" ht="37.5" hidden="1">
      <c r="A428" s="25" t="s">
        <v>6</v>
      </c>
      <c r="B428" s="24" t="s">
        <v>7</v>
      </c>
      <c r="C428" s="127"/>
    </row>
    <row r="429" spans="1:3" ht="56.25" hidden="1">
      <c r="A429" s="25" t="s">
        <v>8</v>
      </c>
      <c r="B429" s="24" t="s">
        <v>9</v>
      </c>
      <c r="C429" s="127"/>
    </row>
    <row r="430" spans="1:3" ht="37.5" hidden="1">
      <c r="A430" s="25" t="s">
        <v>10</v>
      </c>
      <c r="B430" s="24" t="s">
        <v>1175</v>
      </c>
      <c r="C430" s="127"/>
    </row>
    <row r="431" spans="1:3" ht="37.5" hidden="1">
      <c r="A431" s="25" t="s">
        <v>1176</v>
      </c>
      <c r="B431" s="24" t="s">
        <v>1177</v>
      </c>
      <c r="C431" s="127"/>
    </row>
    <row r="432" spans="1:3" ht="37.5" hidden="1">
      <c r="A432" s="25" t="s">
        <v>1178</v>
      </c>
      <c r="B432" s="24" t="s">
        <v>1179</v>
      </c>
      <c r="C432" s="127"/>
    </row>
    <row r="433" spans="1:3" ht="37.5" hidden="1">
      <c r="A433" s="25" t="s">
        <v>1180</v>
      </c>
      <c r="B433" s="24" t="s">
        <v>1181</v>
      </c>
      <c r="C433" s="126">
        <f>C434+C435+C436+C437+C438+C439+C440+C441+C442+C443</f>
        <v>0</v>
      </c>
    </row>
    <row r="434" spans="1:3" ht="37.5" hidden="1">
      <c r="A434" s="25" t="s">
        <v>219</v>
      </c>
      <c r="B434" s="24" t="s">
        <v>220</v>
      </c>
      <c r="C434" s="127"/>
    </row>
    <row r="435" spans="1:3" ht="56.25" hidden="1">
      <c r="A435" s="25" t="s">
        <v>1684</v>
      </c>
      <c r="B435" s="24" t="s">
        <v>1685</v>
      </c>
      <c r="C435" s="127"/>
    </row>
    <row r="436" spans="1:3" ht="37.5" hidden="1">
      <c r="A436" s="25" t="s">
        <v>364</v>
      </c>
      <c r="B436" s="24" t="s">
        <v>365</v>
      </c>
      <c r="C436" s="127"/>
    </row>
    <row r="437" spans="1:3" ht="56.25" hidden="1">
      <c r="A437" s="25" t="s">
        <v>780</v>
      </c>
      <c r="B437" s="24" t="s">
        <v>781</v>
      </c>
      <c r="C437" s="127"/>
    </row>
    <row r="438" spans="1:3" ht="56.25" hidden="1">
      <c r="A438" s="25" t="s">
        <v>782</v>
      </c>
      <c r="B438" s="24" t="s">
        <v>783</v>
      </c>
      <c r="C438" s="127"/>
    </row>
    <row r="439" spans="1:3" ht="37.5" hidden="1">
      <c r="A439" s="25" t="s">
        <v>357</v>
      </c>
      <c r="B439" s="24" t="s">
        <v>358</v>
      </c>
      <c r="C439" s="127"/>
    </row>
    <row r="440" spans="1:3" ht="56.25" hidden="1">
      <c r="A440" s="25" t="s">
        <v>92</v>
      </c>
      <c r="B440" s="24" t="s">
        <v>93</v>
      </c>
      <c r="C440" s="127"/>
    </row>
    <row r="441" spans="1:3" ht="56.25" hidden="1">
      <c r="A441" s="25" t="s">
        <v>94</v>
      </c>
      <c r="B441" s="24" t="s">
        <v>95</v>
      </c>
      <c r="C441" s="127"/>
    </row>
    <row r="442" spans="1:3" ht="24.75" hidden="1" customHeight="1">
      <c r="A442" s="25" t="s">
        <v>1824</v>
      </c>
      <c r="B442" s="24" t="s">
        <v>1825</v>
      </c>
      <c r="C442" s="127"/>
    </row>
    <row r="443" spans="1:3" ht="24.75" hidden="1" customHeight="1">
      <c r="A443" s="25" t="s">
        <v>955</v>
      </c>
      <c r="B443" s="24" t="s">
        <v>956</v>
      </c>
      <c r="C443" s="127"/>
    </row>
    <row r="444" spans="1:3" ht="28.5" hidden="1" customHeight="1">
      <c r="A444" s="25" t="s">
        <v>957</v>
      </c>
      <c r="B444" s="24" t="s">
        <v>799</v>
      </c>
      <c r="C444" s="127">
        <f>C445</f>
        <v>0</v>
      </c>
    </row>
    <row r="445" spans="1:3" ht="44.25" hidden="1" customHeight="1">
      <c r="A445" s="25" t="s">
        <v>1774</v>
      </c>
      <c r="B445" s="24" t="s">
        <v>783</v>
      </c>
      <c r="C445" s="127"/>
    </row>
    <row r="446" spans="1:3" ht="44.25" customHeight="1">
      <c r="A446" s="25" t="s">
        <v>47</v>
      </c>
      <c r="B446" s="24" t="s">
        <v>2560</v>
      </c>
      <c r="C446" s="129">
        <v>25</v>
      </c>
    </row>
    <row r="447" spans="1:3" ht="44.25" customHeight="1">
      <c r="A447" s="25" t="s">
        <v>47</v>
      </c>
      <c r="B447" s="24" t="s">
        <v>2559</v>
      </c>
      <c r="C447" s="127">
        <v>25</v>
      </c>
    </row>
    <row r="448" spans="1:3" ht="44.25" customHeight="1">
      <c r="A448" s="25" t="s">
        <v>124</v>
      </c>
      <c r="B448" s="24" t="s">
        <v>125</v>
      </c>
      <c r="C448" s="129">
        <f>C449</f>
        <v>20</v>
      </c>
    </row>
    <row r="449" spans="1:3" ht="44.25" customHeight="1">
      <c r="A449" s="25" t="s">
        <v>2181</v>
      </c>
      <c r="B449" s="24" t="s">
        <v>2182</v>
      </c>
      <c r="C449" s="127">
        <v>20</v>
      </c>
    </row>
    <row r="450" spans="1:3" ht="37.5" hidden="1">
      <c r="A450" s="25" t="s">
        <v>1775</v>
      </c>
      <c r="B450" s="24" t="s">
        <v>1100</v>
      </c>
      <c r="C450" s="126">
        <f>C561+C559</f>
        <v>0</v>
      </c>
    </row>
    <row r="451" spans="1:3" hidden="1">
      <c r="A451" s="25" t="s">
        <v>1089</v>
      </c>
      <c r="B451" s="24" t="s">
        <v>1090</v>
      </c>
      <c r="C451" s="126">
        <f>C452+C453+C454+C455+C456+C457</f>
        <v>0</v>
      </c>
    </row>
    <row r="452" spans="1:3" hidden="1">
      <c r="A452" s="25" t="s">
        <v>1091</v>
      </c>
      <c r="B452" s="24" t="s">
        <v>1092</v>
      </c>
      <c r="C452" s="127"/>
    </row>
    <row r="453" spans="1:3" ht="37.5" hidden="1">
      <c r="A453" s="25" t="s">
        <v>1093</v>
      </c>
      <c r="B453" s="24" t="s">
        <v>1094</v>
      </c>
      <c r="C453" s="127"/>
    </row>
    <row r="454" spans="1:3" hidden="1">
      <c r="A454" s="25" t="s">
        <v>1095</v>
      </c>
      <c r="B454" s="24" t="s">
        <v>1096</v>
      </c>
      <c r="C454" s="127"/>
    </row>
    <row r="455" spans="1:3" ht="37.5" hidden="1">
      <c r="A455" s="25" t="s">
        <v>1340</v>
      </c>
      <c r="B455" s="24" t="s">
        <v>1341</v>
      </c>
      <c r="C455" s="127"/>
    </row>
    <row r="456" spans="1:3" ht="37.5" hidden="1">
      <c r="A456" s="25" t="s">
        <v>1342</v>
      </c>
      <c r="B456" s="24" t="s">
        <v>1343</v>
      </c>
      <c r="C456" s="127"/>
    </row>
    <row r="457" spans="1:3" hidden="1">
      <c r="A457" s="25" t="s">
        <v>1344</v>
      </c>
      <c r="B457" s="24" t="s">
        <v>1345</v>
      </c>
      <c r="C457" s="127"/>
    </row>
    <row r="458" spans="1:3" ht="67.5" hidden="1" customHeight="1">
      <c r="A458" s="25" t="s">
        <v>1346</v>
      </c>
      <c r="B458" s="24" t="s">
        <v>1347</v>
      </c>
      <c r="C458" s="126">
        <f>C459+C460+C473+C474</f>
        <v>0</v>
      </c>
    </row>
    <row r="459" spans="1:3" ht="75" hidden="1">
      <c r="A459" s="25" t="s">
        <v>702</v>
      </c>
      <c r="B459" s="24" t="s">
        <v>703</v>
      </c>
      <c r="C459" s="126">
        <f>C461+C463+C465+C467+C469+C471</f>
        <v>0</v>
      </c>
    </row>
    <row r="460" spans="1:3" ht="75" hidden="1">
      <c r="A460" s="25" t="s">
        <v>182</v>
      </c>
      <c r="B460" s="24" t="s">
        <v>183</v>
      </c>
      <c r="C460" s="126">
        <f>C462+C464+C466+C468+C470+C472</f>
        <v>0</v>
      </c>
    </row>
    <row r="461" spans="1:3" ht="56.25" hidden="1">
      <c r="A461" s="25" t="s">
        <v>664</v>
      </c>
      <c r="B461" s="24" t="s">
        <v>665</v>
      </c>
      <c r="C461" s="127"/>
    </row>
    <row r="462" spans="1:3" ht="56.25" hidden="1">
      <c r="A462" s="25" t="s">
        <v>666</v>
      </c>
      <c r="B462" s="24" t="s">
        <v>667</v>
      </c>
      <c r="C462" s="127"/>
    </row>
    <row r="463" spans="1:3" ht="75" hidden="1">
      <c r="A463" s="25" t="s">
        <v>668</v>
      </c>
      <c r="B463" s="24" t="s">
        <v>669</v>
      </c>
      <c r="C463" s="127"/>
    </row>
    <row r="464" spans="1:3" ht="75" hidden="1">
      <c r="A464" s="25" t="s">
        <v>794</v>
      </c>
      <c r="B464" s="24" t="s">
        <v>1464</v>
      </c>
      <c r="C464" s="127"/>
    </row>
    <row r="465" spans="1:3" ht="75" hidden="1">
      <c r="A465" s="25" t="s">
        <v>1465</v>
      </c>
      <c r="B465" s="24" t="s">
        <v>145</v>
      </c>
      <c r="C465" s="127"/>
    </row>
    <row r="466" spans="1:3" ht="75" hidden="1">
      <c r="A466" s="25" t="s">
        <v>596</v>
      </c>
      <c r="B466" s="24" t="s">
        <v>597</v>
      </c>
      <c r="C466" s="127"/>
    </row>
    <row r="467" spans="1:3" ht="56.25" hidden="1">
      <c r="A467" s="25" t="s">
        <v>598</v>
      </c>
      <c r="B467" s="24" t="s">
        <v>599</v>
      </c>
      <c r="C467" s="127"/>
    </row>
    <row r="468" spans="1:3" ht="56.25" hidden="1">
      <c r="A468" s="25" t="s">
        <v>600</v>
      </c>
      <c r="B468" s="24" t="s">
        <v>601</v>
      </c>
      <c r="C468" s="127"/>
    </row>
    <row r="469" spans="1:3" ht="75" hidden="1">
      <c r="A469" s="25" t="s">
        <v>1676</v>
      </c>
      <c r="B469" s="24" t="s">
        <v>1677</v>
      </c>
      <c r="C469" s="127"/>
    </row>
    <row r="470" spans="1:3" ht="75" hidden="1">
      <c r="A470" s="25" t="s">
        <v>1678</v>
      </c>
      <c r="B470" s="24" t="s">
        <v>1679</v>
      </c>
      <c r="C470" s="127"/>
    </row>
    <row r="471" spans="1:3" ht="56.25" hidden="1">
      <c r="A471" s="25" t="s">
        <v>367</v>
      </c>
      <c r="B471" s="24" t="s">
        <v>368</v>
      </c>
      <c r="C471" s="127"/>
    </row>
    <row r="472" spans="1:3" ht="56.25" hidden="1">
      <c r="A472" s="25" t="s">
        <v>485</v>
      </c>
      <c r="B472" s="24" t="s">
        <v>486</v>
      </c>
      <c r="C472" s="127"/>
    </row>
    <row r="473" spans="1:3" ht="77.25" hidden="1" customHeight="1">
      <c r="A473" s="25" t="s">
        <v>280</v>
      </c>
      <c r="B473" s="24" t="s">
        <v>281</v>
      </c>
      <c r="C473" s="126">
        <f>C475+C477+C479+C481+C483+C485+C487+C489+C491+C493+C495+C497+C499+C501+C503+C505+C507+C509+C511+C513+C515+C517+C519</f>
        <v>0</v>
      </c>
    </row>
    <row r="474" spans="1:3" ht="75" hidden="1">
      <c r="A474" s="25" t="s">
        <v>282</v>
      </c>
      <c r="B474" s="24" t="s">
        <v>283</v>
      </c>
      <c r="C474" s="126">
        <f>C476+C478+C480+C482+C484+C486+C488+C490+C492+C494+C496+C498+C500+C502+C504+C506+C508+C510+C512+C514+C516+C518+C520</f>
        <v>0</v>
      </c>
    </row>
    <row r="475" spans="1:3" ht="75" hidden="1">
      <c r="A475" s="25" t="s">
        <v>284</v>
      </c>
      <c r="B475" s="24" t="s">
        <v>285</v>
      </c>
      <c r="C475" s="127"/>
    </row>
    <row r="476" spans="1:3" ht="75" hidden="1">
      <c r="A476" s="25" t="s">
        <v>268</v>
      </c>
      <c r="B476" s="24" t="s">
        <v>269</v>
      </c>
      <c r="C476" s="127"/>
    </row>
    <row r="477" spans="1:3" ht="93.75" hidden="1">
      <c r="A477" s="25" t="s">
        <v>1057</v>
      </c>
      <c r="B477" s="24" t="s">
        <v>1058</v>
      </c>
      <c r="C477" s="127"/>
    </row>
    <row r="478" spans="1:3" ht="93.75" hidden="1">
      <c r="A478" s="25" t="s">
        <v>1059</v>
      </c>
      <c r="B478" s="24" t="s">
        <v>1213</v>
      </c>
      <c r="C478" s="127"/>
    </row>
    <row r="479" spans="1:3" ht="75" hidden="1">
      <c r="A479" s="25" t="s">
        <v>1214</v>
      </c>
      <c r="B479" s="24" t="s">
        <v>1215</v>
      </c>
      <c r="C479" s="127"/>
    </row>
    <row r="480" spans="1:3" ht="75" hidden="1">
      <c r="A480" s="25" t="s">
        <v>587</v>
      </c>
      <c r="B480" s="24" t="s">
        <v>588</v>
      </c>
      <c r="C480" s="127"/>
    </row>
    <row r="481" spans="1:3" ht="56.25" hidden="1">
      <c r="A481" s="25" t="s">
        <v>589</v>
      </c>
      <c r="B481" s="24" t="s">
        <v>590</v>
      </c>
      <c r="C481" s="127"/>
    </row>
    <row r="482" spans="1:3" ht="56.25" hidden="1">
      <c r="A482" s="25" t="s">
        <v>591</v>
      </c>
      <c r="B482" s="24" t="s">
        <v>592</v>
      </c>
      <c r="C482" s="127"/>
    </row>
    <row r="483" spans="1:3" ht="56.25" hidden="1">
      <c r="A483" s="25" t="s">
        <v>593</v>
      </c>
      <c r="B483" s="24" t="s">
        <v>594</v>
      </c>
      <c r="C483" s="127"/>
    </row>
    <row r="484" spans="1:3" ht="56.25" hidden="1">
      <c r="A484" s="25" t="s">
        <v>882</v>
      </c>
      <c r="B484" s="24" t="s">
        <v>883</v>
      </c>
      <c r="C484" s="127"/>
    </row>
    <row r="485" spans="1:3" ht="75" hidden="1">
      <c r="A485" s="25" t="s">
        <v>884</v>
      </c>
      <c r="B485" s="24" t="s">
        <v>281</v>
      </c>
      <c r="C485" s="127"/>
    </row>
    <row r="486" spans="1:3" ht="75" hidden="1">
      <c r="A486" s="25" t="s">
        <v>885</v>
      </c>
      <c r="B486" s="24" t="s">
        <v>1324</v>
      </c>
      <c r="C486" s="127"/>
    </row>
    <row r="487" spans="1:3" ht="56.25" hidden="1">
      <c r="A487" s="25" t="s">
        <v>846</v>
      </c>
      <c r="B487" s="24" t="s">
        <v>847</v>
      </c>
      <c r="C487" s="127"/>
    </row>
    <row r="488" spans="1:3" ht="56.25" hidden="1">
      <c r="A488" s="25" t="s">
        <v>848</v>
      </c>
      <c r="B488" s="24" t="s">
        <v>849</v>
      </c>
      <c r="C488" s="127"/>
    </row>
    <row r="489" spans="1:3" ht="56.25" hidden="1">
      <c r="A489" s="25" t="s">
        <v>971</v>
      </c>
      <c r="B489" s="24" t="s">
        <v>972</v>
      </c>
      <c r="C489" s="127"/>
    </row>
    <row r="490" spans="1:3" ht="56.25" hidden="1">
      <c r="A490" s="25" t="s">
        <v>577</v>
      </c>
      <c r="B490" s="24" t="s">
        <v>578</v>
      </c>
      <c r="C490" s="127"/>
    </row>
    <row r="491" spans="1:3" ht="75" hidden="1">
      <c r="A491" s="25" t="s">
        <v>579</v>
      </c>
      <c r="B491" s="24" t="s">
        <v>580</v>
      </c>
      <c r="C491" s="127"/>
    </row>
    <row r="492" spans="1:3" ht="75" hidden="1">
      <c r="A492" s="25" t="s">
        <v>581</v>
      </c>
      <c r="B492" s="24" t="s">
        <v>582</v>
      </c>
      <c r="C492" s="127"/>
    </row>
    <row r="493" spans="1:3" ht="75" hidden="1">
      <c r="A493" s="25" t="s">
        <v>583</v>
      </c>
      <c r="B493" s="24" t="s">
        <v>584</v>
      </c>
      <c r="C493" s="127"/>
    </row>
    <row r="494" spans="1:3" ht="75" hidden="1">
      <c r="A494" s="25" t="s">
        <v>761</v>
      </c>
      <c r="B494" s="24" t="s">
        <v>762</v>
      </c>
      <c r="C494" s="127"/>
    </row>
    <row r="495" spans="1:3" ht="75" hidden="1">
      <c r="A495" s="25" t="s">
        <v>763</v>
      </c>
      <c r="B495" s="24" t="s">
        <v>779</v>
      </c>
      <c r="C495" s="127"/>
    </row>
    <row r="496" spans="1:3" ht="75" hidden="1">
      <c r="A496" s="25" t="s">
        <v>1381</v>
      </c>
      <c r="B496" s="24" t="s">
        <v>1382</v>
      </c>
      <c r="C496" s="127"/>
    </row>
    <row r="497" spans="1:3" ht="93.75" hidden="1">
      <c r="A497" s="25" t="s">
        <v>1383</v>
      </c>
      <c r="B497" s="24" t="s">
        <v>96</v>
      </c>
      <c r="C497" s="127"/>
    </row>
    <row r="498" spans="1:3" ht="93.75" hidden="1">
      <c r="A498" s="25" t="s">
        <v>1036</v>
      </c>
      <c r="B498" s="24" t="s">
        <v>1037</v>
      </c>
      <c r="C498" s="127"/>
    </row>
    <row r="499" spans="1:3" ht="93.75" hidden="1">
      <c r="A499" s="25" t="s">
        <v>481</v>
      </c>
      <c r="B499" s="24" t="s">
        <v>254</v>
      </c>
      <c r="C499" s="127"/>
    </row>
    <row r="500" spans="1:3" ht="93.75" hidden="1">
      <c r="A500" s="25" t="s">
        <v>255</v>
      </c>
      <c r="B500" s="24" t="s">
        <v>256</v>
      </c>
      <c r="C500" s="127"/>
    </row>
    <row r="501" spans="1:3" ht="112.5" hidden="1">
      <c r="A501" s="25" t="s">
        <v>528</v>
      </c>
      <c r="B501" s="24" t="s">
        <v>1622</v>
      </c>
      <c r="C501" s="127"/>
    </row>
    <row r="502" spans="1:3" ht="112.5" hidden="1">
      <c r="A502" s="25" t="s">
        <v>1623</v>
      </c>
      <c r="B502" s="24" t="s">
        <v>1624</v>
      </c>
      <c r="C502" s="127"/>
    </row>
    <row r="503" spans="1:3" ht="77.25" hidden="1" customHeight="1">
      <c r="A503" s="25" t="s">
        <v>1893</v>
      </c>
      <c r="B503" s="24" t="s">
        <v>1622</v>
      </c>
      <c r="C503" s="127"/>
    </row>
    <row r="504" spans="1:3" ht="93.75" hidden="1">
      <c r="A504" s="25" t="s">
        <v>461</v>
      </c>
      <c r="B504" s="24" t="s">
        <v>462</v>
      </c>
      <c r="C504" s="127"/>
    </row>
    <row r="505" spans="1:3" ht="56.25" hidden="1">
      <c r="A505" s="25" t="s">
        <v>516</v>
      </c>
      <c r="B505" s="24" t="s">
        <v>517</v>
      </c>
      <c r="C505" s="127"/>
    </row>
    <row r="506" spans="1:3" ht="56.25" hidden="1">
      <c r="A506" s="25" t="s">
        <v>1711</v>
      </c>
      <c r="B506" s="24" t="s">
        <v>1489</v>
      </c>
      <c r="C506" s="127"/>
    </row>
    <row r="507" spans="1:3" ht="56.25" hidden="1">
      <c r="A507" s="25" t="s">
        <v>1490</v>
      </c>
      <c r="B507" s="24" t="s">
        <v>785</v>
      </c>
      <c r="C507" s="127"/>
    </row>
    <row r="508" spans="1:3" ht="56.25" hidden="1">
      <c r="A508" s="25" t="s">
        <v>1665</v>
      </c>
      <c r="B508" s="24" t="s">
        <v>1666</v>
      </c>
      <c r="C508" s="127"/>
    </row>
    <row r="509" spans="1:3" ht="75" hidden="1">
      <c r="A509" s="25" t="s">
        <v>1667</v>
      </c>
      <c r="B509" s="24" t="s">
        <v>764</v>
      </c>
      <c r="C509" s="127"/>
    </row>
    <row r="510" spans="1:3" ht="75" hidden="1">
      <c r="A510" s="25" t="s">
        <v>765</v>
      </c>
      <c r="B510" s="24" t="s">
        <v>766</v>
      </c>
      <c r="C510" s="127"/>
    </row>
    <row r="511" spans="1:3" ht="56.25" hidden="1">
      <c r="A511" s="25" t="s">
        <v>722</v>
      </c>
      <c r="B511" s="24" t="s">
        <v>723</v>
      </c>
      <c r="C511" s="127"/>
    </row>
    <row r="512" spans="1:3" ht="56.25" hidden="1">
      <c r="A512" s="25" t="s">
        <v>190</v>
      </c>
      <c r="B512" s="24" t="s">
        <v>191</v>
      </c>
      <c r="C512" s="127"/>
    </row>
    <row r="513" spans="1:3" ht="75" hidden="1">
      <c r="A513" s="25" t="s">
        <v>1105</v>
      </c>
      <c r="B513" s="24" t="s">
        <v>1106</v>
      </c>
      <c r="C513" s="127"/>
    </row>
    <row r="514" spans="1:3" ht="75" hidden="1">
      <c r="A514" s="25" t="s">
        <v>1188</v>
      </c>
      <c r="B514" s="24" t="s">
        <v>1189</v>
      </c>
      <c r="C514" s="127"/>
    </row>
    <row r="515" spans="1:3" ht="75" hidden="1">
      <c r="A515" s="25" t="s">
        <v>1252</v>
      </c>
      <c r="B515" s="24" t="s">
        <v>1253</v>
      </c>
      <c r="C515" s="127"/>
    </row>
    <row r="516" spans="1:3" ht="75" hidden="1">
      <c r="A516" s="25" t="s">
        <v>14</v>
      </c>
      <c r="B516" s="24" t="s">
        <v>15</v>
      </c>
      <c r="C516" s="127"/>
    </row>
    <row r="517" spans="1:3" ht="93.75" hidden="1">
      <c r="A517" s="25" t="s">
        <v>859</v>
      </c>
      <c r="B517" s="24" t="s">
        <v>860</v>
      </c>
      <c r="C517" s="127"/>
    </row>
    <row r="518" spans="1:3" ht="93.75" hidden="1">
      <c r="A518" s="25" t="s">
        <v>861</v>
      </c>
      <c r="B518" s="24" t="s">
        <v>862</v>
      </c>
      <c r="C518" s="127"/>
    </row>
    <row r="519" spans="1:3" ht="93.75" hidden="1">
      <c r="A519" s="25" t="s">
        <v>863</v>
      </c>
      <c r="B519" s="24" t="s">
        <v>864</v>
      </c>
      <c r="C519" s="127"/>
    </row>
    <row r="520" spans="1:3" ht="93.75" hidden="1">
      <c r="A520" s="25" t="s">
        <v>1894</v>
      </c>
      <c r="B520" s="24" t="s">
        <v>1895</v>
      </c>
      <c r="C520" s="127"/>
    </row>
    <row r="521" spans="1:3" ht="75" hidden="1">
      <c r="A521" s="25" t="s">
        <v>1269</v>
      </c>
      <c r="B521" s="24" t="s">
        <v>1744</v>
      </c>
      <c r="C521" s="126">
        <f>C523+C525+C527+C529+C531+C533+C535+C537+C539</f>
        <v>0</v>
      </c>
    </row>
    <row r="522" spans="1:3" ht="75" hidden="1">
      <c r="A522" s="25" t="s">
        <v>1745</v>
      </c>
      <c r="B522" s="24" t="s">
        <v>1746</v>
      </c>
      <c r="C522" s="126">
        <f>C524+C526+C528+C530+C532+C534+C536+C538+C540</f>
        <v>0</v>
      </c>
    </row>
    <row r="523" spans="1:3" ht="75" hidden="1">
      <c r="A523" s="25" t="s">
        <v>1747</v>
      </c>
      <c r="B523" s="24" t="s">
        <v>1748</v>
      </c>
      <c r="C523" s="127"/>
    </row>
    <row r="524" spans="1:3" ht="75" hidden="1">
      <c r="A524" s="25" t="s">
        <v>1749</v>
      </c>
      <c r="B524" s="24" t="s">
        <v>832</v>
      </c>
      <c r="C524" s="126"/>
    </row>
    <row r="525" spans="1:3" ht="75" hidden="1">
      <c r="A525" s="25" t="s">
        <v>131</v>
      </c>
      <c r="B525" s="24" t="s">
        <v>132</v>
      </c>
      <c r="C525" s="127"/>
    </row>
    <row r="526" spans="1:3" ht="75" hidden="1">
      <c r="A526" s="25" t="s">
        <v>133</v>
      </c>
      <c r="B526" s="24" t="s">
        <v>134</v>
      </c>
      <c r="C526" s="127"/>
    </row>
    <row r="527" spans="1:3" ht="75" hidden="1">
      <c r="A527" s="25" t="s">
        <v>159</v>
      </c>
      <c r="B527" s="24" t="s">
        <v>160</v>
      </c>
      <c r="C527" s="127"/>
    </row>
    <row r="528" spans="1:3" ht="75" hidden="1">
      <c r="A528" s="25" t="s">
        <v>161</v>
      </c>
      <c r="B528" s="24" t="s">
        <v>1543</v>
      </c>
      <c r="C528" s="127"/>
    </row>
    <row r="529" spans="1:3" ht="93.75" hidden="1">
      <c r="A529" s="25" t="s">
        <v>1544</v>
      </c>
      <c r="B529" s="24" t="s">
        <v>1545</v>
      </c>
      <c r="C529" s="127"/>
    </row>
    <row r="530" spans="1:3" ht="93.75" hidden="1">
      <c r="A530" s="25" t="s">
        <v>24</v>
      </c>
      <c r="B530" s="24" t="s">
        <v>25</v>
      </c>
      <c r="C530" s="127"/>
    </row>
    <row r="531" spans="1:3" ht="75" hidden="1">
      <c r="A531" s="25" t="s">
        <v>1702</v>
      </c>
      <c r="B531" s="24" t="s">
        <v>1703</v>
      </c>
      <c r="C531" s="127"/>
    </row>
    <row r="532" spans="1:3" ht="75" hidden="1">
      <c r="A532" s="25" t="s">
        <v>1584</v>
      </c>
      <c r="B532" s="24" t="s">
        <v>1585</v>
      </c>
      <c r="C532" s="127"/>
    </row>
    <row r="533" spans="1:3" ht="93.75" hidden="1">
      <c r="A533" s="25" t="s">
        <v>1384</v>
      </c>
      <c r="B533" s="24" t="s">
        <v>1385</v>
      </c>
      <c r="C533" s="127"/>
    </row>
    <row r="534" spans="1:3" ht="93.75" hidden="1">
      <c r="A534" s="25" t="s">
        <v>1386</v>
      </c>
      <c r="B534" s="24" t="s">
        <v>1387</v>
      </c>
      <c r="C534" s="127"/>
    </row>
    <row r="535" spans="1:3" ht="93.75" hidden="1">
      <c r="A535" s="25" t="s">
        <v>1388</v>
      </c>
      <c r="B535" s="24" t="s">
        <v>559</v>
      </c>
      <c r="C535" s="127"/>
    </row>
    <row r="536" spans="1:3" ht="93.75" hidden="1">
      <c r="A536" s="25" t="s">
        <v>560</v>
      </c>
      <c r="B536" s="24" t="s">
        <v>561</v>
      </c>
      <c r="C536" s="127"/>
    </row>
    <row r="537" spans="1:3" ht="75" hidden="1">
      <c r="A537" s="25" t="s">
        <v>1432</v>
      </c>
      <c r="B537" s="24" t="s">
        <v>1433</v>
      </c>
      <c r="C537" s="127"/>
    </row>
    <row r="538" spans="1:3" ht="75" hidden="1">
      <c r="A538" s="25" t="s">
        <v>1434</v>
      </c>
      <c r="B538" s="24" t="s">
        <v>1435</v>
      </c>
      <c r="C538" s="127"/>
    </row>
    <row r="539" spans="1:3" ht="93.75" hidden="1">
      <c r="A539" s="25" t="s">
        <v>612</v>
      </c>
      <c r="B539" s="24" t="s">
        <v>613</v>
      </c>
      <c r="C539" s="127"/>
    </row>
    <row r="540" spans="1:3" ht="93.75" hidden="1">
      <c r="A540" s="25" t="s">
        <v>614</v>
      </c>
      <c r="B540" s="24" t="s">
        <v>615</v>
      </c>
      <c r="C540" s="127"/>
    </row>
    <row r="541" spans="1:3" hidden="1">
      <c r="A541" s="25" t="s">
        <v>616</v>
      </c>
      <c r="B541" s="24" t="s">
        <v>617</v>
      </c>
      <c r="C541" s="126">
        <f>C542+C543+C544+C545+C546+C547+C548+C549+C550+C551</f>
        <v>0</v>
      </c>
    </row>
    <row r="542" spans="1:3" ht="37.5" hidden="1">
      <c r="A542" s="25" t="s">
        <v>1640</v>
      </c>
      <c r="B542" s="24" t="s">
        <v>627</v>
      </c>
      <c r="C542" s="127"/>
    </row>
    <row r="543" spans="1:3" ht="37.5" hidden="1">
      <c r="A543" s="25" t="s">
        <v>628</v>
      </c>
      <c r="B543" s="24" t="s">
        <v>629</v>
      </c>
      <c r="C543" s="127"/>
    </row>
    <row r="544" spans="1:3" ht="37.5" hidden="1">
      <c r="A544" s="25" t="s">
        <v>630</v>
      </c>
      <c r="B544" s="24" t="s">
        <v>631</v>
      </c>
      <c r="C544" s="127"/>
    </row>
    <row r="545" spans="1:3" ht="37.5" hidden="1">
      <c r="A545" s="25" t="s">
        <v>632</v>
      </c>
      <c r="B545" s="24" t="s">
        <v>487</v>
      </c>
      <c r="C545" s="127"/>
    </row>
    <row r="546" spans="1:3" ht="37.5" hidden="1">
      <c r="A546" s="25" t="s">
        <v>488</v>
      </c>
      <c r="B546" s="24" t="s">
        <v>489</v>
      </c>
      <c r="C546" s="127"/>
    </row>
    <row r="547" spans="1:3" ht="37.5" hidden="1">
      <c r="A547" s="25" t="s">
        <v>1466</v>
      </c>
      <c r="B547" s="24" t="s">
        <v>1467</v>
      </c>
      <c r="C547" s="127"/>
    </row>
    <row r="548" spans="1:3" ht="37.5" hidden="1">
      <c r="A548" s="25" t="s">
        <v>1468</v>
      </c>
      <c r="B548" s="24" t="s">
        <v>1469</v>
      </c>
      <c r="C548" s="127"/>
    </row>
    <row r="549" spans="1:3" ht="37.5" hidden="1">
      <c r="A549" s="25" t="s">
        <v>1470</v>
      </c>
      <c r="B549" s="24" t="s">
        <v>1471</v>
      </c>
      <c r="C549" s="127"/>
    </row>
    <row r="550" spans="1:3" ht="56.25" hidden="1">
      <c r="A550" s="25" t="s">
        <v>76</v>
      </c>
      <c r="B550" s="24" t="s">
        <v>77</v>
      </c>
      <c r="C550" s="127"/>
    </row>
    <row r="551" spans="1:3" ht="56.25" hidden="1">
      <c r="A551" s="25" t="s">
        <v>1596</v>
      </c>
      <c r="B551" s="24" t="s">
        <v>1597</v>
      </c>
      <c r="C551" s="127"/>
    </row>
    <row r="552" spans="1:3" ht="51" hidden="1" customHeight="1">
      <c r="A552" s="25" t="s">
        <v>1598</v>
      </c>
      <c r="B552" s="24" t="s">
        <v>1599</v>
      </c>
      <c r="C552" s="127"/>
    </row>
    <row r="553" spans="1:3" ht="30" hidden="1" customHeight="1">
      <c r="A553" s="25" t="s">
        <v>347</v>
      </c>
      <c r="B553" s="24" t="s">
        <v>281</v>
      </c>
      <c r="C553" s="127"/>
    </row>
    <row r="554" spans="1:3" ht="30" hidden="1" customHeight="1">
      <c r="A554" s="25" t="s">
        <v>347</v>
      </c>
      <c r="B554" s="24" t="s">
        <v>1622</v>
      </c>
      <c r="C554" s="127"/>
    </row>
    <row r="555" spans="1:3" ht="51" hidden="1" customHeight="1">
      <c r="A555" s="25" t="s">
        <v>348</v>
      </c>
      <c r="B555" s="24" t="s">
        <v>1347</v>
      </c>
      <c r="C555" s="127"/>
    </row>
    <row r="556" spans="1:3" ht="72" hidden="1" customHeight="1">
      <c r="A556" s="25" t="s">
        <v>349</v>
      </c>
      <c r="B556" s="24" t="s">
        <v>1622</v>
      </c>
      <c r="C556" s="127"/>
    </row>
    <row r="557" spans="1:3" ht="99" hidden="1" customHeight="1">
      <c r="A557" s="25" t="s">
        <v>1346</v>
      </c>
      <c r="B557" s="24" t="s">
        <v>127</v>
      </c>
      <c r="C557" s="184">
        <f>C558</f>
        <v>0</v>
      </c>
    </row>
    <row r="558" spans="1:3" ht="119.25" hidden="1" customHeight="1">
      <c r="A558" s="25" t="s">
        <v>128</v>
      </c>
      <c r="B558" s="24" t="s">
        <v>129</v>
      </c>
      <c r="C558" s="127"/>
    </row>
    <row r="559" spans="1:3" ht="119.25" hidden="1" customHeight="1">
      <c r="A559" s="25" t="s">
        <v>306</v>
      </c>
      <c r="B559" s="24" t="s">
        <v>308</v>
      </c>
      <c r="C559" s="127">
        <f>C560</f>
        <v>0</v>
      </c>
    </row>
    <row r="560" spans="1:3" ht="119.25" hidden="1" customHeight="1">
      <c r="A560" s="25" t="s">
        <v>307</v>
      </c>
      <c r="B560" s="24" t="s">
        <v>309</v>
      </c>
      <c r="C560" s="127"/>
    </row>
    <row r="561" spans="1:3" ht="99" hidden="1" customHeight="1">
      <c r="A561" s="25" t="s">
        <v>1575</v>
      </c>
      <c r="B561" s="24" t="s">
        <v>1209</v>
      </c>
      <c r="C561" s="127">
        <f>C563</f>
        <v>0</v>
      </c>
    </row>
    <row r="562" spans="1:3" ht="45.75" hidden="1" customHeight="1">
      <c r="A562" s="25" t="s">
        <v>1576</v>
      </c>
      <c r="B562" s="24" t="s">
        <v>1210</v>
      </c>
      <c r="C562" s="127"/>
    </row>
    <row r="563" spans="1:3" ht="66.75" hidden="1" customHeight="1">
      <c r="A563" s="25" t="s">
        <v>900</v>
      </c>
      <c r="B563" s="24" t="s">
        <v>1211</v>
      </c>
      <c r="C563" s="127"/>
    </row>
    <row r="564" spans="1:3" ht="0.75" hidden="1" customHeight="1">
      <c r="A564" s="25" t="s">
        <v>901</v>
      </c>
      <c r="B564" s="24" t="s">
        <v>902</v>
      </c>
      <c r="C564" s="126">
        <f>C565+C567</f>
        <v>0</v>
      </c>
    </row>
    <row r="565" spans="1:3" hidden="1">
      <c r="A565" s="25" t="s">
        <v>903</v>
      </c>
      <c r="B565" s="24" t="s">
        <v>904</v>
      </c>
      <c r="C565" s="126">
        <f>C566</f>
        <v>0</v>
      </c>
    </row>
    <row r="566" spans="1:3" hidden="1">
      <c r="A566" s="25" t="s">
        <v>905</v>
      </c>
      <c r="B566" s="24" t="s">
        <v>906</v>
      </c>
      <c r="C566" s="127"/>
    </row>
    <row r="567" spans="1:3" ht="56.25" hidden="1">
      <c r="A567" s="25" t="s">
        <v>907</v>
      </c>
      <c r="B567" s="24" t="s">
        <v>908</v>
      </c>
      <c r="C567" s="126">
        <f>C568+C569+C570+C571+C572+C573</f>
        <v>0</v>
      </c>
    </row>
    <row r="568" spans="1:3" ht="37.5" hidden="1">
      <c r="A568" s="25" t="s">
        <v>909</v>
      </c>
      <c r="B568" s="24" t="s">
        <v>835</v>
      </c>
      <c r="C568" s="127"/>
    </row>
    <row r="569" spans="1:3" ht="56.25" hidden="1">
      <c r="A569" s="25" t="s">
        <v>1480</v>
      </c>
      <c r="B569" s="24" t="s">
        <v>1481</v>
      </c>
      <c r="C569" s="127"/>
    </row>
    <row r="570" spans="1:3" ht="56.25" hidden="1">
      <c r="A570" s="25" t="s">
        <v>1482</v>
      </c>
      <c r="B570" s="24" t="s">
        <v>1483</v>
      </c>
      <c r="C570" s="127"/>
    </row>
    <row r="571" spans="1:3" ht="37.5" hidden="1">
      <c r="A571" s="25" t="s">
        <v>286</v>
      </c>
      <c r="B571" s="24" t="s">
        <v>287</v>
      </c>
      <c r="C571" s="127"/>
    </row>
    <row r="572" spans="1:3" ht="37.5" hidden="1">
      <c r="A572" s="25" t="s">
        <v>288</v>
      </c>
      <c r="B572" s="24" t="s">
        <v>289</v>
      </c>
      <c r="C572" s="127"/>
    </row>
    <row r="573" spans="1:3" ht="37.5" hidden="1">
      <c r="A573" s="25" t="s">
        <v>290</v>
      </c>
      <c r="B573" s="24" t="s">
        <v>291</v>
      </c>
      <c r="C573" s="127"/>
    </row>
    <row r="574" spans="1:3" hidden="1">
      <c r="A574" s="25" t="s">
        <v>292</v>
      </c>
      <c r="B574" s="24" t="s">
        <v>293</v>
      </c>
      <c r="C574" s="126">
        <f>C575+C576+C579+C583+C584+C585+C586+C587+C588+C589+C590+C591+C592+C593+C594+C595+C596+C597+C603+C604+C609+C617+C618+C625+C626+C635+C636+C637+C638+C639+C640</f>
        <v>0</v>
      </c>
    </row>
    <row r="575" spans="1:3" ht="93.75" hidden="1">
      <c r="A575" s="25" t="s">
        <v>294</v>
      </c>
      <c r="B575" s="24" t="s">
        <v>295</v>
      </c>
      <c r="C575" s="127"/>
    </row>
    <row r="576" spans="1:3" ht="112.5" hidden="1">
      <c r="A576" s="25" t="s">
        <v>1162</v>
      </c>
      <c r="B576" s="24" t="s">
        <v>1163</v>
      </c>
      <c r="C576" s="126">
        <f>C577+C578</f>
        <v>0</v>
      </c>
    </row>
    <row r="577" spans="1:3" ht="112.5" hidden="1">
      <c r="A577" s="25" t="s">
        <v>1162</v>
      </c>
      <c r="B577" s="24" t="s">
        <v>1164</v>
      </c>
      <c r="C577" s="127"/>
    </row>
    <row r="578" spans="1:3" ht="75" hidden="1">
      <c r="A578" s="25" t="s">
        <v>1165</v>
      </c>
      <c r="B578" s="24" t="s">
        <v>1166</v>
      </c>
      <c r="C578" s="127"/>
    </row>
    <row r="579" spans="1:3" ht="37.5" hidden="1">
      <c r="A579" s="25" t="s">
        <v>1167</v>
      </c>
      <c r="B579" s="24" t="s">
        <v>1168</v>
      </c>
      <c r="C579" s="126">
        <f>C580+C581+C582</f>
        <v>0</v>
      </c>
    </row>
    <row r="580" spans="1:3" ht="93.75" hidden="1">
      <c r="A580" s="25" t="s">
        <v>1169</v>
      </c>
      <c r="B580" s="24" t="s">
        <v>1170</v>
      </c>
      <c r="C580" s="127"/>
    </row>
    <row r="581" spans="1:3" ht="75" hidden="1">
      <c r="A581" s="25" t="s">
        <v>1423</v>
      </c>
      <c r="B581" s="24" t="s">
        <v>1424</v>
      </c>
      <c r="C581" s="127"/>
    </row>
    <row r="582" spans="1:3" ht="75" hidden="1">
      <c r="A582" s="25" t="s">
        <v>1577</v>
      </c>
      <c r="B582" s="24" t="s">
        <v>1578</v>
      </c>
      <c r="C582" s="127"/>
    </row>
    <row r="583" spans="1:3" ht="37.5" hidden="1">
      <c r="A583" s="25" t="s">
        <v>1579</v>
      </c>
      <c r="B583" s="24" t="s">
        <v>1580</v>
      </c>
      <c r="C583" s="127"/>
    </row>
    <row r="584" spans="1:3" ht="93.75" hidden="1">
      <c r="A584" s="25" t="s">
        <v>217</v>
      </c>
      <c r="B584" s="24" t="s">
        <v>218</v>
      </c>
      <c r="C584" s="127"/>
    </row>
    <row r="585" spans="1:3" ht="93.75" hidden="1">
      <c r="A585" s="25" t="s">
        <v>1367</v>
      </c>
      <c r="B585" s="24" t="s">
        <v>1368</v>
      </c>
      <c r="C585" s="127"/>
    </row>
    <row r="586" spans="1:3" ht="112.5" hidden="1">
      <c r="A586" s="25" t="s">
        <v>1719</v>
      </c>
      <c r="B586" s="24" t="s">
        <v>392</v>
      </c>
      <c r="C586" s="127"/>
    </row>
    <row r="587" spans="1:3" ht="75" hidden="1">
      <c r="A587" s="25" t="s">
        <v>1522</v>
      </c>
      <c r="B587" s="24" t="s">
        <v>1329</v>
      </c>
      <c r="C587" s="127"/>
    </row>
    <row r="588" spans="1:3" ht="75" hidden="1">
      <c r="A588" s="25" t="s">
        <v>1137</v>
      </c>
      <c r="B588" s="24" t="s">
        <v>1138</v>
      </c>
      <c r="C588" s="127"/>
    </row>
    <row r="589" spans="1:3" ht="56.25" hidden="1">
      <c r="A589" s="25" t="s">
        <v>1139</v>
      </c>
      <c r="B589" s="24" t="s">
        <v>1140</v>
      </c>
      <c r="C589" s="127"/>
    </row>
    <row r="590" spans="1:3" ht="56.25" hidden="1">
      <c r="A590" s="25" t="s">
        <v>1141</v>
      </c>
      <c r="B590" s="24" t="s">
        <v>1142</v>
      </c>
      <c r="C590" s="127"/>
    </row>
    <row r="591" spans="1:3" ht="112.5" hidden="1">
      <c r="A591" s="25" t="s">
        <v>1143</v>
      </c>
      <c r="B591" s="24" t="s">
        <v>1144</v>
      </c>
      <c r="C591" s="127"/>
    </row>
    <row r="592" spans="1:3" ht="93.75" hidden="1">
      <c r="A592" s="25" t="s">
        <v>801</v>
      </c>
      <c r="B592" s="24" t="s">
        <v>802</v>
      </c>
      <c r="C592" s="127"/>
    </row>
    <row r="593" spans="1:3" ht="56.25" hidden="1">
      <c r="A593" s="25" t="s">
        <v>803</v>
      </c>
      <c r="B593" s="24" t="s">
        <v>804</v>
      </c>
      <c r="C593" s="127"/>
    </row>
    <row r="594" spans="1:3" ht="56.25" hidden="1">
      <c r="A594" s="25" t="s">
        <v>805</v>
      </c>
      <c r="B594" s="24" t="s">
        <v>806</v>
      </c>
      <c r="C594" s="127"/>
    </row>
    <row r="595" spans="1:3" ht="56.25" hidden="1">
      <c r="A595" s="25" t="s">
        <v>807</v>
      </c>
      <c r="B595" s="24" t="s">
        <v>808</v>
      </c>
      <c r="C595" s="127"/>
    </row>
    <row r="596" spans="1:3" ht="75" hidden="1">
      <c r="A596" s="25" t="s">
        <v>809</v>
      </c>
      <c r="B596" s="24" t="s">
        <v>810</v>
      </c>
      <c r="C596" s="127"/>
    </row>
    <row r="597" spans="1:3" ht="37.5" hidden="1">
      <c r="A597" s="25" t="s">
        <v>387</v>
      </c>
      <c r="B597" s="24" t="s">
        <v>388</v>
      </c>
      <c r="C597" s="126">
        <f>C598+C599+C600+C601+C602</f>
        <v>0</v>
      </c>
    </row>
    <row r="598" spans="1:3" ht="56.25" hidden="1">
      <c r="A598" s="25" t="s">
        <v>389</v>
      </c>
      <c r="B598" s="24" t="s">
        <v>390</v>
      </c>
      <c r="C598" s="127"/>
    </row>
    <row r="599" spans="1:3" ht="56.25" hidden="1">
      <c r="A599" s="25" t="s">
        <v>1842</v>
      </c>
      <c r="B599" s="24" t="s">
        <v>1843</v>
      </c>
      <c r="C599" s="127"/>
    </row>
    <row r="600" spans="1:3" ht="56.25" hidden="1">
      <c r="A600" s="25" t="s">
        <v>337</v>
      </c>
      <c r="B600" s="24" t="s">
        <v>338</v>
      </c>
      <c r="C600" s="127"/>
    </row>
    <row r="601" spans="1:3" ht="56.25" hidden="1">
      <c r="A601" s="25" t="s">
        <v>339</v>
      </c>
      <c r="B601" s="24" t="s">
        <v>340</v>
      </c>
      <c r="C601" s="127"/>
    </row>
    <row r="602" spans="1:3" ht="56.25" hidden="1">
      <c r="A602" s="25" t="s">
        <v>341</v>
      </c>
      <c r="B602" s="24" t="s">
        <v>342</v>
      </c>
      <c r="C602" s="127"/>
    </row>
    <row r="603" spans="1:3" ht="37.5" hidden="1">
      <c r="A603" s="25" t="s">
        <v>343</v>
      </c>
      <c r="B603" s="24" t="s">
        <v>344</v>
      </c>
      <c r="C603" s="127"/>
    </row>
    <row r="604" spans="1:3" ht="112.5" hidden="1">
      <c r="A604" s="25" t="s">
        <v>1715</v>
      </c>
      <c r="B604" s="24" t="s">
        <v>1714</v>
      </c>
      <c r="C604" s="126">
        <f>C605+C606+C607+C608</f>
        <v>0</v>
      </c>
    </row>
    <row r="605" spans="1:3" ht="112.5" hidden="1">
      <c r="A605" s="25" t="s">
        <v>1715</v>
      </c>
      <c r="B605" s="24" t="s">
        <v>1445</v>
      </c>
      <c r="C605" s="127"/>
    </row>
    <row r="606" spans="1:3" ht="112.5" hidden="1">
      <c r="A606" s="25" t="s">
        <v>1715</v>
      </c>
      <c r="B606" s="24" t="s">
        <v>1446</v>
      </c>
      <c r="C606" s="127"/>
    </row>
    <row r="607" spans="1:3" ht="112.5" hidden="1">
      <c r="A607" s="25" t="s">
        <v>1715</v>
      </c>
      <c r="B607" s="24" t="s">
        <v>1447</v>
      </c>
      <c r="C607" s="127"/>
    </row>
    <row r="608" spans="1:3" ht="112.5" hidden="1">
      <c r="A608" s="25" t="s">
        <v>1715</v>
      </c>
      <c r="B608" s="24" t="s">
        <v>1448</v>
      </c>
      <c r="C608" s="127"/>
    </row>
    <row r="609" spans="1:3" ht="56.25" hidden="1">
      <c r="A609" s="25" t="s">
        <v>1495</v>
      </c>
      <c r="B609" s="24" t="s">
        <v>1566</v>
      </c>
      <c r="C609" s="126">
        <f>C610+C611+C612+C613+C614+C615+C616</f>
        <v>0</v>
      </c>
    </row>
    <row r="610" spans="1:3" ht="75" hidden="1">
      <c r="A610" s="25" t="s">
        <v>1600</v>
      </c>
      <c r="B610" s="24" t="s">
        <v>1601</v>
      </c>
      <c r="C610" s="127"/>
    </row>
    <row r="611" spans="1:3" ht="93.75" hidden="1">
      <c r="A611" s="25" t="s">
        <v>1602</v>
      </c>
      <c r="B611" s="24" t="s">
        <v>1603</v>
      </c>
      <c r="C611" s="127"/>
    </row>
    <row r="612" spans="1:3" ht="75" hidden="1">
      <c r="A612" s="25" t="s">
        <v>1604</v>
      </c>
      <c r="B612" s="24" t="s">
        <v>1605</v>
      </c>
      <c r="C612" s="127"/>
    </row>
    <row r="613" spans="1:3" ht="93.75" hidden="1">
      <c r="A613" s="25" t="s">
        <v>378</v>
      </c>
      <c r="B613" s="24" t="s">
        <v>379</v>
      </c>
      <c r="C613" s="127"/>
    </row>
    <row r="614" spans="1:3" ht="93.75" hidden="1">
      <c r="A614" s="25" t="s">
        <v>380</v>
      </c>
      <c r="B614" s="24" t="s">
        <v>381</v>
      </c>
      <c r="C614" s="127"/>
    </row>
    <row r="615" spans="1:3" ht="93.75" hidden="1">
      <c r="A615" s="25" t="s">
        <v>1588</v>
      </c>
      <c r="B615" s="24" t="s">
        <v>1589</v>
      </c>
      <c r="C615" s="127"/>
    </row>
    <row r="616" spans="1:3" ht="93.75" hidden="1">
      <c r="A616" s="25" t="s">
        <v>1590</v>
      </c>
      <c r="B616" s="24" t="s">
        <v>1591</v>
      </c>
      <c r="C616" s="127"/>
    </row>
    <row r="617" spans="1:3" ht="37.5" hidden="1">
      <c r="A617" s="25" t="s">
        <v>1592</v>
      </c>
      <c r="B617" s="24" t="s">
        <v>1593</v>
      </c>
      <c r="C617" s="127"/>
    </row>
    <row r="618" spans="1:3" ht="37.5" hidden="1">
      <c r="A618" s="25" t="s">
        <v>1594</v>
      </c>
      <c r="B618" s="24" t="s">
        <v>1595</v>
      </c>
      <c r="C618" s="126">
        <f>C619+C620+C621+C622+C623+C624</f>
        <v>0</v>
      </c>
    </row>
    <row r="619" spans="1:3" ht="37.5" hidden="1">
      <c r="A619" s="25" t="s">
        <v>463</v>
      </c>
      <c r="B619" s="24" t="s">
        <v>464</v>
      </c>
      <c r="C619" s="127"/>
    </row>
    <row r="620" spans="1:3" ht="56.25" hidden="1">
      <c r="A620" s="25" t="s">
        <v>465</v>
      </c>
      <c r="B620" s="24" t="s">
        <v>466</v>
      </c>
      <c r="C620" s="127"/>
    </row>
    <row r="621" spans="1:3" ht="37.5" hidden="1">
      <c r="A621" s="25" t="s">
        <v>821</v>
      </c>
      <c r="B621" s="24" t="s">
        <v>822</v>
      </c>
      <c r="C621" s="127"/>
    </row>
    <row r="622" spans="1:3" ht="56.25" hidden="1">
      <c r="A622" s="25" t="s">
        <v>823</v>
      </c>
      <c r="B622" s="24" t="s">
        <v>824</v>
      </c>
      <c r="C622" s="127"/>
    </row>
    <row r="623" spans="1:3" ht="56.25" hidden="1">
      <c r="A623" s="25" t="s">
        <v>538</v>
      </c>
      <c r="B623" s="24" t="s">
        <v>539</v>
      </c>
      <c r="C623" s="127"/>
    </row>
    <row r="624" spans="1:3" ht="37.5" hidden="1">
      <c r="A624" s="25" t="s">
        <v>540</v>
      </c>
      <c r="B624" s="24" t="s">
        <v>541</v>
      </c>
      <c r="C624" s="127"/>
    </row>
    <row r="625" spans="1:3" ht="75" hidden="1">
      <c r="A625" s="25" t="s">
        <v>1680</v>
      </c>
      <c r="B625" s="24" t="s">
        <v>1681</v>
      </c>
      <c r="C625" s="127"/>
    </row>
    <row r="626" spans="1:3" ht="112.5" hidden="1">
      <c r="A626" s="25" t="s">
        <v>633</v>
      </c>
      <c r="B626" s="24" t="s">
        <v>1038</v>
      </c>
      <c r="C626" s="126">
        <f>C627+C628+C629+C630+C631+C632+C633+C634</f>
        <v>0</v>
      </c>
    </row>
    <row r="627" spans="1:3" ht="37.5" hidden="1">
      <c r="A627" s="25" t="s">
        <v>1039</v>
      </c>
      <c r="B627" s="24" t="s">
        <v>1040</v>
      </c>
      <c r="C627" s="127"/>
    </row>
    <row r="628" spans="1:3" ht="56.25" hidden="1">
      <c r="A628" s="25" t="s">
        <v>1041</v>
      </c>
      <c r="B628" s="24" t="s">
        <v>1042</v>
      </c>
      <c r="C628" s="127"/>
    </row>
    <row r="629" spans="1:3" ht="56.25" hidden="1">
      <c r="A629" s="25" t="s">
        <v>1362</v>
      </c>
      <c r="B629" s="24" t="s">
        <v>1363</v>
      </c>
      <c r="C629" s="127"/>
    </row>
    <row r="630" spans="1:3" ht="37.5" hidden="1">
      <c r="A630" s="25" t="s">
        <v>1364</v>
      </c>
      <c r="B630" s="24" t="s">
        <v>1365</v>
      </c>
      <c r="C630" s="127"/>
    </row>
    <row r="631" spans="1:3" ht="37.5" hidden="1">
      <c r="A631" s="25" t="s">
        <v>1405</v>
      </c>
      <c r="B631" s="24" t="s">
        <v>1406</v>
      </c>
      <c r="C631" s="127"/>
    </row>
    <row r="632" spans="1:3" ht="37.5" hidden="1">
      <c r="A632" s="25" t="s">
        <v>634</v>
      </c>
      <c r="B632" s="24" t="s">
        <v>635</v>
      </c>
      <c r="C632" s="127"/>
    </row>
    <row r="633" spans="1:3" ht="37.5" hidden="1">
      <c r="A633" s="25" t="s">
        <v>636</v>
      </c>
      <c r="B633" s="24" t="s">
        <v>637</v>
      </c>
      <c r="C633" s="127"/>
    </row>
    <row r="634" spans="1:3" ht="37.5" hidden="1">
      <c r="A634" s="25" t="s">
        <v>638</v>
      </c>
      <c r="B634" s="24" t="s">
        <v>639</v>
      </c>
      <c r="C634" s="127"/>
    </row>
    <row r="635" spans="1:3" ht="37.5" hidden="1">
      <c r="A635" s="25" t="s">
        <v>640</v>
      </c>
      <c r="B635" s="24" t="s">
        <v>641</v>
      </c>
      <c r="C635" s="127"/>
    </row>
    <row r="636" spans="1:3" ht="37.5" hidden="1">
      <c r="A636" s="25" t="s">
        <v>200</v>
      </c>
      <c r="B636" s="24" t="s">
        <v>201</v>
      </c>
      <c r="C636" s="127"/>
    </row>
    <row r="637" spans="1:3" ht="75" hidden="1">
      <c r="A637" s="25" t="s">
        <v>202</v>
      </c>
      <c r="B637" s="24" t="s">
        <v>203</v>
      </c>
      <c r="C637" s="127"/>
    </row>
    <row r="638" spans="1:3" ht="75" hidden="1">
      <c r="A638" s="25" t="s">
        <v>204</v>
      </c>
      <c r="B638" s="24" t="s">
        <v>205</v>
      </c>
      <c r="C638" s="127"/>
    </row>
    <row r="639" spans="1:3" ht="37.5" hidden="1">
      <c r="A639" s="25" t="s">
        <v>26</v>
      </c>
      <c r="B639" s="24" t="s">
        <v>27</v>
      </c>
      <c r="C639" s="127"/>
    </row>
    <row r="640" spans="1:3" ht="37.5" hidden="1">
      <c r="A640" s="25" t="s">
        <v>28</v>
      </c>
      <c r="B640" s="24" t="s">
        <v>375</v>
      </c>
      <c r="C640" s="126">
        <f>C641+C642+C643+C644+C645+C646+C647+C648+C649+C650</f>
        <v>0</v>
      </c>
    </row>
    <row r="641" spans="1:3" ht="56.25" hidden="1">
      <c r="A641" s="25" t="s">
        <v>376</v>
      </c>
      <c r="B641" s="24" t="s">
        <v>377</v>
      </c>
      <c r="C641" s="127"/>
    </row>
    <row r="642" spans="1:3" ht="56.25" hidden="1">
      <c r="A642" s="25" t="s">
        <v>1625</v>
      </c>
      <c r="B642" s="24" t="s">
        <v>1626</v>
      </c>
      <c r="C642" s="127"/>
    </row>
    <row r="643" spans="1:3" ht="56.25" hidden="1">
      <c r="A643" s="25" t="s">
        <v>1627</v>
      </c>
      <c r="B643" s="24" t="s">
        <v>1628</v>
      </c>
      <c r="C643" s="127"/>
    </row>
    <row r="644" spans="1:3" ht="56.25" hidden="1">
      <c r="A644" s="25" t="s">
        <v>1629</v>
      </c>
      <c r="B644" s="24" t="s">
        <v>1630</v>
      </c>
      <c r="C644" s="127"/>
    </row>
    <row r="645" spans="1:3" ht="56.25" hidden="1">
      <c r="A645" s="25" t="s">
        <v>1631</v>
      </c>
      <c r="B645" s="24" t="s">
        <v>1632</v>
      </c>
      <c r="C645" s="127"/>
    </row>
    <row r="646" spans="1:3" ht="56.25" hidden="1">
      <c r="A646" s="25" t="s">
        <v>1633</v>
      </c>
      <c r="B646" s="24" t="s">
        <v>1634</v>
      </c>
      <c r="C646" s="127"/>
    </row>
    <row r="647" spans="1:3" ht="56.25" hidden="1">
      <c r="A647" s="25" t="s">
        <v>1635</v>
      </c>
      <c r="B647" s="24" t="s">
        <v>1636</v>
      </c>
      <c r="C647" s="127"/>
    </row>
    <row r="648" spans="1:3" ht="56.25" hidden="1">
      <c r="A648" s="25" t="s">
        <v>138</v>
      </c>
      <c r="B648" s="24" t="s">
        <v>139</v>
      </c>
      <c r="C648" s="127"/>
    </row>
    <row r="649" spans="1:3" ht="75" hidden="1">
      <c r="A649" s="25" t="s">
        <v>140</v>
      </c>
      <c r="B649" s="24" t="s">
        <v>141</v>
      </c>
      <c r="C649" s="127"/>
    </row>
    <row r="650" spans="1:3" ht="75" hidden="1">
      <c r="A650" s="25" t="s">
        <v>142</v>
      </c>
      <c r="B650" s="24" t="s">
        <v>143</v>
      </c>
      <c r="C650" s="127"/>
    </row>
    <row r="651" spans="1:3" ht="24" hidden="1" customHeight="1">
      <c r="A651" s="25" t="s">
        <v>292</v>
      </c>
      <c r="B651" s="24" t="s">
        <v>1101</v>
      </c>
      <c r="C651" s="127">
        <f>C652+C655+C658+C660+C667+C670+C673+C666+C671+C672</f>
        <v>0</v>
      </c>
    </row>
    <row r="652" spans="1:3" ht="44.25" hidden="1" customHeight="1">
      <c r="A652" s="25" t="s">
        <v>144</v>
      </c>
      <c r="B652" s="24" t="s">
        <v>1102</v>
      </c>
      <c r="C652" s="127">
        <f>C653+C654</f>
        <v>0</v>
      </c>
    </row>
    <row r="653" spans="1:3" ht="93.75" hidden="1">
      <c r="A653" s="25" t="s">
        <v>1449</v>
      </c>
      <c r="B653" s="24" t="s">
        <v>1103</v>
      </c>
      <c r="C653" s="127"/>
    </row>
    <row r="654" spans="1:3" ht="83.25" hidden="1" customHeight="1">
      <c r="A654" s="25" t="s">
        <v>871</v>
      </c>
      <c r="B654" s="24" t="s">
        <v>1104</v>
      </c>
      <c r="C654" s="127"/>
    </row>
    <row r="655" spans="1:3" ht="75" hidden="1">
      <c r="A655" s="25" t="s">
        <v>113</v>
      </c>
      <c r="B655" s="24" t="s">
        <v>1107</v>
      </c>
      <c r="C655" s="127"/>
    </row>
    <row r="656" spans="1:3" ht="59.25" hidden="1" customHeight="1">
      <c r="A656" s="25" t="s">
        <v>114</v>
      </c>
      <c r="B656" s="24" t="s">
        <v>1329</v>
      </c>
      <c r="C656" s="127"/>
    </row>
    <row r="657" spans="1:3" ht="35.25" hidden="1" customHeight="1">
      <c r="A657" s="25" t="s">
        <v>1348</v>
      </c>
      <c r="B657" s="24" t="s">
        <v>340</v>
      </c>
      <c r="C657" s="127"/>
    </row>
    <row r="658" spans="1:3" ht="66.75" hidden="1" customHeight="1">
      <c r="A658" s="25" t="s">
        <v>1349</v>
      </c>
      <c r="B658" s="24" t="s">
        <v>1108</v>
      </c>
      <c r="C658" s="127">
        <f>C659</f>
        <v>0</v>
      </c>
    </row>
    <row r="659" spans="1:3" ht="79.5" hidden="1" customHeight="1">
      <c r="A659" s="25" t="s">
        <v>1350</v>
      </c>
      <c r="B659" s="24" t="s">
        <v>154</v>
      </c>
      <c r="C659" s="127"/>
    </row>
    <row r="660" spans="1:3" ht="112.5" hidden="1" customHeight="1">
      <c r="A660" s="25" t="s">
        <v>998</v>
      </c>
      <c r="B660" s="24" t="s">
        <v>1109</v>
      </c>
      <c r="C660" s="127">
        <f>C661+C662+C663+C664</f>
        <v>0</v>
      </c>
    </row>
    <row r="661" spans="1:3" ht="58.5" hidden="1" customHeight="1">
      <c r="A661" s="25" t="s">
        <v>105</v>
      </c>
      <c r="B661" s="24" t="s">
        <v>1110</v>
      </c>
      <c r="C661" s="127"/>
    </row>
    <row r="662" spans="1:3" ht="62.25" hidden="1" customHeight="1">
      <c r="A662" s="25" t="s">
        <v>106</v>
      </c>
      <c r="B662" s="24" t="s">
        <v>130</v>
      </c>
      <c r="C662" s="127"/>
    </row>
    <row r="663" spans="1:3" ht="56.25" hidden="1" customHeight="1">
      <c r="A663" s="25" t="s">
        <v>1405</v>
      </c>
      <c r="B663" s="24" t="s">
        <v>1111</v>
      </c>
      <c r="C663" s="127"/>
    </row>
    <row r="664" spans="1:3" ht="41.25" hidden="1" customHeight="1">
      <c r="A664" s="25" t="s">
        <v>107</v>
      </c>
      <c r="B664" s="24" t="s">
        <v>1112</v>
      </c>
      <c r="C664" s="127"/>
    </row>
    <row r="665" spans="1:3" ht="27" hidden="1" customHeight="1">
      <c r="A665" s="25" t="s">
        <v>200</v>
      </c>
      <c r="B665" s="24" t="s">
        <v>201</v>
      </c>
      <c r="C665" s="127"/>
    </row>
    <row r="666" spans="1:3" ht="36.75" hidden="1" customHeight="1">
      <c r="A666" s="25" t="s">
        <v>1497</v>
      </c>
      <c r="B666" s="24" t="s">
        <v>1498</v>
      </c>
      <c r="C666" s="127"/>
    </row>
    <row r="667" spans="1:3" ht="86.25" hidden="1" customHeight="1">
      <c r="A667" s="25" t="s">
        <v>558</v>
      </c>
      <c r="B667" s="24" t="s">
        <v>1054</v>
      </c>
      <c r="C667" s="127"/>
    </row>
    <row r="668" spans="1:3" ht="39.75" hidden="1" customHeight="1">
      <c r="A668" s="25" t="s">
        <v>1131</v>
      </c>
      <c r="B668" s="24" t="s">
        <v>1132</v>
      </c>
      <c r="C668" s="127"/>
    </row>
    <row r="669" spans="1:3" ht="39.75" hidden="1" customHeight="1">
      <c r="A669" s="25" t="s">
        <v>1413</v>
      </c>
      <c r="B669" s="24" t="s">
        <v>1414</v>
      </c>
      <c r="C669" s="127"/>
    </row>
    <row r="670" spans="1:3" ht="64.5" hidden="1" customHeight="1">
      <c r="A670" s="25" t="s">
        <v>1415</v>
      </c>
      <c r="B670" s="24" t="s">
        <v>1113</v>
      </c>
      <c r="C670" s="127"/>
    </row>
    <row r="671" spans="1:3" ht="64.5" hidden="1" customHeight="1">
      <c r="A671" s="25" t="s">
        <v>1499</v>
      </c>
      <c r="B671" s="24" t="s">
        <v>1500</v>
      </c>
      <c r="C671" s="127"/>
    </row>
    <row r="672" spans="1:3" ht="75.75" hidden="1" customHeight="1">
      <c r="A672" s="25" t="s">
        <v>1053</v>
      </c>
      <c r="B672" s="24" t="s">
        <v>1500</v>
      </c>
      <c r="C672" s="127"/>
    </row>
    <row r="673" spans="1:3" ht="38.25" hidden="1" customHeight="1">
      <c r="A673" s="25" t="s">
        <v>1641</v>
      </c>
      <c r="B673" s="24" t="s">
        <v>371</v>
      </c>
      <c r="C673" s="127"/>
    </row>
    <row r="674" spans="1:3" hidden="1">
      <c r="A674" s="25" t="s">
        <v>1642</v>
      </c>
      <c r="B674" s="24" t="s">
        <v>1643</v>
      </c>
      <c r="C674" s="126">
        <f>C675+C682+C683+C684+C685+C692+C697</f>
        <v>0</v>
      </c>
    </row>
    <row r="675" spans="1:3" hidden="1">
      <c r="A675" s="25" t="s">
        <v>1644</v>
      </c>
      <c r="B675" s="24" t="s">
        <v>1645</v>
      </c>
      <c r="C675" s="126">
        <f>C676+C677+C678+C679+C680+C681</f>
        <v>0</v>
      </c>
    </row>
    <row r="676" spans="1:3" ht="37.5" hidden="1">
      <c r="A676" s="25" t="s">
        <v>1646</v>
      </c>
      <c r="B676" s="24" t="s">
        <v>1647</v>
      </c>
      <c r="C676" s="127"/>
    </row>
    <row r="677" spans="1:3" ht="37.5" hidden="1">
      <c r="A677" s="25" t="s">
        <v>1648</v>
      </c>
      <c r="B677" s="24" t="s">
        <v>1649</v>
      </c>
      <c r="C677" s="127"/>
    </row>
    <row r="678" spans="1:3" ht="37.5" hidden="1">
      <c r="A678" s="25" t="s">
        <v>745</v>
      </c>
      <c r="B678" s="24" t="s">
        <v>746</v>
      </c>
      <c r="C678" s="127"/>
    </row>
    <row r="679" spans="1:3" ht="37.5" hidden="1">
      <c r="A679" s="25" t="s">
        <v>747</v>
      </c>
      <c r="B679" s="24" t="s">
        <v>748</v>
      </c>
      <c r="C679" s="127"/>
    </row>
    <row r="680" spans="1:3" ht="37.5" hidden="1">
      <c r="A680" s="25" t="s">
        <v>749</v>
      </c>
      <c r="B680" s="24" t="s">
        <v>750</v>
      </c>
      <c r="C680" s="127"/>
    </row>
    <row r="681" spans="1:3" ht="37.5" hidden="1">
      <c r="A681" s="25" t="s">
        <v>751</v>
      </c>
      <c r="B681" s="24" t="s">
        <v>752</v>
      </c>
      <c r="C681" s="127"/>
    </row>
    <row r="682" spans="1:3" ht="37.5" hidden="1">
      <c r="A682" s="25" t="s">
        <v>753</v>
      </c>
      <c r="B682" s="24" t="s">
        <v>754</v>
      </c>
      <c r="C682" s="127"/>
    </row>
    <row r="683" spans="1:3" ht="37.5" hidden="1">
      <c r="A683" s="25" t="s">
        <v>755</v>
      </c>
      <c r="B683" s="24" t="s">
        <v>756</v>
      </c>
      <c r="C683" s="127"/>
    </row>
    <row r="684" spans="1:3" ht="37.5" hidden="1">
      <c r="A684" s="25" t="s">
        <v>757</v>
      </c>
      <c r="B684" s="24" t="s">
        <v>758</v>
      </c>
      <c r="C684" s="127"/>
    </row>
    <row r="685" spans="1:3" hidden="1">
      <c r="A685" s="25" t="s">
        <v>759</v>
      </c>
      <c r="B685" s="24" t="s">
        <v>760</v>
      </c>
      <c r="C685" s="126">
        <f>C686+C687+C688+C689+C690+C691</f>
        <v>0</v>
      </c>
    </row>
    <row r="686" spans="1:3" hidden="1">
      <c r="A686" s="25" t="s">
        <v>1219</v>
      </c>
      <c r="B686" s="24" t="s">
        <v>1220</v>
      </c>
      <c r="C686" s="127"/>
    </row>
    <row r="687" spans="1:3" ht="37.5" hidden="1">
      <c r="A687" s="25" t="s">
        <v>1221</v>
      </c>
      <c r="B687" s="24" t="s">
        <v>1222</v>
      </c>
      <c r="C687" s="127"/>
    </row>
    <row r="688" spans="1:3" hidden="1">
      <c r="A688" s="25" t="s">
        <v>1223</v>
      </c>
      <c r="B688" s="24" t="s">
        <v>1224</v>
      </c>
      <c r="C688" s="127"/>
    </row>
    <row r="689" spans="1:3" ht="37.5" hidden="1">
      <c r="A689" s="25" t="s">
        <v>1225</v>
      </c>
      <c r="B689" s="24" t="s">
        <v>1226</v>
      </c>
      <c r="C689" s="127"/>
    </row>
    <row r="690" spans="1:3" ht="37.5" hidden="1">
      <c r="A690" s="25" t="s">
        <v>109</v>
      </c>
      <c r="B690" s="24" t="s">
        <v>110</v>
      </c>
      <c r="C690" s="127"/>
    </row>
    <row r="691" spans="1:3" hidden="1">
      <c r="A691" s="25" t="s">
        <v>111</v>
      </c>
      <c r="B691" s="24" t="s">
        <v>112</v>
      </c>
      <c r="C691" s="127"/>
    </row>
    <row r="692" spans="1:3" ht="37.5" hidden="1">
      <c r="A692" s="25" t="s">
        <v>931</v>
      </c>
      <c r="B692" s="24" t="s">
        <v>932</v>
      </c>
      <c r="C692" s="126">
        <f>C693+C694+C695+C696</f>
        <v>0</v>
      </c>
    </row>
    <row r="693" spans="1:3" ht="37.5" hidden="1">
      <c r="A693" s="25" t="s">
        <v>350</v>
      </c>
      <c r="B693" s="24" t="s">
        <v>351</v>
      </c>
      <c r="C693" s="127"/>
    </row>
    <row r="694" spans="1:3" ht="37.5" hidden="1">
      <c r="A694" s="25" t="s">
        <v>352</v>
      </c>
      <c r="B694" s="24" t="s">
        <v>353</v>
      </c>
      <c r="C694" s="127"/>
    </row>
    <row r="695" spans="1:3" ht="37.5" hidden="1">
      <c r="A695" s="25" t="s">
        <v>79</v>
      </c>
      <c r="B695" s="24" t="s">
        <v>80</v>
      </c>
      <c r="C695" s="127"/>
    </row>
    <row r="696" spans="1:3" ht="37.5" hidden="1">
      <c r="A696" s="25" t="s">
        <v>1322</v>
      </c>
      <c r="B696" s="24" t="s">
        <v>1323</v>
      </c>
      <c r="C696" s="127"/>
    </row>
    <row r="697" spans="1:3" ht="75" hidden="1">
      <c r="A697" s="25" t="s">
        <v>1720</v>
      </c>
      <c r="B697" s="24" t="s">
        <v>1721</v>
      </c>
      <c r="C697" s="127"/>
    </row>
    <row r="698" spans="1:3" ht="75" hidden="1">
      <c r="A698" s="25" t="s">
        <v>1722</v>
      </c>
      <c r="B698" s="24" t="s">
        <v>1723</v>
      </c>
      <c r="C698" s="126" t="e">
        <f>C699+C704+C708+C711+C714+#REF!</f>
        <v>#REF!</v>
      </c>
    </row>
    <row r="699" spans="1:3" ht="37.5" hidden="1">
      <c r="A699" s="25" t="s">
        <v>1724</v>
      </c>
      <c r="B699" s="24" t="s">
        <v>1725</v>
      </c>
      <c r="C699" s="126">
        <f>C700+C701+C702+C703</f>
        <v>0</v>
      </c>
    </row>
    <row r="700" spans="1:3" ht="56.25" hidden="1">
      <c r="A700" s="25" t="s">
        <v>1726</v>
      </c>
      <c r="B700" s="24" t="s">
        <v>1727</v>
      </c>
      <c r="C700" s="127"/>
    </row>
    <row r="701" spans="1:3" ht="56.25" hidden="1">
      <c r="A701" s="25" t="s">
        <v>1728</v>
      </c>
      <c r="B701" s="24" t="s">
        <v>1729</v>
      </c>
      <c r="C701" s="127"/>
    </row>
    <row r="702" spans="1:3" ht="56.25" hidden="1">
      <c r="A702" s="25" t="s">
        <v>1730</v>
      </c>
      <c r="B702" s="24" t="s">
        <v>1731</v>
      </c>
      <c r="C702" s="127"/>
    </row>
    <row r="703" spans="1:3" ht="56.25" hidden="1">
      <c r="A703" s="25" t="s">
        <v>844</v>
      </c>
      <c r="B703" s="24" t="s">
        <v>845</v>
      </c>
      <c r="C703" s="127"/>
    </row>
    <row r="704" spans="1:3" ht="37.5" hidden="1">
      <c r="A704" s="25" t="s">
        <v>1153</v>
      </c>
      <c r="B704" s="24" t="s">
        <v>1154</v>
      </c>
      <c r="C704" s="126">
        <f>C705+C706+C707</f>
        <v>0</v>
      </c>
    </row>
    <row r="705" spans="1:3" ht="56.25" hidden="1">
      <c r="A705" s="25" t="s">
        <v>1155</v>
      </c>
      <c r="B705" s="24" t="s">
        <v>1156</v>
      </c>
      <c r="C705" s="127"/>
    </row>
    <row r="706" spans="1:3" ht="56.25" hidden="1">
      <c r="A706" s="25" t="s">
        <v>1157</v>
      </c>
      <c r="B706" s="24" t="s">
        <v>1158</v>
      </c>
      <c r="C706" s="127"/>
    </row>
    <row r="707" spans="1:3" ht="56.25" hidden="1">
      <c r="A707" s="25" t="s">
        <v>1159</v>
      </c>
      <c r="B707" s="24" t="s">
        <v>1160</v>
      </c>
      <c r="C707" s="127"/>
    </row>
    <row r="708" spans="1:3" ht="37.5" hidden="1">
      <c r="A708" s="25" t="s">
        <v>1161</v>
      </c>
      <c r="B708" s="24" t="s">
        <v>1559</v>
      </c>
      <c r="C708" s="126">
        <f>C709+C710</f>
        <v>0</v>
      </c>
    </row>
    <row r="709" spans="1:3" ht="56.25" hidden="1">
      <c r="A709" s="25" t="s">
        <v>1560</v>
      </c>
      <c r="B709" s="24" t="s">
        <v>1561</v>
      </c>
      <c r="C709" s="127"/>
    </row>
    <row r="710" spans="1:3" ht="56.25" hidden="1">
      <c r="A710" s="25" t="s">
        <v>1562</v>
      </c>
      <c r="B710" s="24" t="s">
        <v>1563</v>
      </c>
      <c r="C710" s="127"/>
    </row>
    <row r="711" spans="1:3" ht="37.5" hidden="1">
      <c r="A711" s="25" t="s">
        <v>37</v>
      </c>
      <c r="B711" s="24" t="s">
        <v>38</v>
      </c>
      <c r="C711" s="126">
        <f>C712+C713</f>
        <v>0</v>
      </c>
    </row>
    <row r="712" spans="1:3" ht="56.25" hidden="1">
      <c r="A712" s="25" t="s">
        <v>39</v>
      </c>
      <c r="B712" s="24" t="s">
        <v>40</v>
      </c>
      <c r="C712" s="127"/>
    </row>
    <row r="713" spans="1:3" ht="56.25" hidden="1">
      <c r="A713" s="25" t="s">
        <v>41</v>
      </c>
      <c r="B713" s="24" t="s">
        <v>42</v>
      </c>
      <c r="C713" s="127"/>
    </row>
    <row r="714" spans="1:3" ht="56.25" hidden="1">
      <c r="A714" s="25" t="s">
        <v>1833</v>
      </c>
      <c r="B714" s="24" t="s">
        <v>1834</v>
      </c>
      <c r="C714" s="126">
        <f>C715</f>
        <v>0</v>
      </c>
    </row>
    <row r="715" spans="1:3" ht="56.25" hidden="1">
      <c r="A715" s="25" t="s">
        <v>1833</v>
      </c>
      <c r="B715" s="24" t="s">
        <v>1835</v>
      </c>
      <c r="C715" s="127">
        <v>0</v>
      </c>
    </row>
    <row r="716" spans="1:3" ht="37.5" hidden="1">
      <c r="A716" s="25" t="s">
        <v>1836</v>
      </c>
      <c r="B716" s="24" t="s">
        <v>1837</v>
      </c>
      <c r="C716" s="126">
        <f>C723</f>
        <v>0</v>
      </c>
    </row>
    <row r="717" spans="1:3" ht="37.5" hidden="1">
      <c r="A717" s="25" t="s">
        <v>1838</v>
      </c>
      <c r="B717" s="24" t="s">
        <v>1839</v>
      </c>
      <c r="C717" s="127"/>
    </row>
    <row r="718" spans="1:3" ht="37.5" hidden="1">
      <c r="A718" s="25" t="s">
        <v>1840</v>
      </c>
      <c r="B718" s="24" t="s">
        <v>1841</v>
      </c>
      <c r="C718" s="126">
        <f>C719</f>
        <v>0</v>
      </c>
    </row>
    <row r="719" spans="1:3" ht="56.25" hidden="1">
      <c r="A719" s="25" t="s">
        <v>1662</v>
      </c>
      <c r="B719" s="24" t="s">
        <v>1663</v>
      </c>
      <c r="C719" s="127"/>
    </row>
    <row r="720" spans="1:3" ht="37.5" hidden="1">
      <c r="A720" s="25" t="s">
        <v>1664</v>
      </c>
      <c r="B720" s="24" t="s">
        <v>1247</v>
      </c>
      <c r="C720" s="126">
        <f>C721</f>
        <v>0</v>
      </c>
    </row>
    <row r="721" spans="1:3" ht="37.5" hidden="1">
      <c r="A721" s="25" t="s">
        <v>896</v>
      </c>
      <c r="B721" s="24" t="s">
        <v>897</v>
      </c>
      <c r="C721" s="127"/>
    </row>
    <row r="722" spans="1:3" ht="37.5" hidden="1">
      <c r="A722" s="25" t="s">
        <v>1276</v>
      </c>
      <c r="B722" s="24" t="s">
        <v>1277</v>
      </c>
      <c r="C722" s="127"/>
    </row>
    <row r="723" spans="1:3" ht="37.5" hidden="1">
      <c r="A723" s="25" t="s">
        <v>1278</v>
      </c>
      <c r="B723" s="24" t="s">
        <v>1279</v>
      </c>
      <c r="C723" s="127"/>
    </row>
    <row r="724" spans="1:3" ht="37.5" hidden="1">
      <c r="A724" s="25" t="s">
        <v>1280</v>
      </c>
      <c r="B724" s="24" t="s">
        <v>1281</v>
      </c>
      <c r="C724" s="126">
        <f>C725+C730+C735+C740+C741</f>
        <v>0</v>
      </c>
    </row>
    <row r="725" spans="1:3" ht="56.25" hidden="1">
      <c r="A725" s="25" t="s">
        <v>1282</v>
      </c>
      <c r="B725" s="24" t="s">
        <v>1283</v>
      </c>
      <c r="C725" s="126">
        <f>C726+C727+C728+C729</f>
        <v>0</v>
      </c>
    </row>
    <row r="726" spans="1:3" ht="37.5" hidden="1">
      <c r="A726" s="25" t="s">
        <v>1284</v>
      </c>
      <c r="B726" s="24" t="s">
        <v>1285</v>
      </c>
      <c r="C726" s="127"/>
    </row>
    <row r="727" spans="1:3" ht="37.5" hidden="1">
      <c r="A727" s="25" t="s">
        <v>1286</v>
      </c>
      <c r="B727" s="24" t="s">
        <v>1287</v>
      </c>
      <c r="C727" s="127"/>
    </row>
    <row r="728" spans="1:3" ht="56.25" hidden="1">
      <c r="A728" s="25" t="s">
        <v>1288</v>
      </c>
      <c r="B728" s="24" t="s">
        <v>1289</v>
      </c>
      <c r="C728" s="127"/>
    </row>
    <row r="729" spans="1:3" ht="56.25" hidden="1">
      <c r="A729" s="25" t="s">
        <v>1290</v>
      </c>
      <c r="B729" s="24" t="s">
        <v>1291</v>
      </c>
      <c r="C729" s="127"/>
    </row>
    <row r="730" spans="1:3" ht="56.25" hidden="1">
      <c r="A730" s="25" t="s">
        <v>1514</v>
      </c>
      <c r="B730" s="24" t="s">
        <v>1515</v>
      </c>
      <c r="C730" s="126">
        <f>C731+C732+C733+C734</f>
        <v>0</v>
      </c>
    </row>
    <row r="731" spans="1:3" ht="37.5" hidden="1">
      <c r="A731" s="25" t="s">
        <v>1284</v>
      </c>
      <c r="B731" s="24" t="s">
        <v>1516</v>
      </c>
      <c r="C731" s="127"/>
    </row>
    <row r="732" spans="1:3" ht="37.5" hidden="1">
      <c r="A732" s="25" t="s">
        <v>1286</v>
      </c>
      <c r="B732" s="24" t="s">
        <v>1517</v>
      </c>
      <c r="C732" s="127"/>
    </row>
    <row r="733" spans="1:3" ht="56.25" hidden="1">
      <c r="A733" s="25" t="s">
        <v>1288</v>
      </c>
      <c r="B733" s="24" t="s">
        <v>1518</v>
      </c>
      <c r="C733" s="127"/>
    </row>
    <row r="734" spans="1:3" ht="56.25" hidden="1">
      <c r="A734" s="25" t="s">
        <v>1290</v>
      </c>
      <c r="B734" s="24" t="s">
        <v>1519</v>
      </c>
      <c r="C734" s="127"/>
    </row>
    <row r="735" spans="1:3" ht="56.25" hidden="1">
      <c r="A735" s="25" t="s">
        <v>1450</v>
      </c>
      <c r="B735" s="24" t="s">
        <v>1451</v>
      </c>
      <c r="C735" s="126">
        <f>C736+C737+C738+C739</f>
        <v>0</v>
      </c>
    </row>
    <row r="736" spans="1:3" ht="37.5" hidden="1">
      <c r="A736" s="25" t="s">
        <v>1284</v>
      </c>
      <c r="B736" s="24" t="s">
        <v>1452</v>
      </c>
      <c r="C736" s="127"/>
    </row>
    <row r="737" spans="1:3" ht="37.5" hidden="1">
      <c r="A737" s="25" t="s">
        <v>1286</v>
      </c>
      <c r="B737" s="24" t="s">
        <v>1453</v>
      </c>
      <c r="C737" s="127"/>
    </row>
    <row r="738" spans="1:3" ht="56.25" hidden="1">
      <c r="A738" s="25" t="s">
        <v>1288</v>
      </c>
      <c r="B738" s="24" t="s">
        <v>1454</v>
      </c>
      <c r="C738" s="127"/>
    </row>
    <row r="739" spans="1:3" ht="56.25" hidden="1">
      <c r="A739" s="25" t="s">
        <v>1290</v>
      </c>
      <c r="B739" s="24" t="s">
        <v>1455</v>
      </c>
      <c r="C739" s="127"/>
    </row>
    <row r="740" spans="1:3" ht="56.25" hidden="1">
      <c r="A740" s="25" t="s">
        <v>1456</v>
      </c>
      <c r="B740" s="24" t="s">
        <v>1120</v>
      </c>
      <c r="C740" s="126">
        <f>C741</f>
        <v>0</v>
      </c>
    </row>
    <row r="741" spans="1:3" ht="75" hidden="1">
      <c r="A741" s="25" t="s">
        <v>1121</v>
      </c>
      <c r="B741" s="24" t="s">
        <v>1122</v>
      </c>
      <c r="C741" s="127"/>
    </row>
    <row r="742" spans="1:3" ht="37.5">
      <c r="A742" s="25" t="s">
        <v>2562</v>
      </c>
      <c r="B742" s="24" t="s">
        <v>2193</v>
      </c>
      <c r="C742" s="129"/>
    </row>
    <row r="743" spans="1:3" ht="37.5">
      <c r="A743" s="25" t="s">
        <v>2562</v>
      </c>
      <c r="B743" s="24" t="s">
        <v>2193</v>
      </c>
      <c r="C743" s="127"/>
    </row>
    <row r="744" spans="1:3" ht="37.5">
      <c r="A744" s="25" t="s">
        <v>2568</v>
      </c>
      <c r="B744" s="24" t="s">
        <v>2580</v>
      </c>
      <c r="C744" s="129">
        <v>20</v>
      </c>
    </row>
    <row r="745" spans="1:3" s="28" customFormat="1">
      <c r="A745" s="117" t="s">
        <v>1123</v>
      </c>
      <c r="B745" s="27" t="s">
        <v>372</v>
      </c>
      <c r="C745" s="128">
        <f>C747+C793</f>
        <v>15453.4</v>
      </c>
    </row>
    <row r="746" spans="1:3" s="28" customFormat="1" ht="37.5">
      <c r="A746" s="16" t="s">
        <v>1124</v>
      </c>
      <c r="B746" s="27" t="s">
        <v>373</v>
      </c>
      <c r="C746" s="128">
        <f>C747+C793</f>
        <v>15453.4</v>
      </c>
    </row>
    <row r="747" spans="1:3" ht="37.5" customHeight="1">
      <c r="A747" s="5" t="s">
        <v>1125</v>
      </c>
      <c r="B747" s="29" t="s">
        <v>2622</v>
      </c>
      <c r="C747" s="126">
        <v>6325.9</v>
      </c>
    </row>
    <row r="748" spans="1:3" ht="38.25" hidden="1" customHeight="1">
      <c r="A748" s="5" t="s">
        <v>1185</v>
      </c>
      <c r="B748" s="29" t="s">
        <v>2184</v>
      </c>
      <c r="C748" s="127">
        <v>200</v>
      </c>
    </row>
    <row r="749" spans="1:3" ht="19.5" customHeight="1">
      <c r="A749" s="16" t="s">
        <v>484</v>
      </c>
      <c r="B749" s="27"/>
      <c r="C749" s="129">
        <f>C750+C757+C751+C758+C759+C760+C761+C762+C755+C763+C752+C753+C754+C756</f>
        <v>0</v>
      </c>
    </row>
    <row r="750" spans="1:3" ht="38.25" hidden="1" customHeight="1">
      <c r="A750" s="30" t="s">
        <v>1827</v>
      </c>
      <c r="B750" s="15" t="s">
        <v>1255</v>
      </c>
      <c r="C750" s="127"/>
    </row>
    <row r="751" spans="1:3" ht="78" hidden="1" customHeight="1">
      <c r="A751" s="5" t="s">
        <v>1475</v>
      </c>
      <c r="B751" s="15" t="s">
        <v>1256</v>
      </c>
      <c r="C751" s="127"/>
    </row>
    <row r="752" spans="1:3" ht="38.25" hidden="1" customHeight="1">
      <c r="A752" s="5" t="s">
        <v>1172</v>
      </c>
      <c r="B752" s="15" t="s">
        <v>1257</v>
      </c>
      <c r="C752" s="127"/>
    </row>
    <row r="753" spans="1:6" ht="60.75" hidden="1" customHeight="1">
      <c r="A753" s="5" t="s">
        <v>1732</v>
      </c>
      <c r="B753" s="15" t="s">
        <v>1258</v>
      </c>
      <c r="C753" s="126"/>
    </row>
    <row r="754" spans="1:6" ht="57" hidden="1" customHeight="1">
      <c r="A754" s="5" t="s">
        <v>1205</v>
      </c>
      <c r="B754" s="15" t="s">
        <v>1258</v>
      </c>
      <c r="C754" s="126"/>
    </row>
    <row r="755" spans="1:6" ht="80.25" hidden="1" customHeight="1">
      <c r="A755" s="40" t="s">
        <v>1880</v>
      </c>
      <c r="B755" s="15" t="s">
        <v>1257</v>
      </c>
      <c r="C755" s="127"/>
    </row>
    <row r="756" spans="1:6" ht="53.25" hidden="1" customHeight="1">
      <c r="A756" s="33" t="s">
        <v>1228</v>
      </c>
      <c r="B756" s="350" t="s">
        <v>1259</v>
      </c>
      <c r="C756" s="127"/>
    </row>
    <row r="757" spans="1:6" ht="42" hidden="1" customHeight="1">
      <c r="A757" s="5" t="s">
        <v>1741</v>
      </c>
      <c r="B757" s="15" t="s">
        <v>1501</v>
      </c>
      <c r="C757" s="126"/>
    </row>
    <row r="758" spans="1:6" ht="91.5" hidden="1" customHeight="1">
      <c r="A758" s="5" t="s">
        <v>1879</v>
      </c>
      <c r="B758" s="15" t="s">
        <v>1260</v>
      </c>
      <c r="C758" s="127"/>
    </row>
    <row r="759" spans="1:6" ht="25.5" hidden="1" customHeight="1">
      <c r="A759" s="5" t="s">
        <v>1938</v>
      </c>
      <c r="B759" s="15" t="s">
        <v>2183</v>
      </c>
      <c r="C759" s="127"/>
    </row>
    <row r="760" spans="1:6" ht="78" hidden="1" customHeight="1">
      <c r="A760" s="5" t="s">
        <v>1939</v>
      </c>
      <c r="B760" s="15" t="s">
        <v>1294</v>
      </c>
      <c r="C760" s="127"/>
    </row>
    <row r="761" spans="1:6" ht="65.25" hidden="1" customHeight="1">
      <c r="A761" s="2" t="s">
        <v>1940</v>
      </c>
      <c r="B761" s="15" t="s">
        <v>1294</v>
      </c>
      <c r="C761" s="127"/>
    </row>
    <row r="762" spans="1:6" ht="53.25" hidden="1" customHeight="1">
      <c r="A762" s="5" t="s">
        <v>1941</v>
      </c>
      <c r="B762" s="15" t="s">
        <v>1294</v>
      </c>
      <c r="C762" s="127"/>
    </row>
    <row r="763" spans="1:6" ht="75.75" hidden="1" customHeight="1">
      <c r="A763" s="5" t="s">
        <v>1942</v>
      </c>
      <c r="B763" s="15" t="s">
        <v>1008</v>
      </c>
      <c r="C763" s="127"/>
    </row>
    <row r="764" spans="1:6" s="28" customFormat="1" ht="21" hidden="1" customHeight="1">
      <c r="A764" s="16" t="s">
        <v>1186</v>
      </c>
      <c r="B764" s="27"/>
      <c r="C764" s="129">
        <f>SUM(C765:C792)</f>
        <v>176.6</v>
      </c>
      <c r="D764" s="225"/>
      <c r="F764" s="28">
        <v>242510.8</v>
      </c>
    </row>
    <row r="765" spans="1:6" ht="84" hidden="1" customHeight="1">
      <c r="A765" s="30" t="s">
        <v>1187</v>
      </c>
      <c r="B765" s="15" t="s">
        <v>374</v>
      </c>
      <c r="C765" s="127"/>
    </row>
    <row r="766" spans="1:6" ht="60" hidden="1" customHeight="1">
      <c r="A766" s="5" t="s">
        <v>1943</v>
      </c>
      <c r="B766" s="366" t="s">
        <v>2185</v>
      </c>
      <c r="C766" s="127">
        <v>176.6</v>
      </c>
    </row>
    <row r="767" spans="1:6" ht="80.25" hidden="1" customHeight="1">
      <c r="A767" s="32" t="s">
        <v>1944</v>
      </c>
      <c r="B767" s="255" t="s">
        <v>29</v>
      </c>
      <c r="C767" s="127"/>
    </row>
    <row r="768" spans="1:6" ht="37.5" hidden="1" customHeight="1">
      <c r="A768" s="30" t="s">
        <v>1945</v>
      </c>
      <c r="B768" s="350" t="s">
        <v>1710</v>
      </c>
      <c r="C768" s="127"/>
    </row>
    <row r="769" spans="1:6" ht="114.75" hidden="1" customHeight="1">
      <c r="A769" s="5" t="s">
        <v>1946</v>
      </c>
      <c r="B769" s="15" t="s">
        <v>1293</v>
      </c>
      <c r="C769" s="126"/>
    </row>
    <row r="770" spans="1:6" ht="112.5" hidden="1" customHeight="1">
      <c r="A770" s="356" t="s">
        <v>1951</v>
      </c>
      <c r="B770" s="350" t="s">
        <v>1230</v>
      </c>
      <c r="C770" s="127"/>
      <c r="F770" s="264"/>
    </row>
    <row r="771" spans="1:6" ht="136.5" hidden="1" customHeight="1">
      <c r="A771" s="5" t="s">
        <v>2175</v>
      </c>
      <c r="B771" s="357" t="s">
        <v>426</v>
      </c>
      <c r="C771" s="127"/>
    </row>
    <row r="772" spans="1:6" ht="176.25" hidden="1" customHeight="1">
      <c r="A772" s="5" t="s">
        <v>2160</v>
      </c>
      <c r="B772" s="358" t="s">
        <v>496</v>
      </c>
      <c r="C772" s="127"/>
    </row>
    <row r="773" spans="1:6" ht="188.25" hidden="1" customHeight="1">
      <c r="A773" s="40" t="s">
        <v>2174</v>
      </c>
      <c r="B773" s="359" t="s">
        <v>497</v>
      </c>
      <c r="C773" s="175"/>
    </row>
    <row r="774" spans="1:6" ht="197.25" hidden="1" customHeight="1">
      <c r="A774" s="5" t="s">
        <v>2165</v>
      </c>
      <c r="B774" s="358" t="s">
        <v>502</v>
      </c>
      <c r="C774" s="360"/>
    </row>
    <row r="775" spans="1:6" ht="154.5" hidden="1" customHeight="1">
      <c r="A775" s="32" t="s">
        <v>2161</v>
      </c>
      <c r="B775" s="358" t="s">
        <v>1359</v>
      </c>
      <c r="C775" s="360"/>
    </row>
    <row r="776" spans="1:6" s="254" customFormat="1" ht="145.5" hidden="1" customHeight="1">
      <c r="A776" s="31" t="s">
        <v>2162</v>
      </c>
      <c r="B776" s="358" t="s">
        <v>495</v>
      </c>
      <c r="C776" s="175"/>
    </row>
    <row r="777" spans="1:6" s="254" customFormat="1" ht="141.75" hidden="1" customHeight="1">
      <c r="A777" s="32" t="s">
        <v>2163</v>
      </c>
      <c r="B777" s="358" t="s">
        <v>1358</v>
      </c>
      <c r="C777" s="175"/>
    </row>
    <row r="778" spans="1:6" s="254" customFormat="1" ht="142.5" hidden="1" customHeight="1">
      <c r="A778" s="32" t="s">
        <v>2164</v>
      </c>
      <c r="B778" s="361" t="s">
        <v>425</v>
      </c>
      <c r="C778" s="127"/>
    </row>
    <row r="779" spans="1:6" ht="150.75" hidden="1" customHeight="1">
      <c r="A779" s="5" t="s">
        <v>2166</v>
      </c>
      <c r="B779" s="358" t="s">
        <v>498</v>
      </c>
      <c r="C779" s="175"/>
    </row>
    <row r="780" spans="1:6" ht="186.75" hidden="1" customHeight="1">
      <c r="A780" s="32" t="s">
        <v>2167</v>
      </c>
      <c r="B780" s="358" t="s">
        <v>1360</v>
      </c>
      <c r="C780" s="175"/>
    </row>
    <row r="781" spans="1:6" s="254" customFormat="1" ht="195" hidden="1" customHeight="1">
      <c r="A781" s="5" t="s">
        <v>2168</v>
      </c>
      <c r="B781" s="358" t="s">
        <v>500</v>
      </c>
      <c r="C781" s="175"/>
    </row>
    <row r="782" spans="1:6" ht="195" hidden="1" customHeight="1">
      <c r="A782" s="5" t="s">
        <v>2169</v>
      </c>
      <c r="B782" s="358" t="s">
        <v>501</v>
      </c>
      <c r="C782" s="360"/>
      <c r="D782" s="254"/>
      <c r="E782" s="254"/>
      <c r="F782" s="254"/>
    </row>
    <row r="783" spans="1:6" ht="117" hidden="1" customHeight="1">
      <c r="A783" s="32" t="s">
        <v>2170</v>
      </c>
      <c r="B783" s="358" t="s">
        <v>1357</v>
      </c>
      <c r="C783" s="360"/>
      <c r="D783" s="254"/>
      <c r="E783" s="254"/>
      <c r="F783" s="254"/>
    </row>
    <row r="784" spans="1:6" s="254" customFormat="1" ht="143.25" hidden="1" customHeight="1">
      <c r="A784" s="5" t="s">
        <v>2171</v>
      </c>
      <c r="B784" s="358" t="s">
        <v>1809</v>
      </c>
      <c r="C784" s="127"/>
    </row>
    <row r="785" spans="1:6" s="254" customFormat="1" ht="150.75" hidden="1" customHeight="1">
      <c r="A785" s="5" t="s">
        <v>2172</v>
      </c>
      <c r="B785" s="358" t="s">
        <v>499</v>
      </c>
      <c r="C785" s="360"/>
      <c r="F785" s="254">
        <v>44557.3</v>
      </c>
    </row>
    <row r="786" spans="1:6" s="254" customFormat="1" ht="173.25" hidden="1" customHeight="1">
      <c r="A786" s="32" t="s">
        <v>2173</v>
      </c>
      <c r="B786" s="358" t="s">
        <v>1361</v>
      </c>
      <c r="C786" s="360"/>
    </row>
    <row r="787" spans="1:6" s="254" customFormat="1" ht="53.25" hidden="1" customHeight="1">
      <c r="A787" s="5" t="s">
        <v>1947</v>
      </c>
      <c r="B787" s="350" t="s">
        <v>1292</v>
      </c>
      <c r="C787" s="127"/>
      <c r="F787" s="254">
        <v>12305</v>
      </c>
    </row>
    <row r="788" spans="1:6" ht="115.5" hidden="1" customHeight="1">
      <c r="A788" s="31" t="s">
        <v>1948</v>
      </c>
      <c r="B788" s="350" t="s">
        <v>1292</v>
      </c>
      <c r="C788" s="127"/>
    </row>
    <row r="789" spans="1:6" ht="81" hidden="1" customHeight="1">
      <c r="A789" s="31" t="s">
        <v>1936</v>
      </c>
      <c r="B789" s="350" t="s">
        <v>1292</v>
      </c>
      <c r="C789" s="127"/>
    </row>
    <row r="790" spans="1:6" ht="96" hidden="1" customHeight="1">
      <c r="A790" s="31" t="s">
        <v>1937</v>
      </c>
      <c r="B790" s="350" t="s">
        <v>1292</v>
      </c>
      <c r="C790" s="127"/>
    </row>
    <row r="791" spans="1:6" ht="21" hidden="1" customHeight="1">
      <c r="A791" s="30" t="s">
        <v>1949</v>
      </c>
      <c r="B791" s="350" t="s">
        <v>1292</v>
      </c>
      <c r="C791" s="127"/>
    </row>
    <row r="792" spans="1:6" ht="42.75" hidden="1" customHeight="1">
      <c r="A792" s="30" t="s">
        <v>1950</v>
      </c>
      <c r="B792" s="350" t="s">
        <v>1292</v>
      </c>
      <c r="C792" s="127"/>
    </row>
    <row r="793" spans="1:6" s="28" customFormat="1" ht="19.5" customHeight="1">
      <c r="A793" s="34" t="s">
        <v>102</v>
      </c>
      <c r="B793" s="27"/>
      <c r="C793" s="129">
        <f>C794+C796+C797+C798+C799+C795+C801+C802+C803+C804</f>
        <v>9127.5</v>
      </c>
    </row>
    <row r="794" spans="1:6" ht="42" hidden="1" customHeight="1">
      <c r="A794" s="5" t="s">
        <v>193</v>
      </c>
      <c r="B794" s="15" t="s">
        <v>1261</v>
      </c>
      <c r="C794" s="127"/>
    </row>
    <row r="795" spans="1:6" ht="39" hidden="1" customHeight="1">
      <c r="A795" s="5" t="s">
        <v>1537</v>
      </c>
      <c r="B795" s="15" t="s">
        <v>1261</v>
      </c>
      <c r="C795" s="127"/>
    </row>
    <row r="796" spans="1:6" ht="46.5" hidden="1" customHeight="1">
      <c r="A796" s="35" t="s">
        <v>194</v>
      </c>
      <c r="B796" s="15" t="s">
        <v>1262</v>
      </c>
      <c r="C796" s="183"/>
    </row>
    <row r="797" spans="1:6" ht="40.5" hidden="1" customHeight="1">
      <c r="A797" s="5" t="s">
        <v>195</v>
      </c>
      <c r="B797" s="15" t="s">
        <v>1295</v>
      </c>
      <c r="C797" s="127"/>
    </row>
    <row r="798" spans="1:6" ht="42.75" hidden="1" customHeight="1">
      <c r="A798" s="5" t="s">
        <v>491</v>
      </c>
      <c r="B798" s="15" t="s">
        <v>1397</v>
      </c>
      <c r="C798" s="127">
        <v>0</v>
      </c>
    </row>
    <row r="799" spans="1:6" ht="54.75" customHeight="1">
      <c r="A799" s="5" t="s">
        <v>2638</v>
      </c>
      <c r="B799" s="15" t="s">
        <v>2637</v>
      </c>
      <c r="C799" s="127">
        <v>9127.5</v>
      </c>
    </row>
    <row r="800" spans="1:6" ht="38.25" hidden="1" customHeight="1">
      <c r="A800" s="5" t="s">
        <v>197</v>
      </c>
      <c r="B800" s="15" t="s">
        <v>1910</v>
      </c>
      <c r="C800" s="127"/>
    </row>
    <row r="801" spans="1:3" ht="41.25" hidden="1" customHeight="1">
      <c r="A801" s="5" t="s">
        <v>198</v>
      </c>
      <c r="B801" s="15" t="s">
        <v>1911</v>
      </c>
      <c r="C801" s="127"/>
    </row>
    <row r="802" spans="1:3" ht="56.25" hidden="1">
      <c r="A802" s="5" t="s">
        <v>199</v>
      </c>
      <c r="B802" s="15" t="s">
        <v>1911</v>
      </c>
      <c r="C802" s="126"/>
    </row>
    <row r="803" spans="1:3" ht="35.25" hidden="1" customHeight="1">
      <c r="A803" s="33" t="s">
        <v>478</v>
      </c>
      <c r="B803" s="15" t="s">
        <v>1397</v>
      </c>
      <c r="C803" s="127"/>
    </row>
    <row r="804" spans="1:3" ht="54" hidden="1" customHeight="1">
      <c r="A804" s="208" t="s">
        <v>477</v>
      </c>
      <c r="B804" s="15" t="s">
        <v>1397</v>
      </c>
      <c r="C804" s="127"/>
    </row>
    <row r="805" spans="1:3" s="28" customFormat="1" ht="20.25" customHeight="1">
      <c r="A805" s="16" t="s">
        <v>1379</v>
      </c>
      <c r="B805" s="27" t="s">
        <v>2624</v>
      </c>
      <c r="C805" s="176">
        <f>C806</f>
        <v>0</v>
      </c>
    </row>
    <row r="806" spans="1:3" ht="35.25" customHeight="1">
      <c r="A806" s="5" t="s">
        <v>1380</v>
      </c>
      <c r="B806" s="15" t="s">
        <v>2623</v>
      </c>
      <c r="C806" s="175">
        <v>0</v>
      </c>
    </row>
    <row r="807" spans="1:3" ht="66.75" hidden="1" customHeight="1">
      <c r="A807" s="258" t="s">
        <v>225</v>
      </c>
      <c r="B807" s="24" t="s">
        <v>933</v>
      </c>
      <c r="C807" s="183"/>
    </row>
    <row r="808" spans="1:3" ht="81" hidden="1" customHeight="1">
      <c r="A808" s="25" t="s">
        <v>226</v>
      </c>
      <c r="B808" s="24" t="s">
        <v>934</v>
      </c>
      <c r="C808" s="183"/>
    </row>
    <row r="809" spans="1:3" ht="51" hidden="1" customHeight="1">
      <c r="A809" s="258" t="s">
        <v>1567</v>
      </c>
      <c r="B809" s="24" t="s">
        <v>935</v>
      </c>
      <c r="C809" s="183"/>
    </row>
    <row r="810" spans="1:3" ht="72.75" hidden="1" customHeight="1">
      <c r="A810" s="25" t="s">
        <v>1568</v>
      </c>
      <c r="B810" s="24" t="s">
        <v>936</v>
      </c>
      <c r="C810" s="184"/>
    </row>
    <row r="811" spans="1:3">
      <c r="A811" s="36" t="s">
        <v>1569</v>
      </c>
      <c r="B811" s="174"/>
      <c r="C811" s="291">
        <f>C745+C11</f>
        <v>24932.400000000001</v>
      </c>
    </row>
    <row r="813" spans="1:3">
      <c r="A813" s="17" t="s">
        <v>1570</v>
      </c>
    </row>
    <row r="815" spans="1:3" hidden="1">
      <c r="A815" s="17" t="s">
        <v>1571</v>
      </c>
      <c r="C815" s="37">
        <f>ведомственная!G13</f>
        <v>25880.399999999998</v>
      </c>
    </row>
    <row r="816" spans="1:3" hidden="1">
      <c r="A816" s="17" t="s">
        <v>2041</v>
      </c>
    </row>
    <row r="817" spans="1:3" hidden="1"/>
    <row r="818" spans="1:3" hidden="1">
      <c r="C818" s="38">
        <f>C811-C815</f>
        <v>-947.99999999999636</v>
      </c>
    </row>
    <row r="819" spans="1:3" hidden="1"/>
    <row r="820" spans="1:3" hidden="1"/>
    <row r="821" spans="1:3" hidden="1">
      <c r="C821" s="18">
        <v>3120</v>
      </c>
    </row>
    <row r="822" spans="1:3" hidden="1"/>
    <row r="823" spans="1:3" hidden="1"/>
    <row r="824" spans="1:3" hidden="1"/>
    <row r="825" spans="1:3" hidden="1">
      <c r="A825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52" t="s">
        <v>1952</v>
      </c>
      <c r="B6" s="553"/>
      <c r="C6" s="553"/>
      <c r="D6" s="553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54" t="s">
        <v>1265</v>
      </c>
      <c r="B8" s="555" t="s">
        <v>1060</v>
      </c>
      <c r="C8" s="556" t="s">
        <v>1955</v>
      </c>
      <c r="D8" s="556" t="s">
        <v>1061</v>
      </c>
      <c r="E8" s="298"/>
    </row>
    <row r="9" spans="1:7" ht="54" customHeight="1">
      <c r="A9" s="554"/>
      <c r="B9" s="556"/>
      <c r="C9" s="556"/>
      <c r="D9" s="555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abSelected="1" topLeftCell="A10" zoomScale="75" zoomScaleNormal="75" zoomScaleSheetLayoutView="100" workbookViewId="0">
      <selection activeCell="B1" sqref="B1:D11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51" t="s">
        <v>1076</v>
      </c>
      <c r="D1" s="551"/>
    </row>
    <row r="2" spans="1:6" ht="16.5" customHeight="1">
      <c r="C2" s="551" t="s">
        <v>2543</v>
      </c>
      <c r="D2" s="551"/>
    </row>
    <row r="3" spans="1:6">
      <c r="C3" s="547" t="s">
        <v>2656</v>
      </c>
    </row>
    <row r="5" spans="1:6" ht="48" customHeight="1">
      <c r="B5" s="558" t="s">
        <v>2657</v>
      </c>
      <c r="C5" s="558"/>
    </row>
    <row r="6" spans="1:6" ht="24.75" customHeight="1">
      <c r="C6" s="557" t="s">
        <v>1735</v>
      </c>
      <c r="D6" s="557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2611</v>
      </c>
      <c r="C9" s="173" t="s">
        <v>2581</v>
      </c>
      <c r="D9" s="131">
        <v>180</v>
      </c>
    </row>
    <row r="10" spans="1:6">
      <c r="A10" s="41"/>
      <c r="B10" s="41" t="s">
        <v>1569</v>
      </c>
      <c r="C10" s="41"/>
      <c r="D10" s="240">
        <v>180</v>
      </c>
      <c r="F10" s="39">
        <f>+'адм доходов'!D45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zoomScale="75" zoomScaleNormal="75" workbookViewId="0">
      <selection activeCell="M2" sqref="M2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51" t="s">
        <v>1075</v>
      </c>
      <c r="G1" s="551"/>
      <c r="H1" s="82"/>
    </row>
    <row r="2" spans="1:12" ht="55.5" customHeight="1">
      <c r="F2" s="551" t="s">
        <v>2543</v>
      </c>
      <c r="G2" s="551"/>
      <c r="H2" s="110"/>
    </row>
    <row r="3" spans="1:12" ht="15" customHeight="1">
      <c r="B3" s="74"/>
      <c r="D3" s="564"/>
      <c r="E3" s="564"/>
      <c r="F3" s="72" t="s">
        <v>2654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65" t="s">
        <v>2655</v>
      </c>
      <c r="B6" s="565"/>
      <c r="C6" s="565"/>
      <c r="D6" s="565"/>
      <c r="E6" s="565"/>
      <c r="F6" s="565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63" t="s">
        <v>1766</v>
      </c>
      <c r="B10" s="563" t="s">
        <v>1767</v>
      </c>
      <c r="C10" s="563" t="s">
        <v>1768</v>
      </c>
      <c r="D10" s="563"/>
      <c r="E10" s="563"/>
      <c r="F10" s="563" t="s">
        <v>1769</v>
      </c>
      <c r="G10" s="561" t="s">
        <v>922</v>
      </c>
    </row>
    <row r="11" spans="1:12" ht="202.5" customHeight="1">
      <c r="A11" s="563"/>
      <c r="B11" s="563"/>
      <c r="C11" s="41" t="s">
        <v>1770</v>
      </c>
      <c r="D11" s="41" t="s">
        <v>2566</v>
      </c>
      <c r="E11" s="41" t="s">
        <v>1771</v>
      </c>
      <c r="F11" s="563"/>
      <c r="G11" s="562"/>
      <c r="L11" s="9">
        <v>0</v>
      </c>
    </row>
    <row r="12" spans="1:12" ht="53.25" hidden="1" customHeight="1">
      <c r="A12" s="559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0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 t="s">
        <v>1570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4"/>
  <sheetViews>
    <sheetView zoomScale="80" zoomScaleNormal="80" workbookViewId="0">
      <pane ySplit="12" topLeftCell="A211" activePane="bottomLeft" state="frozenSplit"/>
      <selection activeCell="O99" sqref="O99"/>
      <selection pane="bottomLeft" activeCell="J212" sqref="J212"/>
    </sheetView>
  </sheetViews>
  <sheetFormatPr defaultColWidth="9.140625" defaultRowHeight="18.75"/>
  <cols>
    <col min="1" max="1" width="69.7109375" style="171" customWidth="1"/>
    <col min="2" max="2" width="16.42578125" style="387" customWidth="1"/>
    <col min="3" max="5" width="8.140625" style="171" customWidth="1"/>
    <col min="6" max="6" width="15.7109375" style="386" customWidth="1"/>
    <col min="7" max="7" width="9.140625" style="171"/>
    <col min="8" max="8" width="23" style="385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64" t="s">
        <v>1074</v>
      </c>
      <c r="C1" s="564"/>
      <c r="D1" s="381"/>
      <c r="E1" s="381"/>
    </row>
    <row r="2" spans="1:19" ht="18" customHeight="1">
      <c r="B2" s="566" t="s">
        <v>2543</v>
      </c>
      <c r="C2" s="566"/>
      <c r="D2" s="566"/>
      <c r="E2" s="566"/>
      <c r="F2" s="566"/>
    </row>
    <row r="3" spans="1:19" ht="18" customHeight="1">
      <c r="B3" s="72" t="s">
        <v>2652</v>
      </c>
      <c r="C3" s="72"/>
      <c r="D3" s="72"/>
      <c r="E3" s="72"/>
      <c r="F3" s="266"/>
    </row>
    <row r="4" spans="1:19" ht="3" customHeight="1">
      <c r="B4" s="564"/>
      <c r="C4" s="564"/>
      <c r="D4" s="381"/>
      <c r="E4" s="381"/>
    </row>
    <row r="5" spans="1:19" hidden="1"/>
    <row r="6" spans="1:19" ht="55.5" customHeight="1">
      <c r="A6" s="567" t="s">
        <v>2653</v>
      </c>
      <c r="B6" s="567"/>
      <c r="C6" s="567"/>
      <c r="D6" s="567"/>
      <c r="E6" s="567"/>
      <c r="F6" s="567"/>
    </row>
    <row r="7" spans="1:19" ht="24" customHeight="1">
      <c r="A7" s="19"/>
      <c r="B7" s="384"/>
      <c r="C7" s="19"/>
      <c r="D7" s="19"/>
      <c r="E7" s="19"/>
      <c r="F7" s="19" t="s">
        <v>1735</v>
      </c>
    </row>
    <row r="8" spans="1:19" ht="18.75" hidden="1" customHeight="1">
      <c r="A8" s="383" t="s">
        <v>870</v>
      </c>
      <c r="B8" s="384"/>
      <c r="C8" s="19"/>
      <c r="D8" s="19"/>
      <c r="E8" s="19"/>
    </row>
    <row r="9" spans="1:19" ht="18.75" hidden="1" customHeight="1">
      <c r="A9" s="19"/>
      <c r="B9" s="384"/>
      <c r="C9" s="19"/>
      <c r="D9" s="19"/>
      <c r="E9" s="19"/>
    </row>
    <row r="10" spans="1:19" ht="18.75" hidden="1" customHeight="1">
      <c r="A10" s="19"/>
      <c r="B10" s="384"/>
      <c r="C10" s="19"/>
      <c r="D10" s="19"/>
      <c r="E10" s="19"/>
    </row>
    <row r="11" spans="1:19" ht="18.75" hidden="1" customHeight="1">
      <c r="A11" s="502"/>
      <c r="B11" s="384"/>
      <c r="C11" s="19"/>
      <c r="D11" s="19"/>
      <c r="E11" s="19"/>
    </row>
    <row r="12" spans="1:19" ht="73.900000000000006" customHeight="1">
      <c r="A12" s="188" t="s">
        <v>872</v>
      </c>
      <c r="B12" s="188" t="s">
        <v>2535</v>
      </c>
      <c r="C12" s="188" t="s">
        <v>2534</v>
      </c>
      <c r="D12" s="189" t="s">
        <v>873</v>
      </c>
      <c r="E12" s="189" t="s">
        <v>874</v>
      </c>
      <c r="F12" s="382" t="s">
        <v>877</v>
      </c>
    </row>
    <row r="13" spans="1:19" s="388" customFormat="1">
      <c r="A13" s="199" t="s">
        <v>2533</v>
      </c>
      <c r="B13" s="14"/>
      <c r="C13" s="14"/>
      <c r="D13" s="290"/>
      <c r="E13" s="290"/>
      <c r="F13" s="241">
        <f>F58+F114+F115+F123+F148+F170+F108+F112+F109+F110+F111</f>
        <v>23269.3</v>
      </c>
      <c r="H13" s="442"/>
      <c r="S13" s="171"/>
    </row>
    <row r="14" spans="1:19" s="388" customFormat="1" ht="75" hidden="1" customHeight="1">
      <c r="A14" s="503" t="s">
        <v>2536</v>
      </c>
      <c r="B14" s="467" t="s">
        <v>2532</v>
      </c>
      <c r="C14" s="501"/>
      <c r="D14" s="500"/>
      <c r="E14" s="500"/>
      <c r="F14" s="499">
        <f>F15+F17+F19</f>
        <v>0</v>
      </c>
      <c r="G14" s="443"/>
      <c r="H14" s="442"/>
    </row>
    <row r="15" spans="1:19" s="388" customFormat="1" ht="64.5" hidden="1" customHeight="1">
      <c r="A15" s="324" t="s">
        <v>2531</v>
      </c>
      <c r="B15" s="407" t="s">
        <v>2530</v>
      </c>
      <c r="C15" s="498"/>
      <c r="D15" s="497"/>
      <c r="E15" s="497"/>
      <c r="F15" s="496">
        <f>F16</f>
        <v>0</v>
      </c>
      <c r="G15" s="443"/>
      <c r="H15" s="442"/>
    </row>
    <row r="16" spans="1:19" ht="96.75" hidden="1" customHeight="1">
      <c r="A16" s="324" t="s">
        <v>2529</v>
      </c>
      <c r="B16" s="407" t="s">
        <v>2528</v>
      </c>
      <c r="C16" s="331">
        <v>600</v>
      </c>
      <c r="D16" s="418" t="s">
        <v>1351</v>
      </c>
      <c r="E16" s="418" t="s">
        <v>966</v>
      </c>
      <c r="F16" s="395"/>
      <c r="G16" s="410"/>
      <c r="S16" s="388"/>
    </row>
    <row r="17" spans="1:19" ht="69.75" hidden="1" customHeight="1">
      <c r="A17" s="324" t="s">
        <v>2527</v>
      </c>
      <c r="B17" s="407" t="s">
        <v>2526</v>
      </c>
      <c r="C17" s="331"/>
      <c r="D17" s="418"/>
      <c r="E17" s="418"/>
      <c r="F17" s="395">
        <f>F18</f>
        <v>0</v>
      </c>
      <c r="G17" s="410"/>
      <c r="S17" s="388"/>
    </row>
    <row r="18" spans="1:19" ht="95.25" hidden="1" customHeight="1">
      <c r="A18" s="324" t="s">
        <v>2525</v>
      </c>
      <c r="B18" s="407" t="s">
        <v>2524</v>
      </c>
      <c r="C18" s="331">
        <v>600</v>
      </c>
      <c r="D18" s="418" t="s">
        <v>1351</v>
      </c>
      <c r="E18" s="418" t="s">
        <v>1753</v>
      </c>
      <c r="F18" s="395"/>
      <c r="G18" s="410"/>
    </row>
    <row r="19" spans="1:19" ht="67.5" hidden="1" customHeight="1">
      <c r="A19" s="324" t="s">
        <v>2523</v>
      </c>
      <c r="B19" s="407" t="s">
        <v>2522</v>
      </c>
      <c r="C19" s="331"/>
      <c r="D19" s="418"/>
      <c r="E19" s="418"/>
      <c r="F19" s="395">
        <f>F20</f>
        <v>0</v>
      </c>
      <c r="G19" s="410"/>
    </row>
    <row r="20" spans="1:19" ht="105.75" hidden="1" customHeight="1">
      <c r="A20" s="324" t="s">
        <v>2521</v>
      </c>
      <c r="B20" s="407" t="s">
        <v>2520</v>
      </c>
      <c r="C20" s="331">
        <v>600</v>
      </c>
      <c r="D20" s="418" t="s">
        <v>1351</v>
      </c>
      <c r="E20" s="418" t="s">
        <v>1753</v>
      </c>
      <c r="F20" s="395"/>
      <c r="G20" s="410"/>
    </row>
    <row r="21" spans="1:19" ht="40.5" hidden="1" customHeight="1">
      <c r="A21" s="417" t="s">
        <v>2519</v>
      </c>
      <c r="B21" s="402" t="s">
        <v>2518</v>
      </c>
      <c r="C21" s="437"/>
      <c r="D21" s="436"/>
      <c r="E21" s="436"/>
      <c r="F21" s="395">
        <f>F22+F23+F24+F25+F26+F27+F28+F29+F30+F31+F32</f>
        <v>0</v>
      </c>
      <c r="G21" s="410"/>
    </row>
    <row r="22" spans="1:19" ht="127.5" hidden="1" customHeight="1">
      <c r="A22" s="324" t="s">
        <v>2517</v>
      </c>
      <c r="B22" s="407" t="s">
        <v>2514</v>
      </c>
      <c r="C22" s="331">
        <v>100</v>
      </c>
      <c r="D22" s="418" t="s">
        <v>965</v>
      </c>
      <c r="E22" s="418" t="s">
        <v>966</v>
      </c>
      <c r="F22" s="395"/>
      <c r="G22" s="410"/>
    </row>
    <row r="23" spans="1:19" ht="81" hidden="1" customHeight="1">
      <c r="A23" s="324" t="s">
        <v>2516</v>
      </c>
      <c r="B23" s="407" t="s">
        <v>2514</v>
      </c>
      <c r="C23" s="331">
        <v>200</v>
      </c>
      <c r="D23" s="418" t="s">
        <v>965</v>
      </c>
      <c r="E23" s="418" t="s">
        <v>966</v>
      </c>
      <c r="F23" s="395"/>
      <c r="G23" s="410"/>
    </row>
    <row r="24" spans="1:19" ht="72" hidden="1" customHeight="1">
      <c r="A24" s="324" t="s">
        <v>2515</v>
      </c>
      <c r="B24" s="407" t="s">
        <v>2514</v>
      </c>
      <c r="C24" s="331">
        <v>800</v>
      </c>
      <c r="D24" s="418" t="s">
        <v>965</v>
      </c>
      <c r="E24" s="418" t="s">
        <v>966</v>
      </c>
      <c r="F24" s="395"/>
      <c r="G24" s="410"/>
    </row>
    <row r="25" spans="1:19" ht="105" hidden="1" customHeight="1">
      <c r="A25" s="495" t="s">
        <v>2513</v>
      </c>
      <c r="B25" s="494" t="s">
        <v>2512</v>
      </c>
      <c r="C25" s="331">
        <v>200</v>
      </c>
      <c r="D25" s="418" t="s">
        <v>965</v>
      </c>
      <c r="E25" s="418" t="s">
        <v>966</v>
      </c>
      <c r="F25" s="395">
        <f>[1]расходы!F394</f>
        <v>0</v>
      </c>
      <c r="G25" s="410"/>
    </row>
    <row r="26" spans="1:19" ht="53.25" hidden="1" customHeight="1">
      <c r="A26" s="324" t="s">
        <v>2509</v>
      </c>
      <c r="B26" s="407" t="s">
        <v>2505</v>
      </c>
      <c r="C26" s="331">
        <v>200</v>
      </c>
      <c r="D26" s="418" t="s">
        <v>1351</v>
      </c>
      <c r="E26" s="418" t="s">
        <v>1754</v>
      </c>
      <c r="F26" s="395"/>
      <c r="G26" s="410"/>
    </row>
    <row r="27" spans="1:19" ht="48.75" hidden="1" customHeight="1">
      <c r="A27" s="324" t="s">
        <v>2511</v>
      </c>
      <c r="B27" s="407" t="s">
        <v>2505</v>
      </c>
      <c r="C27" s="331">
        <v>300</v>
      </c>
      <c r="D27" s="418" t="s">
        <v>1351</v>
      </c>
      <c r="E27" s="418" t="s">
        <v>1754</v>
      </c>
      <c r="F27" s="395"/>
      <c r="G27" s="410"/>
    </row>
    <row r="28" spans="1:19" ht="105.75" hidden="1" customHeight="1">
      <c r="A28" s="324" t="s">
        <v>2510</v>
      </c>
      <c r="B28" s="407" t="s">
        <v>2505</v>
      </c>
      <c r="C28" s="331">
        <v>100</v>
      </c>
      <c r="D28" s="418" t="s">
        <v>965</v>
      </c>
      <c r="E28" s="418" t="s">
        <v>966</v>
      </c>
      <c r="F28" s="395">
        <f>[1]расходы!F419</f>
        <v>0</v>
      </c>
      <c r="G28" s="410"/>
    </row>
    <row r="29" spans="1:19" ht="58.5" hidden="1" customHeight="1">
      <c r="A29" s="324" t="s">
        <v>2509</v>
      </c>
      <c r="B29" s="407" t="s">
        <v>2505</v>
      </c>
      <c r="C29" s="331">
        <v>200</v>
      </c>
      <c r="D29" s="418" t="s">
        <v>965</v>
      </c>
      <c r="E29" s="418" t="s">
        <v>966</v>
      </c>
      <c r="F29" s="395"/>
      <c r="G29" s="410"/>
    </row>
    <row r="30" spans="1:19" ht="60" hidden="1" customHeight="1">
      <c r="A30" s="324" t="s">
        <v>2508</v>
      </c>
      <c r="B30" s="407" t="s">
        <v>2505</v>
      </c>
      <c r="C30" s="331">
        <v>300</v>
      </c>
      <c r="D30" s="418" t="s">
        <v>965</v>
      </c>
      <c r="E30" s="418" t="s">
        <v>966</v>
      </c>
      <c r="F30" s="395"/>
      <c r="G30" s="410"/>
    </row>
    <row r="31" spans="1:19" ht="91.5" hidden="1" customHeight="1">
      <c r="A31" s="324" t="s">
        <v>2506</v>
      </c>
      <c r="B31" s="407" t="s">
        <v>2507</v>
      </c>
      <c r="C31" s="331">
        <v>600</v>
      </c>
      <c r="D31" s="418" t="s">
        <v>1351</v>
      </c>
      <c r="E31" s="418" t="s">
        <v>1753</v>
      </c>
      <c r="F31" s="395"/>
      <c r="G31" s="410"/>
    </row>
    <row r="32" spans="1:19" ht="80.25" hidden="1" customHeight="1">
      <c r="A32" s="324" t="s">
        <v>2506</v>
      </c>
      <c r="B32" s="407" t="s">
        <v>2505</v>
      </c>
      <c r="C32" s="331">
        <v>600</v>
      </c>
      <c r="D32" s="418" t="s">
        <v>1351</v>
      </c>
      <c r="E32" s="418" t="s">
        <v>1753</v>
      </c>
      <c r="F32" s="395"/>
      <c r="G32" s="410"/>
    </row>
    <row r="33" spans="1:19" ht="54.75" hidden="1" customHeight="1">
      <c r="A33" s="324"/>
      <c r="B33" s="407"/>
      <c r="C33" s="331"/>
      <c r="D33" s="418"/>
      <c r="E33" s="418"/>
      <c r="F33" s="395"/>
    </row>
    <row r="34" spans="1:19" ht="75.75" hidden="1" customHeight="1">
      <c r="A34" s="324"/>
      <c r="B34" s="407"/>
      <c r="C34" s="331"/>
      <c r="D34" s="418"/>
      <c r="E34" s="418"/>
      <c r="F34" s="395"/>
    </row>
    <row r="35" spans="1:19" ht="22.5" hidden="1" customHeight="1">
      <c r="A35" s="493" t="s">
        <v>2504</v>
      </c>
      <c r="B35" s="467" t="s">
        <v>2503</v>
      </c>
      <c r="C35" s="437"/>
      <c r="D35" s="436"/>
      <c r="E35" s="436"/>
      <c r="F35" s="399">
        <f>F36+F38</f>
        <v>0</v>
      </c>
      <c r="G35" s="410"/>
    </row>
    <row r="36" spans="1:19" ht="51.75" hidden="1" customHeight="1">
      <c r="A36" s="320" t="s">
        <v>2502</v>
      </c>
      <c r="B36" s="407" t="s">
        <v>2501</v>
      </c>
      <c r="C36" s="331"/>
      <c r="D36" s="418"/>
      <c r="E36" s="418"/>
      <c r="F36" s="395"/>
      <c r="G36" s="410"/>
    </row>
    <row r="37" spans="1:19" ht="84.75" hidden="1" customHeight="1">
      <c r="A37" s="320" t="s">
        <v>2500</v>
      </c>
      <c r="B37" s="407" t="s">
        <v>2499</v>
      </c>
      <c r="C37" s="331">
        <v>300</v>
      </c>
      <c r="D37" s="418" t="s">
        <v>2274</v>
      </c>
      <c r="E37" s="418" t="s">
        <v>1756</v>
      </c>
      <c r="F37" s="395"/>
      <c r="G37" s="410"/>
    </row>
    <row r="38" spans="1:19" ht="48.75" hidden="1" customHeight="1">
      <c r="A38" s="320" t="s">
        <v>2498</v>
      </c>
      <c r="B38" s="407" t="s">
        <v>2497</v>
      </c>
      <c r="C38" s="331"/>
      <c r="D38" s="418"/>
      <c r="E38" s="418"/>
      <c r="F38" s="395">
        <f>F39+F40</f>
        <v>0</v>
      </c>
      <c r="G38" s="410"/>
    </row>
    <row r="39" spans="1:19" ht="99.75" hidden="1" customHeight="1">
      <c r="A39" s="320" t="s">
        <v>2496</v>
      </c>
      <c r="B39" s="407" t="s">
        <v>2494</v>
      </c>
      <c r="C39" s="331">
        <v>600</v>
      </c>
      <c r="D39" s="418" t="s">
        <v>1351</v>
      </c>
      <c r="E39" s="418" t="s">
        <v>1753</v>
      </c>
      <c r="F39" s="395"/>
      <c r="G39" s="410"/>
    </row>
    <row r="40" spans="1:19" ht="88.5" hidden="1" customHeight="1">
      <c r="A40" s="320" t="s">
        <v>2495</v>
      </c>
      <c r="B40" s="407" t="s">
        <v>2494</v>
      </c>
      <c r="C40" s="331">
        <v>200</v>
      </c>
      <c r="D40" s="418" t="s">
        <v>1351</v>
      </c>
      <c r="E40" s="418" t="s">
        <v>1351</v>
      </c>
      <c r="F40" s="395"/>
      <c r="G40" s="410"/>
    </row>
    <row r="41" spans="1:19" ht="50.25" hidden="1" customHeight="1">
      <c r="A41" s="476" t="s">
        <v>2493</v>
      </c>
      <c r="B41" s="467" t="s">
        <v>2492</v>
      </c>
      <c r="C41" s="437"/>
      <c r="D41" s="436"/>
      <c r="E41" s="436"/>
      <c r="F41" s="399">
        <f>F42</f>
        <v>0</v>
      </c>
      <c r="G41" s="410"/>
    </row>
    <row r="42" spans="1:19" ht="66.75" hidden="1" customHeight="1">
      <c r="A42" s="179" t="s">
        <v>2491</v>
      </c>
      <c r="B42" s="407" t="s">
        <v>2490</v>
      </c>
      <c r="C42" s="331">
        <v>200</v>
      </c>
      <c r="D42" s="418" t="s">
        <v>965</v>
      </c>
      <c r="E42" s="418" t="s">
        <v>966</v>
      </c>
      <c r="F42" s="395"/>
      <c r="G42" s="410"/>
    </row>
    <row r="43" spans="1:19" ht="33.75" hidden="1" customHeight="1">
      <c r="A43" s="476" t="s">
        <v>2489</v>
      </c>
      <c r="B43" s="467" t="s">
        <v>2488</v>
      </c>
      <c r="C43" s="437"/>
      <c r="D43" s="436"/>
      <c r="E43" s="436"/>
      <c r="F43" s="399">
        <f>F44+F45+F46+F47</f>
        <v>0</v>
      </c>
    </row>
    <row r="44" spans="1:19" s="385" customFormat="1" ht="69.75" hidden="1" customHeight="1">
      <c r="A44" s="179" t="s">
        <v>2487</v>
      </c>
      <c r="B44" s="407" t="s">
        <v>2483</v>
      </c>
      <c r="C44" s="331">
        <v>200</v>
      </c>
      <c r="D44" s="418" t="s">
        <v>2271</v>
      </c>
      <c r="E44" s="418" t="s">
        <v>966</v>
      </c>
      <c r="F44" s="395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5" customFormat="1" ht="64.5" hidden="1" customHeight="1">
      <c r="A45" s="179" t="s">
        <v>2486</v>
      </c>
      <c r="B45" s="407" t="s">
        <v>2483</v>
      </c>
      <c r="C45" s="331">
        <v>300</v>
      </c>
      <c r="D45" s="418" t="s">
        <v>2271</v>
      </c>
      <c r="E45" s="418" t="s">
        <v>966</v>
      </c>
      <c r="F45" s="395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5" customFormat="1" ht="64.5" hidden="1" customHeight="1">
      <c r="A46" s="179" t="s">
        <v>2485</v>
      </c>
      <c r="B46" s="407" t="s">
        <v>2483</v>
      </c>
      <c r="C46" s="331">
        <v>600</v>
      </c>
      <c r="D46" s="418" t="s">
        <v>1351</v>
      </c>
      <c r="E46" s="418" t="s">
        <v>1753</v>
      </c>
      <c r="F46" s="395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5" customFormat="1" ht="51" hidden="1" customHeight="1">
      <c r="A47" s="179" t="s">
        <v>2484</v>
      </c>
      <c r="B47" s="407" t="s">
        <v>2483</v>
      </c>
      <c r="C47" s="331">
        <v>800</v>
      </c>
      <c r="D47" s="418" t="s">
        <v>2271</v>
      </c>
      <c r="E47" s="418" t="s">
        <v>966</v>
      </c>
      <c r="F47" s="395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5" customFormat="1" ht="50.25" hidden="1" customHeight="1">
      <c r="A48" s="476" t="s">
        <v>1971</v>
      </c>
      <c r="B48" s="467" t="s">
        <v>2482</v>
      </c>
      <c r="C48" s="478"/>
      <c r="D48" s="471"/>
      <c r="E48" s="471"/>
      <c r="F48" s="485">
        <f>F49+F50</f>
        <v>0</v>
      </c>
      <c r="G48" s="410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5" customFormat="1" ht="81.75" hidden="1" customHeight="1">
      <c r="A49" s="180" t="s">
        <v>2481</v>
      </c>
      <c r="B49" s="407" t="s">
        <v>2479</v>
      </c>
      <c r="C49" s="331">
        <v>200</v>
      </c>
      <c r="D49" s="418" t="s">
        <v>1351</v>
      </c>
      <c r="E49" s="418" t="s">
        <v>1351</v>
      </c>
      <c r="F49" s="480"/>
      <c r="G49" s="410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5" customFormat="1" ht="84.75" hidden="1" customHeight="1">
      <c r="A50" s="180" t="s">
        <v>2480</v>
      </c>
      <c r="B50" s="407" t="s">
        <v>2479</v>
      </c>
      <c r="C50" s="331">
        <v>600</v>
      </c>
      <c r="D50" s="418" t="s">
        <v>1351</v>
      </c>
      <c r="E50" s="418" t="s">
        <v>1753</v>
      </c>
      <c r="F50" s="480"/>
      <c r="G50" s="410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5" customFormat="1" ht="35.25" hidden="1" customHeight="1">
      <c r="A51" s="486" t="s">
        <v>2478</v>
      </c>
      <c r="B51" s="416" t="s">
        <v>2477</v>
      </c>
      <c r="C51" s="437"/>
      <c r="D51" s="436"/>
      <c r="E51" s="436"/>
      <c r="F51" s="399">
        <f>F53+F54+F52</f>
        <v>0</v>
      </c>
      <c r="G51" s="492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5" customFormat="1" ht="85.5" hidden="1" customHeight="1">
      <c r="A52" s="324" t="s">
        <v>2476</v>
      </c>
      <c r="B52" s="407" t="s">
        <v>2474</v>
      </c>
      <c r="C52" s="437">
        <v>200</v>
      </c>
      <c r="D52" s="436" t="s">
        <v>966</v>
      </c>
      <c r="E52" s="436" t="s">
        <v>2257</v>
      </c>
      <c r="F52" s="399"/>
      <c r="G52" s="410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5" customFormat="1" ht="82.5" hidden="1" customHeight="1">
      <c r="A53" s="324" t="s">
        <v>2476</v>
      </c>
      <c r="B53" s="407" t="s">
        <v>2474</v>
      </c>
      <c r="C53" s="331">
        <v>600</v>
      </c>
      <c r="D53" s="418" t="s">
        <v>1351</v>
      </c>
      <c r="E53" s="418" t="s">
        <v>1753</v>
      </c>
      <c r="F53" s="395"/>
      <c r="G53" s="410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5" customFormat="1" ht="68.25" hidden="1" customHeight="1">
      <c r="A54" s="324" t="s">
        <v>2475</v>
      </c>
      <c r="B54" s="407" t="s">
        <v>2474</v>
      </c>
      <c r="C54" s="331">
        <v>200</v>
      </c>
      <c r="D54" s="418" t="s">
        <v>965</v>
      </c>
      <c r="E54" s="418" t="s">
        <v>966</v>
      </c>
      <c r="F54" s="491"/>
      <c r="G54" s="446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5" customFormat="1" ht="47.25" hidden="1" customHeight="1">
      <c r="A55" s="490" t="s">
        <v>2473</v>
      </c>
      <c r="B55" s="467" t="s">
        <v>2472</v>
      </c>
      <c r="C55" s="472"/>
      <c r="D55" s="471"/>
      <c r="E55" s="436"/>
      <c r="F55" s="399">
        <f>F56+F57</f>
        <v>0</v>
      </c>
      <c r="G55" s="410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5" customFormat="1" ht="88.5" hidden="1" customHeight="1">
      <c r="A56" s="324" t="s">
        <v>2471</v>
      </c>
      <c r="B56" s="407" t="s">
        <v>2470</v>
      </c>
      <c r="C56" s="331">
        <v>200</v>
      </c>
      <c r="D56" s="418" t="s">
        <v>966</v>
      </c>
      <c r="E56" s="418" t="s">
        <v>2257</v>
      </c>
      <c r="F56" s="395"/>
      <c r="G56" s="410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5" customFormat="1" ht="84" hidden="1" customHeight="1">
      <c r="A57" s="324" t="s">
        <v>2471</v>
      </c>
      <c r="B57" s="407" t="s">
        <v>2470</v>
      </c>
      <c r="C57" s="331">
        <v>200</v>
      </c>
      <c r="D57" s="418" t="s">
        <v>1755</v>
      </c>
      <c r="E57" s="418" t="s">
        <v>2301</v>
      </c>
      <c r="F57" s="395"/>
      <c r="G57" s="410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5" customFormat="1" ht="72" customHeight="1">
      <c r="A58" s="324" t="s">
        <v>2607</v>
      </c>
      <c r="B58" s="504" t="s">
        <v>2590</v>
      </c>
      <c r="C58" s="479">
        <v>200</v>
      </c>
      <c r="D58" s="418" t="s">
        <v>1881</v>
      </c>
      <c r="E58" s="463" t="s">
        <v>1756</v>
      </c>
      <c r="F58" s="130">
        <v>5533.9</v>
      </c>
      <c r="G58" s="505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5" customFormat="1" ht="35.25" hidden="1" customHeight="1">
      <c r="A59" s="490" t="s">
        <v>2469</v>
      </c>
      <c r="B59" s="467" t="s">
        <v>2468</v>
      </c>
      <c r="C59" s="437"/>
      <c r="D59" s="436"/>
      <c r="E59" s="462"/>
      <c r="F59" s="399">
        <f>F60+F62+F61</f>
        <v>0</v>
      </c>
      <c r="G59" s="446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5" customFormat="1" ht="99.75" hidden="1" customHeight="1">
      <c r="A60" s="324" t="s">
        <v>2467</v>
      </c>
      <c r="B60" s="407" t="s">
        <v>2465</v>
      </c>
      <c r="C60" s="331">
        <v>100</v>
      </c>
      <c r="D60" s="418" t="s">
        <v>1756</v>
      </c>
      <c r="E60" s="463" t="s">
        <v>1754</v>
      </c>
      <c r="F60" s="395"/>
      <c r="G60" s="446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5" customFormat="1" ht="67.5" hidden="1" customHeight="1">
      <c r="A61" s="324" t="s">
        <v>2466</v>
      </c>
      <c r="B61" s="407" t="s">
        <v>2465</v>
      </c>
      <c r="C61" s="331">
        <v>200</v>
      </c>
      <c r="D61" s="418" t="s">
        <v>1756</v>
      </c>
      <c r="E61" s="463" t="s">
        <v>1754</v>
      </c>
      <c r="F61" s="395"/>
      <c r="G61" s="446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5" customFormat="1" ht="67.5" hidden="1" customHeight="1">
      <c r="A62" s="324" t="s">
        <v>2466</v>
      </c>
      <c r="B62" s="407" t="s">
        <v>2465</v>
      </c>
      <c r="C62" s="441">
        <v>200</v>
      </c>
      <c r="D62" s="418" t="s">
        <v>1755</v>
      </c>
      <c r="E62" s="463" t="s">
        <v>1881</v>
      </c>
      <c r="F62" s="395"/>
      <c r="G62" s="446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5" customFormat="1" ht="41.25" hidden="1" customHeight="1">
      <c r="A63" s="486" t="s">
        <v>2464</v>
      </c>
      <c r="B63" s="467" t="s">
        <v>2463</v>
      </c>
      <c r="C63" s="460"/>
      <c r="D63" s="436"/>
      <c r="E63" s="462"/>
      <c r="F63" s="399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5" customFormat="1" ht="69.75" hidden="1" customHeight="1">
      <c r="A64" s="486" t="s">
        <v>2462</v>
      </c>
      <c r="B64" s="467" t="s">
        <v>2461</v>
      </c>
      <c r="C64" s="460"/>
      <c r="D64" s="436"/>
      <c r="E64" s="462"/>
      <c r="F64" s="399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5" customFormat="1" ht="86.25" hidden="1" customHeight="1">
      <c r="A65" s="323" t="s">
        <v>2460</v>
      </c>
      <c r="B65" s="407" t="s">
        <v>2459</v>
      </c>
      <c r="C65" s="331">
        <v>200</v>
      </c>
      <c r="D65" s="418" t="s">
        <v>1881</v>
      </c>
      <c r="E65" s="463" t="s">
        <v>1753</v>
      </c>
      <c r="F65" s="395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5" customFormat="1" ht="113.25" hidden="1" customHeight="1">
      <c r="A66" s="489" t="s">
        <v>2458</v>
      </c>
      <c r="B66" s="483" t="s">
        <v>2457</v>
      </c>
      <c r="C66" s="482">
        <v>300</v>
      </c>
      <c r="D66" s="481" t="s">
        <v>2274</v>
      </c>
      <c r="E66" s="487" t="s">
        <v>1756</v>
      </c>
      <c r="F66" s="480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5" customFormat="1" ht="101.25" hidden="1" customHeight="1">
      <c r="A67" s="488" t="s">
        <v>2456</v>
      </c>
      <c r="B67" s="483" t="s">
        <v>2455</v>
      </c>
      <c r="C67" s="482">
        <v>300</v>
      </c>
      <c r="D67" s="481" t="s">
        <v>2274</v>
      </c>
      <c r="E67" s="487" t="s">
        <v>1756</v>
      </c>
      <c r="F67" s="480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5" customFormat="1" ht="77.25" hidden="1" customHeight="1">
      <c r="A68" s="486" t="s">
        <v>2454</v>
      </c>
      <c r="B68" s="467" t="s">
        <v>2453</v>
      </c>
      <c r="C68" s="478"/>
      <c r="D68" s="471"/>
      <c r="E68" s="477"/>
      <c r="F68" s="485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5" customFormat="1" ht="87.75" hidden="1" customHeight="1">
      <c r="A69" s="484" t="s">
        <v>2452</v>
      </c>
      <c r="B69" s="483" t="s">
        <v>2451</v>
      </c>
      <c r="C69" s="482">
        <v>800</v>
      </c>
      <c r="D69" s="481" t="s">
        <v>1755</v>
      </c>
      <c r="E69" s="481" t="s">
        <v>1881</v>
      </c>
      <c r="F69" s="480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5" customFormat="1" ht="114.75" hidden="1" customHeight="1">
      <c r="A70" s="484" t="s">
        <v>2450</v>
      </c>
      <c r="B70" s="483" t="s">
        <v>2449</v>
      </c>
      <c r="C70" s="482">
        <v>800</v>
      </c>
      <c r="D70" s="481" t="s">
        <v>1755</v>
      </c>
      <c r="E70" s="481" t="s">
        <v>1881</v>
      </c>
      <c r="F70" s="480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5" customFormat="1" ht="127.5" hidden="1" customHeight="1">
      <c r="A71" s="484" t="s">
        <v>2448</v>
      </c>
      <c r="B71" s="483" t="s">
        <v>2447</v>
      </c>
      <c r="C71" s="482">
        <v>800</v>
      </c>
      <c r="D71" s="481" t="s">
        <v>1755</v>
      </c>
      <c r="E71" s="481" t="s">
        <v>1881</v>
      </c>
      <c r="F71" s="480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5" customFormat="1" ht="101.25" hidden="1" customHeight="1">
      <c r="A72" s="484" t="s">
        <v>2446</v>
      </c>
      <c r="B72" s="483" t="s">
        <v>2445</v>
      </c>
      <c r="C72" s="482">
        <v>800</v>
      </c>
      <c r="D72" s="481" t="s">
        <v>1755</v>
      </c>
      <c r="E72" s="481" t="s">
        <v>1881</v>
      </c>
      <c r="F72" s="480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5" customFormat="1" ht="87" hidden="1" customHeight="1">
      <c r="A73" s="484" t="s">
        <v>2444</v>
      </c>
      <c r="B73" s="483" t="s">
        <v>2443</v>
      </c>
      <c r="C73" s="482">
        <v>800</v>
      </c>
      <c r="D73" s="481" t="s">
        <v>1755</v>
      </c>
      <c r="E73" s="481" t="s">
        <v>1881</v>
      </c>
      <c r="F73" s="480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5" customFormat="1" ht="90" hidden="1" customHeight="1">
      <c r="A74" s="484" t="s">
        <v>2442</v>
      </c>
      <c r="B74" s="483" t="s">
        <v>2441</v>
      </c>
      <c r="C74" s="482">
        <v>800</v>
      </c>
      <c r="D74" s="481" t="s">
        <v>1755</v>
      </c>
      <c r="E74" s="481" t="s">
        <v>1881</v>
      </c>
      <c r="F74" s="480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5" customFormat="1" ht="105" hidden="1" customHeight="1">
      <c r="A75" s="484" t="s">
        <v>2440</v>
      </c>
      <c r="B75" s="483" t="s">
        <v>2439</v>
      </c>
      <c r="C75" s="482">
        <v>800</v>
      </c>
      <c r="D75" s="481" t="s">
        <v>1755</v>
      </c>
      <c r="E75" s="481" t="s">
        <v>1881</v>
      </c>
      <c r="F75" s="480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5" customFormat="1" ht="126.75" hidden="1" customHeight="1">
      <c r="A76" s="484" t="s">
        <v>2438</v>
      </c>
      <c r="B76" s="483" t="s">
        <v>2437</v>
      </c>
      <c r="C76" s="482">
        <v>800</v>
      </c>
      <c r="D76" s="481" t="s">
        <v>1755</v>
      </c>
      <c r="E76" s="481" t="s">
        <v>1881</v>
      </c>
      <c r="F76" s="480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5" customFormat="1" ht="89.25" hidden="1" customHeight="1">
      <c r="A77" s="484" t="s">
        <v>2436</v>
      </c>
      <c r="B77" s="483" t="s">
        <v>2435</v>
      </c>
      <c r="C77" s="482">
        <v>800</v>
      </c>
      <c r="D77" s="481" t="s">
        <v>1755</v>
      </c>
      <c r="E77" s="481" t="s">
        <v>1881</v>
      </c>
      <c r="F77" s="480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5" customFormat="1" ht="87.75" hidden="1" customHeight="1">
      <c r="A78" s="484" t="s">
        <v>2434</v>
      </c>
      <c r="B78" s="483" t="s">
        <v>2433</v>
      </c>
      <c r="C78" s="482">
        <v>800</v>
      </c>
      <c r="D78" s="481" t="s">
        <v>1755</v>
      </c>
      <c r="E78" s="481" t="s">
        <v>1881</v>
      </c>
      <c r="F78" s="480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5" customFormat="1" ht="111.75" hidden="1" customHeight="1">
      <c r="A79" s="484" t="s">
        <v>2432</v>
      </c>
      <c r="B79" s="483" t="s">
        <v>2431</v>
      </c>
      <c r="C79" s="482">
        <v>800</v>
      </c>
      <c r="D79" s="481" t="s">
        <v>1755</v>
      </c>
      <c r="E79" s="481" t="s">
        <v>1881</v>
      </c>
      <c r="F79" s="480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5" customFormat="1" ht="129" hidden="1" customHeight="1">
      <c r="A80" s="484" t="s">
        <v>2430</v>
      </c>
      <c r="B80" s="483" t="s">
        <v>2429</v>
      </c>
      <c r="C80" s="482">
        <v>800</v>
      </c>
      <c r="D80" s="481" t="s">
        <v>1755</v>
      </c>
      <c r="E80" s="481" t="s">
        <v>1881</v>
      </c>
      <c r="F80" s="480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5" customFormat="1" ht="147" hidden="1" customHeight="1">
      <c r="A81" s="484" t="s">
        <v>2428</v>
      </c>
      <c r="B81" s="483" t="s">
        <v>2425</v>
      </c>
      <c r="C81" s="482">
        <v>100</v>
      </c>
      <c r="D81" s="481" t="s">
        <v>1755</v>
      </c>
      <c r="E81" s="481" t="s">
        <v>1881</v>
      </c>
      <c r="F81" s="480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5" customFormat="1" ht="120" hidden="1" customHeight="1">
      <c r="A82" s="484" t="s">
        <v>2427</v>
      </c>
      <c r="B82" s="483" t="s">
        <v>2425</v>
      </c>
      <c r="C82" s="482">
        <v>200</v>
      </c>
      <c r="D82" s="481" t="s">
        <v>1755</v>
      </c>
      <c r="E82" s="481" t="s">
        <v>1881</v>
      </c>
      <c r="F82" s="480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5" customFormat="1" ht="99.75" hidden="1" customHeight="1">
      <c r="A83" s="484" t="s">
        <v>2426</v>
      </c>
      <c r="B83" s="483" t="s">
        <v>2425</v>
      </c>
      <c r="C83" s="482">
        <v>800</v>
      </c>
      <c r="D83" s="481" t="s">
        <v>1755</v>
      </c>
      <c r="E83" s="481" t="s">
        <v>1881</v>
      </c>
      <c r="F83" s="480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5" customFormat="1" ht="51.75" hidden="1" customHeight="1">
      <c r="A84" s="476" t="s">
        <v>2424</v>
      </c>
      <c r="B84" s="467" t="s">
        <v>2423</v>
      </c>
      <c r="C84" s="437"/>
      <c r="D84" s="436"/>
      <c r="E84" s="436"/>
      <c r="F84" s="399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5" customFormat="1" ht="75.75" hidden="1" customHeight="1">
      <c r="A85" s="179" t="s">
        <v>2421</v>
      </c>
      <c r="B85" s="407" t="s">
        <v>2420</v>
      </c>
      <c r="C85" s="479">
        <v>200</v>
      </c>
      <c r="D85" s="418" t="s">
        <v>1881</v>
      </c>
      <c r="E85" s="418" t="s">
        <v>1753</v>
      </c>
      <c r="F85" s="395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5" customFormat="1" ht="81.75" hidden="1" customHeight="1">
      <c r="A86" s="179" t="s">
        <v>2422</v>
      </c>
      <c r="B86" s="407" t="s">
        <v>2420</v>
      </c>
      <c r="C86" s="331">
        <v>600</v>
      </c>
      <c r="D86" s="418" t="s">
        <v>1351</v>
      </c>
      <c r="E86" s="418" t="s">
        <v>966</v>
      </c>
      <c r="F86" s="395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5" customFormat="1" ht="84.75" hidden="1" customHeight="1">
      <c r="A87" s="179" t="s">
        <v>2422</v>
      </c>
      <c r="B87" s="407" t="s">
        <v>2420</v>
      </c>
      <c r="C87" s="331">
        <v>600</v>
      </c>
      <c r="D87" s="418" t="s">
        <v>1351</v>
      </c>
      <c r="E87" s="463" t="s">
        <v>1753</v>
      </c>
      <c r="F87" s="395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5" customFormat="1" ht="70.5" hidden="1" customHeight="1">
      <c r="A88" s="179" t="s">
        <v>2421</v>
      </c>
      <c r="B88" s="407" t="s">
        <v>2420</v>
      </c>
      <c r="C88" s="479">
        <v>200</v>
      </c>
      <c r="D88" s="418" t="s">
        <v>965</v>
      </c>
      <c r="E88" s="418" t="s">
        <v>966</v>
      </c>
      <c r="F88" s="395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5" customFormat="1" ht="43.5" hidden="1" customHeight="1">
      <c r="A89" s="476" t="s">
        <v>2419</v>
      </c>
      <c r="B89" s="467" t="s">
        <v>2418</v>
      </c>
      <c r="C89" s="478"/>
      <c r="D89" s="471"/>
      <c r="E89" s="477"/>
      <c r="F89" s="412">
        <f>F90</f>
        <v>0</v>
      </c>
      <c r="G89" s="446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5" customFormat="1" ht="67.5" hidden="1" customHeight="1">
      <c r="A90" s="320" t="s">
        <v>2417</v>
      </c>
      <c r="B90" s="407" t="s">
        <v>2416</v>
      </c>
      <c r="C90" s="331">
        <v>200</v>
      </c>
      <c r="D90" s="418" t="s">
        <v>966</v>
      </c>
      <c r="E90" s="463" t="s">
        <v>2257</v>
      </c>
      <c r="F90" s="395"/>
      <c r="G90" s="446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5" customFormat="1" ht="38.25" hidden="1" customHeight="1">
      <c r="A91" s="476" t="s">
        <v>2415</v>
      </c>
      <c r="B91" s="467" t="s">
        <v>2414</v>
      </c>
      <c r="C91" s="401"/>
      <c r="D91" s="400"/>
      <c r="E91" s="475"/>
      <c r="F91" s="412">
        <f>F92+F94</f>
        <v>0</v>
      </c>
      <c r="G91" s="446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5" customFormat="1" ht="70.5" hidden="1" customHeight="1">
      <c r="A92" s="474" t="s">
        <v>2413</v>
      </c>
      <c r="B92" s="407" t="s">
        <v>2412</v>
      </c>
      <c r="C92" s="331"/>
      <c r="D92" s="418"/>
      <c r="E92" s="463"/>
      <c r="F92" s="395">
        <f>F93</f>
        <v>0</v>
      </c>
      <c r="G92" s="446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5" customFormat="1" ht="96" hidden="1" customHeight="1">
      <c r="A93" s="179" t="s">
        <v>2411</v>
      </c>
      <c r="B93" s="407" t="s">
        <v>2410</v>
      </c>
      <c r="C93" s="331">
        <v>200</v>
      </c>
      <c r="D93" s="418" t="s">
        <v>1755</v>
      </c>
      <c r="E93" s="463" t="s">
        <v>2301</v>
      </c>
      <c r="F93" s="395"/>
      <c r="G93" s="446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5" customFormat="1" ht="89.25" hidden="1" customHeight="1">
      <c r="A94" s="474" t="s">
        <v>2409</v>
      </c>
      <c r="B94" s="407" t="s">
        <v>2408</v>
      </c>
      <c r="C94" s="331"/>
      <c r="D94" s="418"/>
      <c r="E94" s="463"/>
      <c r="F94" s="395">
        <f>F95</f>
        <v>0</v>
      </c>
      <c r="G94" s="446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5" customFormat="1" ht="102.75" hidden="1" customHeight="1">
      <c r="A95" s="179" t="s">
        <v>2407</v>
      </c>
      <c r="B95" s="407" t="s">
        <v>2406</v>
      </c>
      <c r="C95" s="441">
        <v>200</v>
      </c>
      <c r="D95" s="418" t="s">
        <v>1755</v>
      </c>
      <c r="E95" s="418" t="s">
        <v>2301</v>
      </c>
      <c r="F95" s="390"/>
      <c r="G95" s="446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5" customFormat="1" ht="59.25" hidden="1" customHeight="1">
      <c r="A96" s="473" t="s">
        <v>2405</v>
      </c>
      <c r="B96" s="467" t="s">
        <v>2404</v>
      </c>
      <c r="C96" s="472"/>
      <c r="D96" s="471"/>
      <c r="E96" s="471"/>
      <c r="F96" s="459">
        <f>F97+F99+F101</f>
        <v>0</v>
      </c>
      <c r="G96" s="446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5" customFormat="1" ht="73.5" hidden="1" customHeight="1">
      <c r="A97" s="470" t="s">
        <v>2403</v>
      </c>
      <c r="B97" s="407" t="s">
        <v>2402</v>
      </c>
      <c r="C97" s="441"/>
      <c r="D97" s="418"/>
      <c r="E97" s="418"/>
      <c r="F97" s="468">
        <f>F98</f>
        <v>0</v>
      </c>
      <c r="G97" s="446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5" customFormat="1" ht="86.25" hidden="1" customHeight="1">
      <c r="A98" s="323" t="s">
        <v>2401</v>
      </c>
      <c r="B98" s="407" t="s">
        <v>2400</v>
      </c>
      <c r="C98" s="441">
        <v>200</v>
      </c>
      <c r="D98" s="418" t="s">
        <v>1881</v>
      </c>
      <c r="E98" s="418" t="s">
        <v>1753</v>
      </c>
      <c r="F98" s="468"/>
      <c r="G98" s="446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5" customFormat="1" ht="88.5" hidden="1" customHeight="1">
      <c r="A99" s="469" t="s">
        <v>2399</v>
      </c>
      <c r="B99" s="407" t="s">
        <v>2398</v>
      </c>
      <c r="C99" s="441"/>
      <c r="D99" s="418"/>
      <c r="E99" s="418"/>
      <c r="F99" s="468">
        <f>F100</f>
        <v>0</v>
      </c>
      <c r="G99" s="446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5" customFormat="1" ht="111" hidden="1" customHeight="1">
      <c r="A100" s="323" t="s">
        <v>2397</v>
      </c>
      <c r="B100" s="407" t="s">
        <v>2396</v>
      </c>
      <c r="C100" s="441">
        <v>200</v>
      </c>
      <c r="D100" s="418" t="s">
        <v>1881</v>
      </c>
      <c r="E100" s="418" t="s">
        <v>1753</v>
      </c>
      <c r="F100" s="468"/>
      <c r="G100" s="446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5" customFormat="1" ht="86.25" hidden="1" customHeight="1">
      <c r="A101" s="469" t="s">
        <v>2395</v>
      </c>
      <c r="B101" s="407" t="s">
        <v>2394</v>
      </c>
      <c r="C101" s="441"/>
      <c r="D101" s="463"/>
      <c r="E101" s="463"/>
      <c r="F101" s="468">
        <f>F103+F102</f>
        <v>0</v>
      </c>
      <c r="G101" s="446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5" customFormat="1" ht="101.25" hidden="1" customHeight="1">
      <c r="A102" s="323" t="s">
        <v>2393</v>
      </c>
      <c r="B102" s="407" t="s">
        <v>2392</v>
      </c>
      <c r="C102" s="441">
        <v>200</v>
      </c>
      <c r="D102" s="463" t="s">
        <v>1881</v>
      </c>
      <c r="E102" s="463" t="s">
        <v>1753</v>
      </c>
      <c r="F102" s="468"/>
      <c r="G102" s="446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5" customFormat="1" ht="98.25" hidden="1" customHeight="1">
      <c r="A103" s="323" t="s">
        <v>2391</v>
      </c>
      <c r="B103" s="407" t="s">
        <v>2390</v>
      </c>
      <c r="C103" s="331">
        <v>800</v>
      </c>
      <c r="D103" s="463" t="s">
        <v>1881</v>
      </c>
      <c r="E103" s="463" t="s">
        <v>1753</v>
      </c>
      <c r="F103" s="454"/>
      <c r="G103" s="446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5" customFormat="1" ht="71.25" hidden="1" customHeight="1">
      <c r="A104" s="461" t="s">
        <v>2389</v>
      </c>
      <c r="B104" s="467" t="s">
        <v>2388</v>
      </c>
      <c r="C104" s="437"/>
      <c r="D104" s="462"/>
      <c r="E104" s="462"/>
      <c r="F104" s="466">
        <f>F105</f>
        <v>0</v>
      </c>
      <c r="G104" s="446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5" customFormat="1" ht="85.5" hidden="1" customHeight="1">
      <c r="A105" s="324" t="s">
        <v>2387</v>
      </c>
      <c r="B105" s="407" t="s">
        <v>2386</v>
      </c>
      <c r="C105" s="463" t="s">
        <v>1998</v>
      </c>
      <c r="D105" s="463" t="s">
        <v>965</v>
      </c>
      <c r="E105" s="463" t="s">
        <v>966</v>
      </c>
      <c r="F105" s="454"/>
      <c r="G105" s="446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1"/>
      <c r="B106" s="467"/>
      <c r="C106" s="437"/>
      <c r="D106" s="462"/>
      <c r="E106" s="462"/>
      <c r="F106" s="466">
        <f>F107</f>
        <v>0</v>
      </c>
      <c r="G106" s="446"/>
    </row>
    <row r="107" spans="1:19" ht="80.25" hidden="1" customHeight="1">
      <c r="A107" s="465"/>
      <c r="B107" s="464"/>
      <c r="C107" s="331"/>
      <c r="D107" s="463"/>
      <c r="E107" s="463"/>
      <c r="F107" s="395"/>
      <c r="G107" s="446"/>
    </row>
    <row r="108" spans="1:19" ht="49.15" customHeight="1">
      <c r="A108" s="324" t="s">
        <v>2607</v>
      </c>
      <c r="B108" s="504" t="s">
        <v>2591</v>
      </c>
      <c r="C108" s="507">
        <v>200</v>
      </c>
      <c r="D108" s="508" t="s">
        <v>1881</v>
      </c>
      <c r="E108" s="508" t="s">
        <v>1756</v>
      </c>
      <c r="F108" s="509">
        <v>250</v>
      </c>
      <c r="G108" s="506"/>
    </row>
    <row r="109" spans="1:19" ht="49.15" customHeight="1">
      <c r="A109" s="542" t="s">
        <v>2621</v>
      </c>
      <c r="B109" s="541" t="s">
        <v>2618</v>
      </c>
      <c r="C109" s="507">
        <v>200</v>
      </c>
      <c r="D109" s="508" t="s">
        <v>1881</v>
      </c>
      <c r="E109" s="508" t="s">
        <v>1756</v>
      </c>
      <c r="F109" s="130">
        <v>9173.2999999999993</v>
      </c>
      <c r="G109" s="506"/>
    </row>
    <row r="110" spans="1:19" ht="49.15" customHeight="1">
      <c r="A110" s="542" t="s">
        <v>2621</v>
      </c>
      <c r="B110" s="541" t="s">
        <v>2619</v>
      </c>
      <c r="C110" s="507">
        <v>200</v>
      </c>
      <c r="D110" s="508" t="s">
        <v>1881</v>
      </c>
      <c r="E110" s="508" t="s">
        <v>1756</v>
      </c>
      <c r="F110" s="130"/>
      <c r="G110" s="506"/>
    </row>
    <row r="111" spans="1:19" ht="49.15" customHeight="1">
      <c r="A111" s="542" t="s">
        <v>2621</v>
      </c>
      <c r="B111" s="541" t="s">
        <v>2620</v>
      </c>
      <c r="C111" s="507">
        <v>200</v>
      </c>
      <c r="D111" s="508" t="s">
        <v>1881</v>
      </c>
      <c r="E111" s="508" t="s">
        <v>1756</v>
      </c>
      <c r="F111" s="509"/>
      <c r="G111" s="506"/>
    </row>
    <row r="112" spans="1:19" ht="53.25" customHeight="1">
      <c r="A112" s="32" t="s">
        <v>2592</v>
      </c>
      <c r="B112" s="169" t="s">
        <v>2593</v>
      </c>
      <c r="C112" s="510">
        <v>200</v>
      </c>
      <c r="D112" s="511" t="s">
        <v>2271</v>
      </c>
      <c r="E112" s="511" t="s">
        <v>966</v>
      </c>
      <c r="F112" s="521">
        <v>150</v>
      </c>
    </row>
    <row r="113" spans="1:7" ht="102" hidden="1" customHeight="1">
      <c r="A113" s="324" t="s">
        <v>2545</v>
      </c>
      <c r="B113" s="407" t="s">
        <v>2540</v>
      </c>
      <c r="C113" s="441">
        <v>100</v>
      </c>
      <c r="D113" s="418" t="s">
        <v>966</v>
      </c>
      <c r="E113" s="418" t="s">
        <v>1753</v>
      </c>
      <c r="F113" s="390"/>
      <c r="G113" s="506"/>
    </row>
    <row r="114" spans="1:7" ht="98.45" customHeight="1">
      <c r="A114" s="324" t="s">
        <v>2608</v>
      </c>
      <c r="B114" s="535" t="s">
        <v>2594</v>
      </c>
      <c r="C114" s="331" t="str">
        <f>"100"</f>
        <v>100</v>
      </c>
      <c r="D114" s="418" t="s">
        <v>966</v>
      </c>
      <c r="E114" s="418" t="s">
        <v>2257</v>
      </c>
      <c r="F114" s="130">
        <v>4329.8999999999996</v>
      </c>
      <c r="G114" s="506"/>
    </row>
    <row r="115" spans="1:7" ht="114" customHeight="1">
      <c r="A115" s="324" t="s">
        <v>2608</v>
      </c>
      <c r="B115" s="535" t="s">
        <v>2594</v>
      </c>
      <c r="C115" s="331" t="str">
        <f>"200"</f>
        <v>200</v>
      </c>
      <c r="D115" s="418" t="s">
        <v>966</v>
      </c>
      <c r="E115" s="418" t="s">
        <v>2257</v>
      </c>
      <c r="F115" s="130">
        <v>1910</v>
      </c>
      <c r="G115" s="506"/>
    </row>
    <row r="116" spans="1:7" ht="118.5" hidden="1" customHeight="1">
      <c r="A116" s="458" t="s">
        <v>2384</v>
      </c>
      <c r="B116" s="407" t="s">
        <v>2246</v>
      </c>
      <c r="C116" s="331" t="str">
        <f>"300"</f>
        <v>300</v>
      </c>
      <c r="D116" s="418" t="s">
        <v>966</v>
      </c>
      <c r="E116" s="418" t="s">
        <v>2257</v>
      </c>
      <c r="F116" s="457"/>
      <c r="G116" s="446"/>
    </row>
    <row r="117" spans="1:7" ht="114.75" hidden="1" customHeight="1">
      <c r="A117" s="63" t="s">
        <v>2609</v>
      </c>
      <c r="B117" s="535" t="s">
        <v>2597</v>
      </c>
      <c r="C117" s="331">
        <v>312</v>
      </c>
      <c r="D117" s="418" t="s">
        <v>2274</v>
      </c>
      <c r="E117" s="418" t="s">
        <v>966</v>
      </c>
      <c r="F117" s="524"/>
      <c r="G117" s="506"/>
    </row>
    <row r="118" spans="1:7" ht="149.25" hidden="1" customHeight="1">
      <c r="A118" s="324" t="s">
        <v>2383</v>
      </c>
      <c r="B118" s="407" t="s">
        <v>2380</v>
      </c>
      <c r="C118" s="441" t="str">
        <f>"100"</f>
        <v>100</v>
      </c>
      <c r="D118" s="418" t="s">
        <v>966</v>
      </c>
      <c r="E118" s="418" t="s">
        <v>2257</v>
      </c>
      <c r="F118" s="395"/>
      <c r="G118" s="446"/>
    </row>
    <row r="119" spans="1:7" ht="117.75" hidden="1" customHeight="1">
      <c r="A119" s="324" t="s">
        <v>2382</v>
      </c>
      <c r="B119" s="407" t="s">
        <v>2380</v>
      </c>
      <c r="C119" s="441" t="str">
        <f>"200"</f>
        <v>200</v>
      </c>
      <c r="D119" s="418" t="s">
        <v>966</v>
      </c>
      <c r="E119" s="418" t="s">
        <v>2257</v>
      </c>
      <c r="F119" s="395"/>
      <c r="G119" s="446"/>
    </row>
    <row r="120" spans="1:7" ht="97.5" hidden="1" customHeight="1">
      <c r="A120" s="324" t="s">
        <v>2381</v>
      </c>
      <c r="B120" s="407" t="s">
        <v>2380</v>
      </c>
      <c r="C120" s="331" t="str">
        <f>"800"</f>
        <v>800</v>
      </c>
      <c r="D120" s="418" t="s">
        <v>966</v>
      </c>
      <c r="E120" s="418" t="s">
        <v>2257</v>
      </c>
      <c r="F120" s="454"/>
      <c r="G120" s="446"/>
    </row>
    <row r="121" spans="1:7" ht="144.75" hidden="1" customHeight="1">
      <c r="A121" s="324" t="s">
        <v>2379</v>
      </c>
      <c r="B121" s="407" t="s">
        <v>2247</v>
      </c>
      <c r="C121" s="441">
        <v>280</v>
      </c>
      <c r="D121" s="418" t="s">
        <v>1756</v>
      </c>
      <c r="E121" s="418" t="s">
        <v>2274</v>
      </c>
      <c r="F121" s="454"/>
      <c r="G121" s="446"/>
    </row>
    <row r="122" spans="1:7" ht="144.75" customHeight="1">
      <c r="A122" s="324" t="s">
        <v>2608</v>
      </c>
      <c r="B122" s="538" t="s">
        <v>2594</v>
      </c>
      <c r="C122" s="441">
        <v>800</v>
      </c>
      <c r="D122" s="418" t="s">
        <v>966</v>
      </c>
      <c r="E122" s="418" t="s">
        <v>2257</v>
      </c>
      <c r="F122" s="454"/>
      <c r="G122" s="446"/>
    </row>
    <row r="123" spans="1:7" ht="102" customHeight="1">
      <c r="A123" s="63" t="s">
        <v>2569</v>
      </c>
      <c r="B123" s="529" t="s">
        <v>2595</v>
      </c>
      <c r="C123" s="441" t="str">
        <f>"200"</f>
        <v>200</v>
      </c>
      <c r="D123" s="418" t="s">
        <v>1756</v>
      </c>
      <c r="E123" s="418" t="s">
        <v>2318</v>
      </c>
      <c r="F123" s="522">
        <v>150</v>
      </c>
      <c r="G123" s="506"/>
    </row>
    <row r="124" spans="1:7" ht="105" hidden="1" customHeight="1">
      <c r="A124" s="324" t="s">
        <v>2538</v>
      </c>
      <c r="B124" s="407" t="s">
        <v>2248</v>
      </c>
      <c r="C124" s="331">
        <v>300</v>
      </c>
      <c r="D124" s="418" t="s">
        <v>2274</v>
      </c>
      <c r="E124" s="418" t="s">
        <v>1756</v>
      </c>
      <c r="F124" s="454">
        <v>127</v>
      </c>
      <c r="G124" s="506"/>
    </row>
    <row r="125" spans="1:7" ht="167.25" hidden="1" customHeight="1">
      <c r="A125" s="456" t="s">
        <v>2378</v>
      </c>
      <c r="B125" s="456" t="s">
        <v>2376</v>
      </c>
      <c r="C125" s="449">
        <v>100</v>
      </c>
      <c r="D125" s="448" t="s">
        <v>1755</v>
      </c>
      <c r="E125" s="448" t="s">
        <v>1881</v>
      </c>
      <c r="F125" s="454"/>
      <c r="G125" s="446"/>
    </row>
    <row r="126" spans="1:7" ht="137.25" hidden="1" customHeight="1">
      <c r="A126" s="456" t="s">
        <v>2377</v>
      </c>
      <c r="B126" s="456" t="s">
        <v>2376</v>
      </c>
      <c r="C126" s="455">
        <v>200</v>
      </c>
      <c r="D126" s="418" t="s">
        <v>1755</v>
      </c>
      <c r="E126" s="418" t="s">
        <v>1881</v>
      </c>
      <c r="F126" s="454"/>
      <c r="G126" s="446"/>
    </row>
    <row r="127" spans="1:7" ht="133.5" hidden="1" customHeight="1">
      <c r="A127" s="453" t="s">
        <v>2375</v>
      </c>
      <c r="B127" s="452" t="s">
        <v>2373</v>
      </c>
      <c r="C127" s="449">
        <v>100</v>
      </c>
      <c r="D127" s="448" t="s">
        <v>966</v>
      </c>
      <c r="E127" s="448" t="s">
        <v>2257</v>
      </c>
      <c r="F127" s="447"/>
      <c r="G127" s="446"/>
    </row>
    <row r="128" spans="1:7" ht="89.25" hidden="1" customHeight="1">
      <c r="A128" s="453" t="s">
        <v>2374</v>
      </c>
      <c r="B128" s="452" t="s">
        <v>2373</v>
      </c>
      <c r="C128" s="449">
        <v>200</v>
      </c>
      <c r="D128" s="448" t="s">
        <v>966</v>
      </c>
      <c r="E128" s="448" t="s">
        <v>2257</v>
      </c>
      <c r="F128" s="447"/>
      <c r="G128" s="446"/>
    </row>
    <row r="129" spans="1:19" ht="149.25" hidden="1" customHeight="1">
      <c r="A129" s="451" t="s">
        <v>2372</v>
      </c>
      <c r="B129" s="450" t="s">
        <v>2370</v>
      </c>
      <c r="C129" s="449">
        <v>100</v>
      </c>
      <c r="D129" s="448" t="s">
        <v>1351</v>
      </c>
      <c r="E129" s="448" t="s">
        <v>1754</v>
      </c>
      <c r="F129" s="447"/>
      <c r="G129" s="446"/>
    </row>
    <row r="130" spans="1:19" ht="109.5" hidden="1" customHeight="1">
      <c r="A130" s="451" t="s">
        <v>2371</v>
      </c>
      <c r="B130" s="450" t="s">
        <v>2370</v>
      </c>
      <c r="C130" s="449">
        <v>200</v>
      </c>
      <c r="D130" s="448" t="s">
        <v>1351</v>
      </c>
      <c r="E130" s="448" t="s">
        <v>1754</v>
      </c>
      <c r="F130" s="447">
        <f>[1]расходы!F389</f>
        <v>0</v>
      </c>
      <c r="G130" s="446"/>
    </row>
    <row r="131" spans="1:19" s="388" customFormat="1" ht="68.25" hidden="1" customHeight="1">
      <c r="A131" s="445" t="s">
        <v>2369</v>
      </c>
      <c r="B131" s="402" t="s">
        <v>2368</v>
      </c>
      <c r="C131" s="425"/>
      <c r="D131" s="424"/>
      <c r="E131" s="424"/>
      <c r="F131" s="444">
        <f>F132+F133+F134</f>
        <v>0</v>
      </c>
      <c r="G131" s="443"/>
      <c r="H131" s="442"/>
      <c r="S131" s="171"/>
    </row>
    <row r="132" spans="1:19" ht="168.75" hidden="1" customHeight="1">
      <c r="A132" s="324" t="s">
        <v>2367</v>
      </c>
      <c r="B132" s="407" t="s">
        <v>2364</v>
      </c>
      <c r="C132" s="441" t="str">
        <f>"100"</f>
        <v>100</v>
      </c>
      <c r="D132" s="418" t="s">
        <v>966</v>
      </c>
      <c r="E132" s="418" t="s">
        <v>2257</v>
      </c>
      <c r="F132" s="395"/>
      <c r="G132" s="410"/>
      <c r="S132" s="388"/>
    </row>
    <row r="133" spans="1:19" ht="116.25" hidden="1" customHeight="1">
      <c r="A133" s="324" t="s">
        <v>2366</v>
      </c>
      <c r="B133" s="407" t="s">
        <v>2364</v>
      </c>
      <c r="C133" s="441" t="str">
        <f>"200"</f>
        <v>200</v>
      </c>
      <c r="D133" s="418" t="s">
        <v>966</v>
      </c>
      <c r="E133" s="418" t="s">
        <v>2257</v>
      </c>
      <c r="F133" s="395"/>
      <c r="G133" s="410"/>
    </row>
    <row r="134" spans="1:19" ht="117" hidden="1" customHeight="1">
      <c r="A134" s="324" t="s">
        <v>2365</v>
      </c>
      <c r="B134" s="407" t="s">
        <v>2364</v>
      </c>
      <c r="C134" s="331" t="str">
        <f>"800"</f>
        <v>800</v>
      </c>
      <c r="D134" s="418" t="s">
        <v>966</v>
      </c>
      <c r="E134" s="418" t="s">
        <v>2257</v>
      </c>
      <c r="F134" s="395"/>
      <c r="G134" s="410"/>
    </row>
    <row r="135" spans="1:19" s="388" customFormat="1" ht="42" hidden="1" customHeight="1">
      <c r="A135" s="445" t="s">
        <v>2363</v>
      </c>
      <c r="B135" s="402" t="s">
        <v>2362</v>
      </c>
      <c r="C135" s="425"/>
      <c r="D135" s="424"/>
      <c r="E135" s="424"/>
      <c r="F135" s="444">
        <f>F136+F137+F141+F142+F143+F144+F145+F146+F147+F138+F139+F140</f>
        <v>0</v>
      </c>
      <c r="G135" s="443"/>
      <c r="H135" s="442"/>
      <c r="S135" s="171"/>
    </row>
    <row r="136" spans="1:19" ht="130.5" hidden="1" customHeight="1">
      <c r="A136" s="324" t="s">
        <v>2361</v>
      </c>
      <c r="B136" s="407" t="s">
        <v>2359</v>
      </c>
      <c r="C136" s="441" t="str">
        <f>"100"</f>
        <v>100</v>
      </c>
      <c r="D136" s="418" t="s">
        <v>1351</v>
      </c>
      <c r="E136" s="418" t="s">
        <v>1754</v>
      </c>
      <c r="F136" s="395"/>
      <c r="G136" s="410"/>
      <c r="S136" s="388"/>
    </row>
    <row r="137" spans="1:19" ht="101.25" hidden="1" customHeight="1">
      <c r="A137" s="324" t="s">
        <v>2360</v>
      </c>
      <c r="B137" s="407" t="s">
        <v>2359</v>
      </c>
      <c r="C137" s="441" t="str">
        <f>"200"</f>
        <v>200</v>
      </c>
      <c r="D137" s="418" t="s">
        <v>1351</v>
      </c>
      <c r="E137" s="418" t="s">
        <v>1754</v>
      </c>
      <c r="F137" s="395"/>
      <c r="G137" s="410"/>
    </row>
    <row r="138" spans="1:19" ht="129.75" hidden="1" customHeight="1">
      <c r="A138" s="440" t="s">
        <v>2358</v>
      </c>
      <c r="B138" s="407" t="s">
        <v>2357</v>
      </c>
      <c r="C138" s="331">
        <v>600</v>
      </c>
      <c r="D138" s="418" t="s">
        <v>1351</v>
      </c>
      <c r="E138" s="418" t="s">
        <v>966</v>
      </c>
      <c r="F138" s="395"/>
      <c r="G138" s="410"/>
    </row>
    <row r="139" spans="1:19" ht="138" hidden="1" customHeight="1">
      <c r="A139" s="398" t="s">
        <v>2356</v>
      </c>
      <c r="B139" s="438" t="s">
        <v>2355</v>
      </c>
      <c r="C139" s="331">
        <v>600</v>
      </c>
      <c r="D139" s="418" t="s">
        <v>1351</v>
      </c>
      <c r="E139" s="418" t="s">
        <v>1753</v>
      </c>
      <c r="F139" s="395"/>
      <c r="G139" s="410"/>
    </row>
    <row r="140" spans="1:19" ht="107.25" hidden="1" customHeight="1">
      <c r="A140" s="439" t="s">
        <v>2354</v>
      </c>
      <c r="B140" s="438" t="s">
        <v>2353</v>
      </c>
      <c r="C140" s="331">
        <v>600</v>
      </c>
      <c r="D140" s="418" t="s">
        <v>2274</v>
      </c>
      <c r="E140" s="418" t="s">
        <v>1755</v>
      </c>
      <c r="F140" s="395"/>
      <c r="G140" s="410"/>
    </row>
    <row r="141" spans="1:19" ht="87" hidden="1" customHeight="1">
      <c r="A141" s="324" t="s">
        <v>2352</v>
      </c>
      <c r="B141" s="407" t="s">
        <v>2351</v>
      </c>
      <c r="C141" s="331">
        <v>600</v>
      </c>
      <c r="D141" s="418" t="s">
        <v>1351</v>
      </c>
      <c r="E141" s="418" t="s">
        <v>966</v>
      </c>
      <c r="F141" s="395"/>
      <c r="G141" s="410"/>
    </row>
    <row r="142" spans="1:19" ht="87.75" hidden="1" customHeight="1">
      <c r="A142" s="324" t="s">
        <v>2350</v>
      </c>
      <c r="B142" s="407" t="s">
        <v>2349</v>
      </c>
      <c r="C142" s="331">
        <v>600</v>
      </c>
      <c r="D142" s="418" t="s">
        <v>1351</v>
      </c>
      <c r="E142" s="418" t="s">
        <v>1753</v>
      </c>
      <c r="F142" s="395"/>
      <c r="G142" s="410"/>
    </row>
    <row r="143" spans="1:19" ht="91.5" hidden="1" customHeight="1">
      <c r="A143" s="324" t="s">
        <v>2348</v>
      </c>
      <c r="B143" s="407" t="s">
        <v>2347</v>
      </c>
      <c r="C143" s="331">
        <v>600</v>
      </c>
      <c r="D143" s="418" t="s">
        <v>1351</v>
      </c>
      <c r="E143" s="418" t="s">
        <v>1753</v>
      </c>
      <c r="F143" s="395"/>
      <c r="G143" s="410"/>
    </row>
    <row r="144" spans="1:19" ht="129" hidden="1" customHeight="1">
      <c r="A144" s="324" t="s">
        <v>2346</v>
      </c>
      <c r="B144" s="407" t="s">
        <v>2342</v>
      </c>
      <c r="C144" s="331" t="str">
        <f>"100"</f>
        <v>100</v>
      </c>
      <c r="D144" s="418" t="s">
        <v>1351</v>
      </c>
      <c r="E144" s="418" t="s">
        <v>1754</v>
      </c>
      <c r="F144" s="395"/>
      <c r="G144" s="410"/>
    </row>
    <row r="145" spans="1:8" ht="86.25" hidden="1" customHeight="1">
      <c r="A145" s="324" t="s">
        <v>2345</v>
      </c>
      <c r="B145" s="407" t="s">
        <v>2342</v>
      </c>
      <c r="C145" s="331" t="str">
        <f>"200"</f>
        <v>200</v>
      </c>
      <c r="D145" s="418" t="s">
        <v>1351</v>
      </c>
      <c r="E145" s="418" t="s">
        <v>1754</v>
      </c>
      <c r="F145" s="395"/>
      <c r="G145" s="410"/>
    </row>
    <row r="146" spans="1:8" ht="78" hidden="1" customHeight="1">
      <c r="A146" s="324" t="s">
        <v>2344</v>
      </c>
      <c r="B146" s="407" t="s">
        <v>2342</v>
      </c>
      <c r="C146" s="331" t="str">
        <f>"300"</f>
        <v>300</v>
      </c>
      <c r="D146" s="418" t="s">
        <v>1351</v>
      </c>
      <c r="E146" s="418" t="s">
        <v>1754</v>
      </c>
      <c r="F146" s="395"/>
      <c r="G146" s="410"/>
    </row>
    <row r="147" spans="1:8" ht="86.25" hidden="1" customHeight="1">
      <c r="A147" s="324" t="s">
        <v>2343</v>
      </c>
      <c r="B147" s="407" t="s">
        <v>2342</v>
      </c>
      <c r="C147" s="331" t="str">
        <f>"800"</f>
        <v>800</v>
      </c>
      <c r="D147" s="418" t="s">
        <v>1351</v>
      </c>
      <c r="E147" s="418" t="s">
        <v>1754</v>
      </c>
      <c r="F147" s="395"/>
      <c r="G147" s="410"/>
    </row>
    <row r="148" spans="1:8" ht="48.6" customHeight="1">
      <c r="A148" s="63" t="s">
        <v>2600</v>
      </c>
      <c r="B148" s="512" t="s">
        <v>2385</v>
      </c>
      <c r="C148" s="507"/>
      <c r="D148" s="511"/>
      <c r="E148" s="511"/>
      <c r="F148" s="523">
        <v>1592.2</v>
      </c>
      <c r="G148" s="505"/>
    </row>
    <row r="149" spans="1:8" ht="146.44999999999999" customHeight="1">
      <c r="A149" s="63" t="s">
        <v>2600</v>
      </c>
      <c r="B149" s="536" t="s">
        <v>2613</v>
      </c>
      <c r="C149" s="331">
        <v>100</v>
      </c>
      <c r="D149" s="418" t="s">
        <v>965</v>
      </c>
      <c r="E149" s="418" t="s">
        <v>966</v>
      </c>
      <c r="F149" s="130">
        <v>1592.2</v>
      </c>
      <c r="G149" s="505"/>
    </row>
    <row r="150" spans="1:8" ht="100.5" hidden="1" customHeight="1">
      <c r="A150" s="63" t="s">
        <v>2600</v>
      </c>
      <c r="B150" s="535" t="s">
        <v>2596</v>
      </c>
      <c r="C150" s="331" t="str">
        <f>"200"</f>
        <v>200</v>
      </c>
      <c r="D150" s="418" t="s">
        <v>965</v>
      </c>
      <c r="E150" s="418" t="s">
        <v>966</v>
      </c>
      <c r="F150" s="130"/>
      <c r="G150" s="505"/>
    </row>
    <row r="151" spans="1:8" ht="87" hidden="1" customHeight="1">
      <c r="A151" s="324" t="s">
        <v>2341</v>
      </c>
      <c r="B151" s="407" t="s">
        <v>2340</v>
      </c>
      <c r="C151" s="331" t="str">
        <f>"800"</f>
        <v>800</v>
      </c>
      <c r="D151" s="418" t="s">
        <v>965</v>
      </c>
      <c r="E151" s="418" t="s">
        <v>1755</v>
      </c>
      <c r="F151" s="435"/>
      <c r="G151" s="410"/>
    </row>
    <row r="152" spans="1:8" ht="132.75" hidden="1" customHeight="1">
      <c r="A152" s="324" t="s">
        <v>2339</v>
      </c>
      <c r="B152" s="407" t="s">
        <v>2335</v>
      </c>
      <c r="C152" s="331">
        <v>100</v>
      </c>
      <c r="D152" s="418" t="s">
        <v>965</v>
      </c>
      <c r="E152" s="418" t="s">
        <v>1755</v>
      </c>
      <c r="F152" s="435"/>
      <c r="G152" s="410"/>
    </row>
    <row r="153" spans="1:8" ht="86.25" hidden="1" customHeight="1">
      <c r="A153" s="324" t="s">
        <v>2338</v>
      </c>
      <c r="B153" s="407" t="s">
        <v>2335</v>
      </c>
      <c r="C153" s="331" t="str">
        <f>"200"</f>
        <v>200</v>
      </c>
      <c r="D153" s="418" t="s">
        <v>965</v>
      </c>
      <c r="E153" s="418" t="s">
        <v>1755</v>
      </c>
      <c r="F153" s="435"/>
      <c r="G153" s="410"/>
    </row>
    <row r="154" spans="1:8" ht="89.25" hidden="1" customHeight="1">
      <c r="A154" s="324" t="s">
        <v>2337</v>
      </c>
      <c r="B154" s="407" t="s">
        <v>2335</v>
      </c>
      <c r="C154" s="331" t="str">
        <f>"300"</f>
        <v>300</v>
      </c>
      <c r="D154" s="418" t="s">
        <v>965</v>
      </c>
      <c r="E154" s="418" t="s">
        <v>1755</v>
      </c>
      <c r="F154" s="435"/>
      <c r="G154" s="410"/>
    </row>
    <row r="155" spans="1:8" ht="85.5" hidden="1" customHeight="1">
      <c r="A155" s="324" t="s">
        <v>2336</v>
      </c>
      <c r="B155" s="407" t="s">
        <v>2335</v>
      </c>
      <c r="C155" s="331" t="str">
        <f>"800"</f>
        <v>800</v>
      </c>
      <c r="D155" s="418" t="s">
        <v>965</v>
      </c>
      <c r="E155" s="418" t="s">
        <v>1755</v>
      </c>
      <c r="F155" s="435"/>
      <c r="G155" s="410"/>
    </row>
    <row r="156" spans="1:8" s="427" customFormat="1" ht="88.5" hidden="1" customHeight="1">
      <c r="A156" s="433" t="s">
        <v>2334</v>
      </c>
      <c r="B156" s="432" t="s">
        <v>2333</v>
      </c>
      <c r="C156" s="434">
        <v>600</v>
      </c>
      <c r="D156" s="430" t="s">
        <v>1351</v>
      </c>
      <c r="E156" s="430" t="s">
        <v>1753</v>
      </c>
      <c r="F156" s="429"/>
      <c r="H156" s="428"/>
    </row>
    <row r="157" spans="1:8" s="427" customFormat="1" ht="120" hidden="1" customHeight="1">
      <c r="A157" s="433" t="s">
        <v>2332</v>
      </c>
      <c r="B157" s="432" t="s">
        <v>2328</v>
      </c>
      <c r="C157" s="431">
        <v>100</v>
      </c>
      <c r="D157" s="430" t="s">
        <v>965</v>
      </c>
      <c r="E157" s="430" t="s">
        <v>966</v>
      </c>
      <c r="F157" s="429"/>
      <c r="H157" s="428"/>
    </row>
    <row r="158" spans="1:8" s="427" customFormat="1" ht="83.25" hidden="1" customHeight="1">
      <c r="A158" s="433" t="s">
        <v>2331</v>
      </c>
      <c r="B158" s="432" t="s">
        <v>2328</v>
      </c>
      <c r="C158" s="431" t="str">
        <f>"200"</f>
        <v>200</v>
      </c>
      <c r="D158" s="430" t="s">
        <v>965</v>
      </c>
      <c r="E158" s="430" t="s">
        <v>966</v>
      </c>
      <c r="F158" s="429"/>
      <c r="H158" s="428"/>
    </row>
    <row r="159" spans="1:8" s="427" customFormat="1" ht="83.25" hidden="1" customHeight="1">
      <c r="A159" s="433" t="s">
        <v>2330</v>
      </c>
      <c r="B159" s="432" t="s">
        <v>2328</v>
      </c>
      <c r="C159" s="431" t="str">
        <f>"300"</f>
        <v>300</v>
      </c>
      <c r="D159" s="430" t="s">
        <v>965</v>
      </c>
      <c r="E159" s="430" t="s">
        <v>966</v>
      </c>
      <c r="F159" s="429"/>
      <c r="H159" s="428"/>
    </row>
    <row r="160" spans="1:8" s="427" customFormat="1" ht="75" hidden="1" customHeight="1">
      <c r="A160" s="433" t="s">
        <v>2329</v>
      </c>
      <c r="B160" s="432" t="s">
        <v>2328</v>
      </c>
      <c r="C160" s="431" t="str">
        <f>"800"</f>
        <v>800</v>
      </c>
      <c r="D160" s="430" t="s">
        <v>965</v>
      </c>
      <c r="E160" s="430" t="s">
        <v>966</v>
      </c>
      <c r="F160" s="429"/>
      <c r="H160" s="428"/>
    </row>
    <row r="161" spans="1:8" ht="52.5" hidden="1" customHeight="1">
      <c r="A161" s="426" t="s">
        <v>2327</v>
      </c>
      <c r="B161" s="402" t="s">
        <v>2326</v>
      </c>
      <c r="C161" s="425"/>
      <c r="D161" s="424"/>
      <c r="E161" s="424"/>
      <c r="F161" s="399">
        <f>F162+F163+F164+F165+F166+F167+F168+F169+F171</f>
        <v>169</v>
      </c>
      <c r="G161" s="410"/>
    </row>
    <row r="162" spans="1:8" ht="147.75" hidden="1" customHeight="1">
      <c r="A162" s="324" t="s">
        <v>2325</v>
      </c>
      <c r="B162" s="407" t="s">
        <v>2321</v>
      </c>
      <c r="C162" s="331">
        <v>100</v>
      </c>
      <c r="D162" s="418" t="s">
        <v>966</v>
      </c>
      <c r="E162" s="418" t="s">
        <v>2261</v>
      </c>
      <c r="F162" s="395"/>
      <c r="G162" s="410"/>
    </row>
    <row r="163" spans="1:8" ht="105" hidden="1" customHeight="1">
      <c r="A163" s="324" t="s">
        <v>2324</v>
      </c>
      <c r="B163" s="407" t="s">
        <v>2321</v>
      </c>
      <c r="C163" s="331" t="str">
        <f>"200"</f>
        <v>200</v>
      </c>
      <c r="D163" s="418" t="s">
        <v>966</v>
      </c>
      <c r="E163" s="418" t="s">
        <v>2261</v>
      </c>
      <c r="F163" s="395"/>
      <c r="G163" s="410"/>
    </row>
    <row r="164" spans="1:8" ht="110.25" hidden="1" customHeight="1">
      <c r="A164" s="324" t="s">
        <v>2323</v>
      </c>
      <c r="B164" s="407" t="s">
        <v>2321</v>
      </c>
      <c r="C164" s="331" t="str">
        <f>"300"</f>
        <v>300</v>
      </c>
      <c r="D164" s="418" t="s">
        <v>966</v>
      </c>
      <c r="E164" s="418" t="s">
        <v>2261</v>
      </c>
      <c r="F164" s="395"/>
      <c r="G164" s="410"/>
      <c r="H164" s="171"/>
    </row>
    <row r="165" spans="1:8" ht="100.5" hidden="1" customHeight="1">
      <c r="A165" s="324" t="s">
        <v>2322</v>
      </c>
      <c r="B165" s="407" t="s">
        <v>2321</v>
      </c>
      <c r="C165" s="331" t="str">
        <f>"800"</f>
        <v>800</v>
      </c>
      <c r="D165" s="418" t="s">
        <v>966</v>
      </c>
      <c r="E165" s="418" t="s">
        <v>2261</v>
      </c>
      <c r="F165" s="395"/>
      <c r="G165" s="410"/>
      <c r="H165" s="171"/>
    </row>
    <row r="166" spans="1:8" ht="119.25" hidden="1" customHeight="1">
      <c r="A166" s="324" t="s">
        <v>2547</v>
      </c>
      <c r="B166" s="422" t="s">
        <v>2541</v>
      </c>
      <c r="C166" s="331">
        <v>121</v>
      </c>
      <c r="D166" s="418" t="s">
        <v>965</v>
      </c>
      <c r="E166" s="418" t="s">
        <v>966</v>
      </c>
      <c r="F166" s="395"/>
      <c r="G166" s="505"/>
      <c r="H166" s="171"/>
    </row>
    <row r="167" spans="1:8" ht="104.25" hidden="1" customHeight="1">
      <c r="A167" s="423" t="s">
        <v>2537</v>
      </c>
      <c r="B167" s="422" t="s">
        <v>2248</v>
      </c>
      <c r="C167" s="331">
        <v>300</v>
      </c>
      <c r="D167" s="418" t="s">
        <v>2274</v>
      </c>
      <c r="E167" s="418" t="s">
        <v>966</v>
      </c>
      <c r="F167" s="395">
        <v>168</v>
      </c>
      <c r="G167" s="505"/>
      <c r="H167" s="171"/>
    </row>
    <row r="168" spans="1:8" ht="114.75" hidden="1" customHeight="1">
      <c r="A168" s="324" t="s">
        <v>2320</v>
      </c>
      <c r="B168" s="407" t="s">
        <v>2319</v>
      </c>
      <c r="C168" s="331">
        <v>500</v>
      </c>
      <c r="D168" s="418" t="s">
        <v>2318</v>
      </c>
      <c r="E168" s="418" t="s">
        <v>1753</v>
      </c>
      <c r="F168" s="395"/>
      <c r="G168" s="410"/>
      <c r="H168" s="171"/>
    </row>
    <row r="169" spans="1:8" ht="169.5" hidden="1" customHeight="1">
      <c r="A169" s="323" t="s">
        <v>2317</v>
      </c>
      <c r="B169" s="407" t="s">
        <v>2316</v>
      </c>
      <c r="C169" s="331">
        <v>500</v>
      </c>
      <c r="D169" s="418" t="s">
        <v>965</v>
      </c>
      <c r="E169" s="418" t="s">
        <v>966</v>
      </c>
      <c r="F169" s="395"/>
      <c r="G169" s="410"/>
      <c r="H169" s="171"/>
    </row>
    <row r="170" spans="1:8" ht="169.5" customHeight="1">
      <c r="A170" s="63" t="s">
        <v>2544</v>
      </c>
      <c r="B170" s="526" t="s">
        <v>2248</v>
      </c>
      <c r="C170" s="331">
        <v>300</v>
      </c>
      <c r="D170" s="418" t="s">
        <v>2274</v>
      </c>
      <c r="E170" s="418" t="s">
        <v>966</v>
      </c>
      <c r="F170" s="395">
        <v>180</v>
      </c>
      <c r="G170" s="410"/>
      <c r="H170" s="171"/>
    </row>
    <row r="171" spans="1:8" ht="107.25" customHeight="1">
      <c r="A171" s="324" t="s">
        <v>2610</v>
      </c>
      <c r="B171" s="407" t="s">
        <v>2250</v>
      </c>
      <c r="C171" s="331">
        <v>700</v>
      </c>
      <c r="D171" s="418" t="s">
        <v>2257</v>
      </c>
      <c r="E171" s="418" t="s">
        <v>966</v>
      </c>
      <c r="F171" s="496">
        <v>1</v>
      </c>
      <c r="G171" s="505"/>
      <c r="H171" s="171"/>
    </row>
    <row r="172" spans="1:8" ht="60" hidden="1" customHeight="1">
      <c r="A172" s="413" t="s">
        <v>2315</v>
      </c>
      <c r="B172" s="402" t="s">
        <v>2314</v>
      </c>
      <c r="C172" s="401"/>
      <c r="D172" s="400"/>
      <c r="E172" s="400"/>
      <c r="F172" s="399">
        <f>F173</f>
        <v>0</v>
      </c>
      <c r="G172" s="410"/>
      <c r="H172" s="171"/>
    </row>
    <row r="173" spans="1:8" ht="86.25" hidden="1" customHeight="1">
      <c r="A173" s="323" t="s">
        <v>2313</v>
      </c>
      <c r="B173" s="407" t="s">
        <v>2312</v>
      </c>
      <c r="C173" s="331">
        <v>200</v>
      </c>
      <c r="D173" s="418" t="s">
        <v>966</v>
      </c>
      <c r="E173" s="418" t="s">
        <v>2257</v>
      </c>
      <c r="F173" s="395"/>
      <c r="G173" s="410"/>
      <c r="H173" s="171"/>
    </row>
    <row r="174" spans="1:8" ht="55.5" hidden="1" customHeight="1">
      <c r="A174" s="421" t="s">
        <v>2311</v>
      </c>
      <c r="B174" s="402" t="s">
        <v>2310</v>
      </c>
      <c r="C174" s="401"/>
      <c r="D174" s="400"/>
      <c r="E174" s="400"/>
      <c r="F174" s="399">
        <f>F175+F176</f>
        <v>0</v>
      </c>
      <c r="G174" s="410"/>
      <c r="H174" s="171"/>
    </row>
    <row r="175" spans="1:8" ht="104.25" hidden="1" customHeight="1">
      <c r="A175" s="324" t="s">
        <v>2309</v>
      </c>
      <c r="B175" s="407" t="s">
        <v>2308</v>
      </c>
      <c r="C175" s="331">
        <v>200</v>
      </c>
      <c r="D175" s="418" t="s">
        <v>1755</v>
      </c>
      <c r="E175" s="418" t="s">
        <v>1754</v>
      </c>
      <c r="F175" s="395"/>
      <c r="G175" s="410"/>
      <c r="H175" s="171"/>
    </row>
    <row r="176" spans="1:8" ht="131.25" hidden="1" customHeight="1">
      <c r="A176" s="324" t="s">
        <v>2307</v>
      </c>
      <c r="B176" s="420" t="s">
        <v>2306</v>
      </c>
      <c r="C176" s="331">
        <v>200</v>
      </c>
      <c r="D176" s="418" t="s">
        <v>1755</v>
      </c>
      <c r="E176" s="418" t="s">
        <v>1754</v>
      </c>
      <c r="F176" s="395">
        <f>[1]расходы!F194</f>
        <v>0</v>
      </c>
      <c r="G176" s="410"/>
      <c r="H176" s="171"/>
    </row>
    <row r="177" spans="1:8" ht="58.5" hidden="1" customHeight="1">
      <c r="A177" s="419" t="s">
        <v>2305</v>
      </c>
      <c r="B177" s="402" t="s">
        <v>2304</v>
      </c>
      <c r="C177" s="401"/>
      <c r="D177" s="400"/>
      <c r="E177" s="400"/>
      <c r="F177" s="399">
        <f>F178</f>
        <v>0</v>
      </c>
      <c r="G177" s="410"/>
      <c r="H177" s="171"/>
    </row>
    <row r="178" spans="1:8" ht="87.75" hidden="1" customHeight="1">
      <c r="A178" s="324" t="s">
        <v>2303</v>
      </c>
      <c r="B178" s="407" t="s">
        <v>2302</v>
      </c>
      <c r="C178" s="331">
        <v>200</v>
      </c>
      <c r="D178" s="418" t="s">
        <v>1755</v>
      </c>
      <c r="E178" s="418" t="s">
        <v>2301</v>
      </c>
      <c r="F178" s="395"/>
      <c r="G178" s="410"/>
      <c r="H178" s="171"/>
    </row>
    <row r="179" spans="1:8" ht="54" hidden="1" customHeight="1">
      <c r="A179" s="403" t="s">
        <v>2300</v>
      </c>
      <c r="B179" s="402" t="s">
        <v>2299</v>
      </c>
      <c r="C179" s="401"/>
      <c r="D179" s="400"/>
      <c r="E179" s="400"/>
      <c r="F179" s="399">
        <f>F181+F180</f>
        <v>0</v>
      </c>
      <c r="G179" s="410"/>
      <c r="H179" s="171"/>
    </row>
    <row r="180" spans="1:8" ht="138" hidden="1" customHeight="1">
      <c r="A180" s="217" t="s">
        <v>2298</v>
      </c>
      <c r="B180" s="407" t="s">
        <v>2296</v>
      </c>
      <c r="C180" s="331">
        <v>100</v>
      </c>
      <c r="D180" s="418" t="s">
        <v>966</v>
      </c>
      <c r="E180" s="418" t="s">
        <v>2257</v>
      </c>
      <c r="F180" s="395">
        <f>[1]расходы!F65</f>
        <v>0</v>
      </c>
      <c r="G180" s="410"/>
      <c r="H180" s="171"/>
    </row>
    <row r="181" spans="1:8" ht="63" hidden="1" customHeight="1">
      <c r="A181" s="217" t="s">
        <v>2297</v>
      </c>
      <c r="B181" s="407" t="s">
        <v>2296</v>
      </c>
      <c r="C181" s="331">
        <v>200</v>
      </c>
      <c r="D181" s="418" t="s">
        <v>966</v>
      </c>
      <c r="E181" s="418" t="s">
        <v>2257</v>
      </c>
      <c r="F181" s="395"/>
      <c r="G181" s="410"/>
      <c r="H181" s="171"/>
    </row>
    <row r="182" spans="1:8" ht="46.5" hidden="1" customHeight="1">
      <c r="A182" s="417" t="s">
        <v>2295</v>
      </c>
      <c r="B182" s="402"/>
      <c r="C182" s="401"/>
      <c r="D182" s="400"/>
      <c r="E182" s="400"/>
      <c r="F182" s="399">
        <f>F183+F186+F189</f>
        <v>0</v>
      </c>
      <c r="G182" s="410"/>
      <c r="H182" s="171"/>
    </row>
    <row r="183" spans="1:8" ht="58.5" hidden="1" customHeight="1">
      <c r="A183" s="406" t="s">
        <v>2294</v>
      </c>
      <c r="B183" s="416" t="s">
        <v>2293</v>
      </c>
      <c r="C183" s="401"/>
      <c r="D183" s="400"/>
      <c r="E183" s="400"/>
      <c r="F183" s="399">
        <f>F184+F185</f>
        <v>0</v>
      </c>
      <c r="G183" s="410"/>
      <c r="H183" s="171"/>
    </row>
    <row r="184" spans="1:8" ht="115.5" hidden="1" customHeight="1">
      <c r="A184" s="415" t="s">
        <v>2292</v>
      </c>
      <c r="B184" s="396" t="s">
        <v>2290</v>
      </c>
      <c r="C184" s="392">
        <v>100</v>
      </c>
      <c r="D184" s="391" t="s">
        <v>966</v>
      </c>
      <c r="E184" s="391" t="s">
        <v>2257</v>
      </c>
      <c r="F184" s="395"/>
      <c r="G184" s="410"/>
      <c r="H184" s="171"/>
    </row>
    <row r="185" spans="1:8" ht="74.25" hidden="1" customHeight="1">
      <c r="A185" s="415" t="s">
        <v>2291</v>
      </c>
      <c r="B185" s="396" t="s">
        <v>2290</v>
      </c>
      <c r="C185" s="392">
        <v>200</v>
      </c>
      <c r="D185" s="391" t="s">
        <v>966</v>
      </c>
      <c r="E185" s="391" t="s">
        <v>2257</v>
      </c>
      <c r="F185" s="395">
        <f>[1]расходы!F71</f>
        <v>0</v>
      </c>
      <c r="G185" s="410"/>
      <c r="H185" s="171"/>
    </row>
    <row r="186" spans="1:8" ht="57" hidden="1" customHeight="1">
      <c r="A186" s="409" t="s">
        <v>2289</v>
      </c>
      <c r="B186" s="402" t="s">
        <v>2288</v>
      </c>
      <c r="C186" s="401"/>
      <c r="D186" s="400"/>
      <c r="E186" s="400"/>
      <c r="F186" s="399">
        <f>F187+F188</f>
        <v>0</v>
      </c>
      <c r="G186" s="410"/>
      <c r="H186" s="171"/>
    </row>
    <row r="187" spans="1:8" ht="117" hidden="1" customHeight="1">
      <c r="A187" s="414" t="s">
        <v>2287</v>
      </c>
      <c r="B187" s="396" t="s">
        <v>2285</v>
      </c>
      <c r="C187" s="392">
        <v>100</v>
      </c>
      <c r="D187" s="391" t="s">
        <v>966</v>
      </c>
      <c r="E187" s="391" t="s">
        <v>2257</v>
      </c>
      <c r="F187" s="395"/>
      <c r="G187" s="410"/>
      <c r="H187" s="171"/>
    </row>
    <row r="188" spans="1:8" ht="73.5" hidden="1" customHeight="1">
      <c r="A188" s="414" t="s">
        <v>2286</v>
      </c>
      <c r="B188" s="396" t="s">
        <v>2285</v>
      </c>
      <c r="C188" s="392">
        <v>200</v>
      </c>
      <c r="D188" s="391" t="s">
        <v>966</v>
      </c>
      <c r="E188" s="391" t="s">
        <v>2257</v>
      </c>
      <c r="F188" s="395"/>
      <c r="G188" s="410"/>
      <c r="H188" s="171"/>
    </row>
    <row r="189" spans="1:8" ht="74.25" hidden="1" customHeight="1">
      <c r="A189" s="413" t="s">
        <v>2284</v>
      </c>
      <c r="B189" s="402" t="s">
        <v>2283</v>
      </c>
      <c r="C189" s="401"/>
      <c r="D189" s="400"/>
      <c r="E189" s="400"/>
      <c r="F189" s="412">
        <f>F190</f>
        <v>0</v>
      </c>
      <c r="G189" s="410"/>
      <c r="H189" s="171"/>
    </row>
    <row r="190" spans="1:8" ht="85.5" hidden="1" customHeight="1">
      <c r="A190" s="411" t="s">
        <v>2282</v>
      </c>
      <c r="B190" s="396" t="s">
        <v>2281</v>
      </c>
      <c r="C190" s="392">
        <v>200</v>
      </c>
      <c r="D190" s="391" t="s">
        <v>966</v>
      </c>
      <c r="E190" s="391" t="s">
        <v>2257</v>
      </c>
      <c r="F190" s="395"/>
      <c r="G190" s="410"/>
      <c r="H190" s="171"/>
    </row>
    <row r="191" spans="1:8" ht="23.25" hidden="1" customHeight="1">
      <c r="A191" s="409" t="s">
        <v>2280</v>
      </c>
      <c r="B191" s="402" t="s">
        <v>2279</v>
      </c>
      <c r="C191" s="401"/>
      <c r="D191" s="400"/>
      <c r="E191" s="400"/>
      <c r="F191" s="399">
        <f>F192</f>
        <v>0</v>
      </c>
      <c r="H191" s="171"/>
    </row>
    <row r="192" spans="1:8" ht="21.75" hidden="1" customHeight="1">
      <c r="A192" s="409" t="s">
        <v>2278</v>
      </c>
      <c r="B192" s="402" t="s">
        <v>2277</v>
      </c>
      <c r="C192" s="401"/>
      <c r="D192" s="400"/>
      <c r="E192" s="400"/>
      <c r="F192" s="399">
        <f>F193+F194+F195</f>
        <v>0</v>
      </c>
      <c r="H192" s="171"/>
    </row>
    <row r="193" spans="1:8" ht="63.75" hidden="1" customHeight="1">
      <c r="A193" s="408" t="s">
        <v>2276</v>
      </c>
      <c r="B193" s="407" t="s">
        <v>2272</v>
      </c>
      <c r="C193" s="392">
        <v>200</v>
      </c>
      <c r="D193" s="391" t="s">
        <v>966</v>
      </c>
      <c r="E193" s="391" t="s">
        <v>2271</v>
      </c>
      <c r="F193" s="395"/>
      <c r="H193" s="171"/>
    </row>
    <row r="194" spans="1:8" ht="47.25" hidden="1" customHeight="1">
      <c r="A194" s="408" t="s">
        <v>2275</v>
      </c>
      <c r="B194" s="407" t="s">
        <v>2272</v>
      </c>
      <c r="C194" s="392">
        <v>300</v>
      </c>
      <c r="D194" s="391" t="s">
        <v>2274</v>
      </c>
      <c r="E194" s="391" t="s">
        <v>1756</v>
      </c>
      <c r="F194" s="395">
        <f>[1]расходы!F453</f>
        <v>0</v>
      </c>
      <c r="H194" s="171"/>
    </row>
    <row r="195" spans="1:8" ht="48" hidden="1" customHeight="1">
      <c r="A195" s="408" t="s">
        <v>2273</v>
      </c>
      <c r="B195" s="407" t="s">
        <v>2272</v>
      </c>
      <c r="C195" s="392">
        <v>800</v>
      </c>
      <c r="D195" s="391" t="s">
        <v>966</v>
      </c>
      <c r="E195" s="391" t="s">
        <v>2271</v>
      </c>
      <c r="F195" s="395">
        <f>[1]расходы!F39</f>
        <v>0</v>
      </c>
      <c r="H195" s="171"/>
    </row>
    <row r="196" spans="1:8" ht="60.75" hidden="1" customHeight="1">
      <c r="A196" s="406" t="s">
        <v>2270</v>
      </c>
      <c r="B196" s="402" t="s">
        <v>2269</v>
      </c>
      <c r="C196" s="401"/>
      <c r="D196" s="400"/>
      <c r="E196" s="400"/>
      <c r="F196" s="399">
        <f>F197+F199+F204</f>
        <v>0</v>
      </c>
      <c r="H196" s="171"/>
    </row>
    <row r="197" spans="1:8" ht="43.5" hidden="1" customHeight="1">
      <c r="A197" s="403" t="s">
        <v>2268</v>
      </c>
      <c r="B197" s="402" t="s">
        <v>2267</v>
      </c>
      <c r="C197" s="401"/>
      <c r="D197" s="400"/>
      <c r="E197" s="400"/>
      <c r="F197" s="399">
        <f>F198</f>
        <v>0</v>
      </c>
      <c r="H197" s="171"/>
    </row>
    <row r="198" spans="1:8" ht="142.5" hidden="1" customHeight="1">
      <c r="A198" s="405" t="s">
        <v>2266</v>
      </c>
      <c r="B198" s="396" t="s">
        <v>2265</v>
      </c>
      <c r="C198" s="392">
        <v>100</v>
      </c>
      <c r="D198" s="391" t="s">
        <v>966</v>
      </c>
      <c r="E198" s="391" t="s">
        <v>1753</v>
      </c>
      <c r="F198" s="395"/>
      <c r="H198" s="171"/>
    </row>
    <row r="199" spans="1:8" ht="29.25" hidden="1" customHeight="1">
      <c r="A199" s="404" t="s">
        <v>1271</v>
      </c>
      <c r="B199" s="402" t="s">
        <v>2264</v>
      </c>
      <c r="C199" s="401"/>
      <c r="D199" s="400"/>
      <c r="E199" s="400"/>
      <c r="F199" s="399">
        <f>F200+F202+F203+F201</f>
        <v>0</v>
      </c>
      <c r="H199" s="171"/>
    </row>
    <row r="200" spans="1:8" ht="207.75" hidden="1" customHeight="1">
      <c r="A200" s="397" t="s">
        <v>2263</v>
      </c>
      <c r="B200" s="396" t="s">
        <v>2258</v>
      </c>
      <c r="C200" s="392">
        <v>100</v>
      </c>
      <c r="D200" s="391" t="s">
        <v>966</v>
      </c>
      <c r="E200" s="391" t="s">
        <v>2261</v>
      </c>
      <c r="F200" s="395">
        <f>[1]расходы!F30</f>
        <v>0</v>
      </c>
      <c r="H200" s="171"/>
    </row>
    <row r="201" spans="1:8" ht="158.25" hidden="1" customHeight="1">
      <c r="A201" s="397" t="s">
        <v>2262</v>
      </c>
      <c r="B201" s="396" t="s">
        <v>2258</v>
      </c>
      <c r="C201" s="392">
        <v>200</v>
      </c>
      <c r="D201" s="391" t="s">
        <v>966</v>
      </c>
      <c r="E201" s="391" t="s">
        <v>2261</v>
      </c>
      <c r="F201" s="395">
        <f>[1]расходы!F31</f>
        <v>0</v>
      </c>
      <c r="H201" s="171"/>
    </row>
    <row r="202" spans="1:8" ht="168" hidden="1" customHeight="1">
      <c r="A202" s="397" t="s">
        <v>2260</v>
      </c>
      <c r="B202" s="396" t="s">
        <v>2258</v>
      </c>
      <c r="C202" s="392">
        <v>100</v>
      </c>
      <c r="D202" s="391" t="s">
        <v>966</v>
      </c>
      <c r="E202" s="391" t="s">
        <v>2257</v>
      </c>
      <c r="F202" s="395">
        <f>[1]расходы!F75</f>
        <v>0</v>
      </c>
      <c r="H202" s="171"/>
    </row>
    <row r="203" spans="1:8" ht="139.5" hidden="1" customHeight="1">
      <c r="A203" s="397" t="s">
        <v>2259</v>
      </c>
      <c r="B203" s="396" t="s">
        <v>2258</v>
      </c>
      <c r="C203" s="392">
        <v>200</v>
      </c>
      <c r="D203" s="391" t="s">
        <v>966</v>
      </c>
      <c r="E203" s="391" t="s">
        <v>2257</v>
      </c>
      <c r="F203" s="395">
        <f>[1]расходы!F76</f>
        <v>0</v>
      </c>
      <c r="H203" s="171"/>
    </row>
    <row r="204" spans="1:8" ht="27.75" hidden="1" customHeight="1">
      <c r="A204" s="403" t="s">
        <v>1608</v>
      </c>
      <c r="B204" s="402" t="s">
        <v>2256</v>
      </c>
      <c r="C204" s="401"/>
      <c r="D204" s="400"/>
      <c r="E204" s="400"/>
      <c r="F204" s="399">
        <f>F205+F206</f>
        <v>0</v>
      </c>
      <c r="H204" s="171"/>
    </row>
    <row r="205" spans="1:8" ht="129" hidden="1" customHeight="1">
      <c r="A205" s="398" t="s">
        <v>2255</v>
      </c>
      <c r="B205" s="396" t="s">
        <v>2254</v>
      </c>
      <c r="C205" s="392">
        <v>800</v>
      </c>
      <c r="D205" s="391" t="s">
        <v>966</v>
      </c>
      <c r="E205" s="391" t="s">
        <v>1351</v>
      </c>
      <c r="F205" s="395">
        <f>[1]расходы!F36</f>
        <v>0</v>
      </c>
      <c r="H205" s="171"/>
    </row>
    <row r="206" spans="1:8" ht="123.75" hidden="1" customHeight="1">
      <c r="A206" s="397" t="s">
        <v>2253</v>
      </c>
      <c r="B206" s="396" t="s">
        <v>2252</v>
      </c>
      <c r="C206" s="392">
        <v>800</v>
      </c>
      <c r="D206" s="391" t="s">
        <v>966</v>
      </c>
      <c r="E206" s="391" t="s">
        <v>1351</v>
      </c>
      <c r="F206" s="395">
        <f>[1]расходы!F34</f>
        <v>0</v>
      </c>
      <c r="H206" s="171"/>
    </row>
    <row r="207" spans="1:8" ht="123.75" hidden="1" customHeight="1">
      <c r="A207" s="397"/>
      <c r="B207" s="396"/>
      <c r="C207" s="392"/>
      <c r="D207" s="391"/>
      <c r="E207" s="391"/>
      <c r="F207" s="395"/>
      <c r="H207" s="171"/>
    </row>
    <row r="208" spans="1:8" ht="19.5" customHeight="1">
      <c r="A208" s="394"/>
      <c r="B208" s="393"/>
      <c r="C208" s="392"/>
      <c r="D208" s="391"/>
      <c r="E208" s="391"/>
      <c r="F208" s="390"/>
      <c r="H208" s="171"/>
    </row>
    <row r="209" spans="1:8" ht="27.75" customHeight="1">
      <c r="A209" s="40" t="s">
        <v>1570</v>
      </c>
      <c r="H209" s="171"/>
    </row>
    <row r="210" spans="1:8" ht="27.75" customHeight="1">
      <c r="H210" s="171"/>
    </row>
    <row r="211" spans="1:8" ht="27.75" customHeight="1">
      <c r="H211" s="171"/>
    </row>
    <row r="212" spans="1:8" ht="27.75" customHeight="1">
      <c r="H212" s="171"/>
    </row>
    <row r="213" spans="1:8" ht="27.75" customHeight="1">
      <c r="H213" s="171"/>
    </row>
    <row r="214" spans="1:8" ht="27.75" customHeight="1">
      <c r="B214" s="171"/>
      <c r="F214" s="171"/>
      <c r="H214" s="171"/>
    </row>
    <row r="215" spans="1:8" ht="27.75" customHeight="1">
      <c r="B215" s="171"/>
      <c r="F215" s="171"/>
      <c r="H215" s="171"/>
    </row>
    <row r="216" spans="1:8" ht="27.75" customHeight="1">
      <c r="B216" s="171"/>
      <c r="F216" s="171"/>
      <c r="H216" s="171"/>
    </row>
    <row r="217" spans="1:8" ht="27.75" customHeight="1">
      <c r="B217" s="171"/>
      <c r="F217" s="171"/>
      <c r="H217" s="171"/>
    </row>
    <row r="218" spans="1:8" ht="27.75" customHeight="1">
      <c r="B218" s="171"/>
      <c r="F218" s="171"/>
      <c r="H218" s="171"/>
    </row>
    <row r="219" spans="1:8" ht="27.75" customHeight="1">
      <c r="B219" s="171"/>
      <c r="F219" s="171"/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75" customHeight="1">
      <c r="B272" s="171"/>
      <c r="F272" s="171"/>
      <c r="H272" s="171"/>
    </row>
    <row r="273" spans="1:19" ht="41.25" customHeight="1">
      <c r="B273" s="171"/>
      <c r="F273" s="171"/>
      <c r="H273" s="171"/>
    </row>
    <row r="274" spans="1:19" ht="32.25" customHeight="1">
      <c r="B274" s="171"/>
      <c r="F274" s="171"/>
      <c r="H274" s="171"/>
    </row>
    <row r="275" spans="1:19" ht="72" customHeight="1">
      <c r="B275" s="171"/>
      <c r="F275" s="171"/>
      <c r="H275" s="171"/>
    </row>
    <row r="276" spans="1:19" ht="39.75" customHeight="1">
      <c r="B276" s="171"/>
      <c r="F276" s="171"/>
      <c r="H276" s="171"/>
    </row>
    <row r="277" spans="1:19" ht="96.75" customHeight="1">
      <c r="B277" s="171"/>
      <c r="F277" s="171"/>
      <c r="H277" s="171"/>
    </row>
    <row r="278" spans="1:19" ht="41.25" customHeight="1"/>
    <row r="279" spans="1:19" ht="82.5" customHeight="1"/>
    <row r="280" spans="1:19" ht="39.75" customHeight="1"/>
    <row r="281" spans="1:19" ht="78.75" customHeight="1"/>
    <row r="282" spans="1:19" ht="39.75" customHeight="1"/>
    <row r="283" spans="1:19" s="388" customFormat="1" ht="21" customHeight="1">
      <c r="A283" s="171"/>
      <c r="B283" s="387"/>
      <c r="C283" s="171"/>
      <c r="D283" s="171"/>
      <c r="E283" s="171"/>
      <c r="F283" s="386"/>
      <c r="G283" s="171"/>
      <c r="H283" s="385"/>
      <c r="I283" s="171"/>
      <c r="S283" s="171"/>
    </row>
    <row r="284" spans="1:19" s="388" customFormat="1" ht="21" hidden="1" customHeight="1">
      <c r="A284" s="171"/>
      <c r="B284" s="387"/>
      <c r="C284" s="171"/>
      <c r="D284" s="171"/>
      <c r="E284" s="171"/>
      <c r="F284" s="386"/>
      <c r="G284" s="171"/>
      <c r="H284" s="385"/>
      <c r="I284" s="171"/>
    </row>
    <row r="285" spans="1:19" s="388" customFormat="1" ht="153.75" hidden="1" customHeight="1">
      <c r="A285" s="171"/>
      <c r="B285" s="387"/>
      <c r="C285" s="171"/>
      <c r="D285" s="171"/>
      <c r="E285" s="171"/>
      <c r="F285" s="386"/>
      <c r="G285" s="171"/>
      <c r="H285" s="385"/>
      <c r="I285" s="171"/>
    </row>
    <row r="286" spans="1:19" s="388" customFormat="1" ht="21" hidden="1" customHeight="1">
      <c r="A286" s="171"/>
      <c r="B286" s="387"/>
      <c r="C286" s="171"/>
      <c r="D286" s="171"/>
      <c r="E286" s="171"/>
      <c r="F286" s="386"/>
      <c r="G286" s="171"/>
      <c r="H286" s="385"/>
      <c r="I286" s="171"/>
    </row>
    <row r="287" spans="1:19" s="388" customFormat="1" ht="192" hidden="1" customHeight="1">
      <c r="A287" s="171"/>
      <c r="B287" s="387"/>
      <c r="C287" s="171"/>
      <c r="D287" s="171"/>
      <c r="E287" s="171"/>
      <c r="F287" s="386"/>
      <c r="G287" s="171"/>
      <c r="H287" s="385"/>
      <c r="I287" s="171"/>
    </row>
    <row r="288" spans="1:19" s="388" customFormat="1" ht="21" hidden="1" customHeight="1">
      <c r="A288" s="171"/>
      <c r="B288" s="387"/>
      <c r="C288" s="171"/>
      <c r="D288" s="171"/>
      <c r="E288" s="171"/>
      <c r="F288" s="386"/>
      <c r="G288" s="171"/>
      <c r="H288" s="385"/>
      <c r="I288" s="171"/>
    </row>
    <row r="289" spans="1:19" s="388" customFormat="1" ht="111.75" hidden="1" customHeight="1">
      <c r="A289" s="171"/>
      <c r="B289" s="387"/>
      <c r="C289" s="171"/>
      <c r="D289" s="171"/>
      <c r="E289" s="171"/>
      <c r="F289" s="386"/>
      <c r="G289" s="171"/>
      <c r="H289" s="385"/>
      <c r="I289" s="171"/>
    </row>
    <row r="290" spans="1:19" s="388" customFormat="1" ht="21" hidden="1" customHeight="1">
      <c r="A290" s="171"/>
      <c r="B290" s="387"/>
      <c r="C290" s="171"/>
      <c r="D290" s="171"/>
      <c r="E290" s="171"/>
      <c r="F290" s="386"/>
      <c r="G290" s="171"/>
      <c r="H290" s="385"/>
      <c r="I290" s="171"/>
    </row>
    <row r="291" spans="1:19" s="388" customFormat="1" ht="102" hidden="1" customHeight="1">
      <c r="A291" s="171"/>
      <c r="B291" s="387"/>
      <c r="C291" s="171"/>
      <c r="D291" s="171"/>
      <c r="E291" s="171"/>
      <c r="F291" s="386"/>
      <c r="G291" s="171"/>
      <c r="H291" s="385"/>
      <c r="I291" s="171"/>
    </row>
    <row r="292" spans="1:19" s="388" customFormat="1" ht="21" hidden="1" customHeight="1">
      <c r="A292" s="171"/>
      <c r="B292" s="387"/>
      <c r="C292" s="171"/>
      <c r="D292" s="171"/>
      <c r="E292" s="171"/>
      <c r="F292" s="386"/>
      <c r="G292" s="171"/>
      <c r="H292" s="385"/>
      <c r="I292" s="171"/>
    </row>
    <row r="293" spans="1:19" s="388" customFormat="1" ht="21" customHeight="1">
      <c r="A293" s="171"/>
      <c r="B293" s="387"/>
      <c r="C293" s="171"/>
      <c r="D293" s="171"/>
      <c r="E293" s="171"/>
      <c r="F293" s="386"/>
      <c r="G293" s="171"/>
      <c r="H293" s="385"/>
      <c r="I293" s="171"/>
    </row>
    <row r="294" spans="1:19" s="388" customFormat="1" ht="90.75" hidden="1" customHeight="1">
      <c r="A294" s="171"/>
      <c r="B294" s="387"/>
      <c r="C294" s="171"/>
      <c r="D294" s="171"/>
      <c r="E294" s="171"/>
      <c r="F294" s="386"/>
      <c r="G294" s="171"/>
      <c r="H294" s="385"/>
      <c r="I294" s="171"/>
    </row>
    <row r="295" spans="1:19" s="388" customFormat="1" ht="38.25" hidden="1" customHeight="1">
      <c r="A295" s="171"/>
      <c r="B295" s="387"/>
      <c r="C295" s="171"/>
      <c r="D295" s="171"/>
      <c r="E295" s="171"/>
      <c r="F295" s="386"/>
      <c r="G295" s="171"/>
      <c r="H295" s="385"/>
      <c r="I295" s="171"/>
    </row>
    <row r="296" spans="1:19" s="388" customFormat="1" ht="61.5" customHeight="1">
      <c r="A296" s="171"/>
      <c r="B296" s="387"/>
      <c r="C296" s="171"/>
      <c r="D296" s="171"/>
      <c r="E296" s="171"/>
      <c r="F296" s="386"/>
      <c r="G296" s="171"/>
      <c r="H296" s="385"/>
      <c r="I296" s="171"/>
    </row>
    <row r="297" spans="1:19" s="388" customFormat="1" ht="42" customHeight="1">
      <c r="A297" s="171"/>
      <c r="B297" s="387"/>
      <c r="C297" s="171"/>
      <c r="D297" s="171"/>
      <c r="E297" s="171"/>
      <c r="F297" s="386"/>
      <c r="G297" s="171"/>
      <c r="H297" s="385"/>
      <c r="I297" s="171"/>
    </row>
    <row r="298" spans="1:19" s="388" customFormat="1" ht="21" customHeight="1">
      <c r="A298" s="171"/>
      <c r="B298" s="387"/>
      <c r="C298" s="171"/>
      <c r="D298" s="171"/>
      <c r="E298" s="171"/>
      <c r="F298" s="386"/>
      <c r="G298" s="171"/>
      <c r="H298" s="385"/>
      <c r="I298" s="171"/>
    </row>
    <row r="299" spans="1:19" ht="36" customHeight="1">
      <c r="S299" s="388"/>
    </row>
    <row r="300" spans="1:19" ht="19.5" customHeight="1"/>
    <row r="301" spans="1:19" ht="72.75" customHeight="1"/>
    <row r="302" spans="1:19" ht="38.25" customHeight="1"/>
    <row r="303" spans="1:19" ht="103.5" customHeight="1"/>
    <row r="304" spans="1:19" ht="38.25" customHeight="1"/>
    <row r="305" ht="103.5" customHeight="1"/>
    <row r="306" ht="24.75" customHeight="1"/>
    <row r="307" ht="57" customHeight="1"/>
    <row r="308" ht="43.5" customHeight="1"/>
    <row r="309" ht="74.25" customHeight="1"/>
    <row r="310" ht="33.75" customHeight="1"/>
    <row r="311" ht="108" customHeight="1"/>
    <row r="312" ht="39.75" customHeight="1"/>
    <row r="313" ht="41.25" hidden="1" customHeight="1"/>
    <row r="314" ht="42" hidden="1" customHeight="1"/>
    <row r="315" ht="134.25" customHeight="1"/>
    <row r="316" ht="47.25" customHeight="1"/>
    <row r="317" ht="79.5" hidden="1" customHeight="1"/>
    <row r="318" ht="38.25" hidden="1" customHeight="1"/>
    <row r="319" ht="132" customHeight="1"/>
    <row r="320" ht="38.25" customHeight="1"/>
    <row r="321" spans="1:19" s="388" customFormat="1" ht="21.75" customHeight="1">
      <c r="A321" s="171"/>
      <c r="B321" s="387"/>
      <c r="C321" s="171"/>
      <c r="D321" s="171"/>
      <c r="E321" s="171"/>
      <c r="F321" s="386"/>
      <c r="G321" s="171"/>
      <c r="H321" s="385"/>
      <c r="I321" s="171"/>
      <c r="S321" s="171"/>
    </row>
    <row r="322" spans="1:19" s="388" customFormat="1" ht="27.75" customHeight="1">
      <c r="A322" s="171"/>
      <c r="B322" s="387"/>
      <c r="C322" s="171"/>
      <c r="D322" s="171"/>
      <c r="E322" s="171"/>
      <c r="F322" s="386"/>
      <c r="G322" s="171"/>
      <c r="H322" s="385"/>
      <c r="I322" s="171"/>
    </row>
    <row r="323" spans="1:19" ht="60" customHeight="1">
      <c r="S323" s="388"/>
    </row>
    <row r="324" spans="1:19" ht="21" hidden="1" customHeight="1"/>
    <row r="325" spans="1:19" ht="42.75" customHeight="1"/>
    <row r="326" spans="1:19" ht="48" hidden="1" customHeight="1"/>
    <row r="327" spans="1:19" ht="164.25" customHeight="1"/>
    <row r="328" spans="1:19" ht="58.5" customHeight="1"/>
    <row r="329" spans="1:19" ht="39" hidden="1" customHeight="1"/>
    <row r="330" spans="1:19" ht="59.25" hidden="1" customHeight="1"/>
    <row r="331" spans="1:19" ht="38.25" hidden="1" customHeight="1"/>
    <row r="332" spans="1:19" ht="86.25" customHeight="1"/>
    <row r="333" spans="1:19" ht="38.25" hidden="1" customHeight="1"/>
    <row r="334" spans="1:19" ht="38.25" customHeight="1"/>
    <row r="335" spans="1:19" ht="99.75" hidden="1" customHeight="1"/>
    <row r="336" spans="1:19" ht="45.75" hidden="1" customHeight="1"/>
    <row r="337" spans="1:19" s="389" customFormat="1" ht="76.5" hidden="1" customHeight="1">
      <c r="A337" s="171"/>
      <c r="B337" s="387"/>
      <c r="C337" s="171"/>
      <c r="D337" s="171"/>
      <c r="E337" s="171"/>
      <c r="F337" s="386"/>
      <c r="G337" s="171"/>
      <c r="H337" s="385"/>
      <c r="I337" s="171"/>
      <c r="S337" s="171"/>
    </row>
    <row r="338" spans="1:19" s="389" customFormat="1" ht="78.75" hidden="1" customHeight="1">
      <c r="A338" s="171"/>
      <c r="B338" s="387"/>
      <c r="C338" s="171"/>
      <c r="D338" s="171"/>
      <c r="E338" s="171"/>
      <c r="F338" s="386"/>
      <c r="G338" s="171"/>
      <c r="H338" s="385"/>
      <c r="I338" s="171"/>
    </row>
    <row r="339" spans="1:19" s="389" customFormat="1" ht="42.75" hidden="1" customHeight="1">
      <c r="A339" s="171"/>
      <c r="B339" s="387"/>
      <c r="C339" s="171"/>
      <c r="D339" s="171"/>
      <c r="E339" s="171"/>
      <c r="F339" s="386"/>
      <c r="G339" s="171"/>
      <c r="H339" s="385"/>
      <c r="I339" s="171"/>
    </row>
    <row r="340" spans="1:19" s="389" customFormat="1" ht="77.25" hidden="1" customHeight="1">
      <c r="A340" s="171"/>
      <c r="B340" s="387"/>
      <c r="C340" s="171"/>
      <c r="D340" s="171"/>
      <c r="E340" s="171"/>
      <c r="F340" s="386"/>
      <c r="G340" s="171"/>
      <c r="H340" s="385"/>
      <c r="I340" s="171"/>
    </row>
    <row r="341" spans="1:19" s="389" customFormat="1" ht="40.5" hidden="1" customHeight="1">
      <c r="A341" s="171"/>
      <c r="B341" s="387"/>
      <c r="C341" s="171"/>
      <c r="D341" s="171"/>
      <c r="E341" s="171"/>
      <c r="F341" s="386"/>
      <c r="G341" s="171"/>
      <c r="H341" s="385"/>
      <c r="I341" s="171"/>
    </row>
    <row r="342" spans="1:19" s="389" customFormat="1" ht="64.5" hidden="1" customHeight="1">
      <c r="A342" s="171"/>
      <c r="B342" s="387"/>
      <c r="C342" s="171"/>
      <c r="D342" s="171"/>
      <c r="E342" s="171"/>
      <c r="F342" s="386"/>
      <c r="G342" s="171"/>
      <c r="H342" s="385"/>
      <c r="I342" s="171"/>
    </row>
    <row r="343" spans="1:19" s="389" customFormat="1" ht="40.5" hidden="1" customHeight="1">
      <c r="A343" s="171"/>
      <c r="B343" s="387"/>
      <c r="C343" s="171"/>
      <c r="D343" s="171"/>
      <c r="E343" s="171"/>
      <c r="F343" s="386"/>
      <c r="G343" s="171"/>
      <c r="H343" s="385"/>
      <c r="I343" s="171"/>
    </row>
    <row r="344" spans="1:19" s="389" customFormat="1" ht="54.75" customHeight="1">
      <c r="A344" s="171"/>
      <c r="B344" s="387"/>
      <c r="C344" s="171"/>
      <c r="D344" s="171"/>
      <c r="E344" s="171"/>
      <c r="F344" s="386"/>
      <c r="G344" s="171"/>
      <c r="H344" s="385"/>
      <c r="I344" s="171"/>
    </row>
    <row r="345" spans="1:19" s="389" customFormat="1" ht="43.5" customHeight="1">
      <c r="A345" s="171"/>
      <c r="B345" s="387"/>
      <c r="C345" s="171"/>
      <c r="D345" s="171"/>
      <c r="E345" s="171"/>
      <c r="F345" s="386"/>
      <c r="G345" s="171"/>
      <c r="H345" s="385"/>
      <c r="I345" s="171"/>
    </row>
    <row r="346" spans="1:19" s="389" customFormat="1" ht="140.25" customHeight="1">
      <c r="A346" s="171"/>
      <c r="B346" s="387"/>
      <c r="C346" s="171"/>
      <c r="D346" s="171"/>
      <c r="E346" s="171"/>
      <c r="F346" s="386"/>
      <c r="G346" s="171"/>
      <c r="H346" s="385"/>
      <c r="I346" s="171"/>
    </row>
    <row r="347" spans="1:19" s="389" customFormat="1" ht="40.5" customHeight="1">
      <c r="A347" s="171"/>
      <c r="B347" s="387"/>
      <c r="C347" s="171"/>
      <c r="D347" s="171"/>
      <c r="E347" s="171"/>
      <c r="F347" s="386"/>
      <c r="G347" s="171"/>
      <c r="H347" s="385"/>
      <c r="I347" s="171"/>
    </row>
    <row r="348" spans="1:19" ht="21" customHeight="1">
      <c r="S348" s="389"/>
    </row>
    <row r="349" spans="1:19" ht="65.25" hidden="1" customHeight="1"/>
    <row r="350" spans="1:19" ht="42" hidden="1" customHeight="1"/>
    <row r="351" spans="1:19" ht="55.5" customHeight="1"/>
    <row r="352" spans="1:19" ht="21" hidden="1" customHeight="1"/>
    <row r="353" spans="2:8" ht="39.75" customHeight="1"/>
    <row r="354" spans="2:8" ht="48" hidden="1" customHeight="1"/>
    <row r="355" spans="2:8" ht="218.25" customHeight="1"/>
    <row r="356" spans="2:8" ht="77.25" hidden="1" customHeight="1"/>
    <row r="357" spans="2:8" ht="40.5" customHeight="1"/>
    <row r="358" spans="2:8" ht="141" hidden="1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68.25" customHeight="1">
      <c r="B360" s="171"/>
      <c r="F360" s="171"/>
      <c r="H360" s="171"/>
    </row>
    <row r="361" spans="2:8" ht="45.75" customHeight="1">
      <c r="B361" s="171"/>
      <c r="F361" s="171"/>
      <c r="H361" s="171"/>
    </row>
    <row r="362" spans="2:8" ht="42" hidden="1" customHeight="1">
      <c r="B362" s="171"/>
      <c r="F362" s="171"/>
      <c r="H362" s="171"/>
    </row>
    <row r="363" spans="2:8" ht="49.5" hidden="1" customHeight="1">
      <c r="B363" s="171"/>
      <c r="F363" s="171"/>
      <c r="H363" s="171"/>
    </row>
    <row r="364" spans="2:8" ht="42" hidden="1" customHeight="1">
      <c r="B364" s="171"/>
      <c r="F364" s="171"/>
      <c r="H364" s="171"/>
    </row>
    <row r="365" spans="2:8" ht="25.5" hidden="1" customHeight="1">
      <c r="B365" s="171"/>
      <c r="F365" s="171"/>
      <c r="H365" s="171"/>
    </row>
    <row r="366" spans="2:8" ht="42" hidden="1" customHeight="1">
      <c r="B366" s="171"/>
      <c r="F366" s="171"/>
      <c r="H366" s="171"/>
    </row>
    <row r="367" spans="2:8" ht="39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44.25" hidden="1" customHeight="1">
      <c r="B369" s="171"/>
      <c r="F369" s="171"/>
      <c r="H369" s="171"/>
    </row>
    <row r="370" spans="2:8" ht="131.25" hidden="1" customHeight="1">
      <c r="B370" s="171"/>
      <c r="F370" s="171"/>
      <c r="H370" s="171"/>
    </row>
    <row r="371" spans="2:8" ht="75.75" hidden="1" customHeight="1">
      <c r="B371" s="171"/>
      <c r="F371" s="171"/>
      <c r="H371" s="171"/>
    </row>
    <row r="372" spans="2:8" ht="38.25" hidden="1" customHeight="1">
      <c r="B372" s="171"/>
      <c r="F372" s="171"/>
      <c r="H372" s="171"/>
    </row>
    <row r="373" spans="2:8" ht="122.25" customHeight="1">
      <c r="B373" s="171"/>
      <c r="F373" s="171"/>
      <c r="H373" s="171"/>
    </row>
    <row r="374" spans="2:8" ht="42" customHeight="1">
      <c r="B374" s="171"/>
      <c r="F374" s="171"/>
      <c r="H374" s="171"/>
    </row>
    <row r="375" spans="2:8" ht="132.75" customHeight="1">
      <c r="B375" s="171"/>
      <c r="F375" s="171"/>
      <c r="H375" s="171"/>
    </row>
    <row r="376" spans="2:8" ht="42" customHeight="1">
      <c r="B376" s="171"/>
      <c r="F376" s="171"/>
      <c r="H376" s="171"/>
    </row>
    <row r="377" spans="2:8" ht="60" hidden="1" customHeight="1">
      <c r="B377" s="171"/>
      <c r="F377" s="171"/>
      <c r="H377" s="171"/>
    </row>
    <row r="378" spans="2:8" ht="40.5" hidden="1" customHeight="1">
      <c r="B378" s="171"/>
      <c r="F378" s="171"/>
      <c r="H378" s="171"/>
    </row>
    <row r="379" spans="2:8" ht="79.5" hidden="1" customHeight="1">
      <c r="B379" s="171"/>
      <c r="F379" s="171"/>
      <c r="H379" s="171"/>
    </row>
    <row r="380" spans="2:8" ht="43.5" hidden="1" customHeight="1">
      <c r="B380" s="171"/>
      <c r="F380" s="171"/>
      <c r="H380" s="171"/>
    </row>
    <row r="381" spans="2:8" ht="73.5" customHeight="1">
      <c r="B381" s="171"/>
      <c r="F381" s="171"/>
      <c r="H381" s="171"/>
    </row>
    <row r="382" spans="2:8" ht="43.5" customHeight="1">
      <c r="B382" s="171"/>
      <c r="F382" s="171"/>
      <c r="H382" s="171"/>
    </row>
    <row r="383" spans="2:8" ht="108.75" customHeight="1">
      <c r="B383" s="171"/>
      <c r="F383" s="171"/>
      <c r="H383" s="171"/>
    </row>
    <row r="384" spans="2:8" ht="43.5" customHeight="1">
      <c r="B384" s="171"/>
      <c r="F384" s="171"/>
      <c r="H384" s="171"/>
    </row>
    <row r="385" spans="1:19" ht="72.75" hidden="1" customHeight="1">
      <c r="B385" s="171"/>
      <c r="F385" s="171"/>
      <c r="H385" s="171"/>
    </row>
    <row r="386" spans="1:19" ht="41.25" hidden="1" customHeight="1">
      <c r="B386" s="171"/>
      <c r="F386" s="171"/>
      <c r="H386" s="171"/>
    </row>
    <row r="387" spans="1:19" ht="63.75" hidden="1" customHeight="1">
      <c r="B387" s="171"/>
      <c r="F387" s="171"/>
      <c r="H387" s="171"/>
    </row>
    <row r="388" spans="1:19" ht="54.75" hidden="1" customHeight="1">
      <c r="B388" s="171"/>
      <c r="F388" s="171"/>
      <c r="H388" s="171"/>
    </row>
    <row r="389" spans="1:19" ht="54.75" hidden="1" customHeight="1">
      <c r="B389" s="171"/>
      <c r="F389" s="171"/>
      <c r="H389" s="171"/>
    </row>
    <row r="390" spans="1:19" ht="54.75" hidden="1" customHeight="1"/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s="389" customFormat="1" ht="78.75" customHeight="1">
      <c r="A395" s="171"/>
      <c r="B395" s="387"/>
      <c r="C395" s="171"/>
      <c r="D395" s="171"/>
      <c r="E395" s="171"/>
      <c r="F395" s="386"/>
      <c r="G395" s="171"/>
      <c r="H395" s="385"/>
      <c r="I395" s="171"/>
      <c r="S395" s="171"/>
    </row>
    <row r="396" spans="1:19" s="389" customFormat="1" ht="49.5" customHeight="1">
      <c r="A396" s="171"/>
      <c r="B396" s="387"/>
      <c r="C396" s="171"/>
      <c r="D396" s="171"/>
      <c r="E396" s="171"/>
      <c r="F396" s="386"/>
      <c r="G396" s="171"/>
      <c r="H396" s="385"/>
      <c r="I396" s="171"/>
    </row>
    <row r="397" spans="1:19" s="389" customFormat="1" ht="73.5" customHeight="1">
      <c r="A397" s="171"/>
      <c r="B397" s="387"/>
      <c r="C397" s="171"/>
      <c r="D397" s="171"/>
      <c r="E397" s="171"/>
      <c r="F397" s="386"/>
      <c r="G397" s="171"/>
      <c r="H397" s="385"/>
      <c r="I397" s="171"/>
    </row>
    <row r="398" spans="1:19" s="389" customFormat="1" ht="49.5" customHeight="1">
      <c r="A398" s="171"/>
      <c r="B398" s="387"/>
      <c r="C398" s="171"/>
      <c r="D398" s="171"/>
      <c r="E398" s="171"/>
      <c r="F398" s="386"/>
      <c r="G398" s="171"/>
      <c r="H398" s="385"/>
      <c r="I398" s="171"/>
    </row>
    <row r="399" spans="1:19" s="389" customFormat="1" ht="98.25" customHeight="1">
      <c r="A399" s="171"/>
      <c r="B399" s="387"/>
      <c r="C399" s="171"/>
      <c r="D399" s="171"/>
      <c r="E399" s="171"/>
      <c r="F399" s="386"/>
      <c r="G399" s="171"/>
      <c r="H399" s="385"/>
      <c r="I399" s="171"/>
    </row>
    <row r="400" spans="1:19" s="389" customFormat="1" ht="42" customHeight="1">
      <c r="A400" s="171"/>
      <c r="B400" s="387"/>
      <c r="C400" s="171"/>
      <c r="D400" s="171"/>
      <c r="E400" s="171"/>
      <c r="F400" s="386"/>
      <c r="G400" s="171"/>
      <c r="H400" s="385"/>
      <c r="I400" s="171"/>
    </row>
    <row r="401" spans="2:19" ht="43.5" hidden="1" customHeight="1">
      <c r="S401" s="389"/>
    </row>
    <row r="402" spans="2:19" ht="39.75" hidden="1" customHeight="1"/>
    <row r="403" spans="2:19" ht="62.25" hidden="1" customHeight="1"/>
    <row r="404" spans="2:19" ht="42" hidden="1" customHeight="1"/>
    <row r="405" spans="2:19" ht="75.75" customHeight="1"/>
    <row r="406" spans="2:19" ht="39.75" customHeight="1">
      <c r="B406" s="171"/>
      <c r="F406" s="171"/>
      <c r="H406" s="171"/>
    </row>
    <row r="407" spans="2:19" ht="41.25" hidden="1" customHeight="1">
      <c r="B407" s="171"/>
      <c r="F407" s="171"/>
      <c r="H407" s="171"/>
    </row>
    <row r="408" spans="2:19" ht="43.5" hidden="1" customHeight="1">
      <c r="B408" s="171"/>
      <c r="F408" s="171"/>
      <c r="H408" s="171"/>
    </row>
    <row r="409" spans="2:19" ht="77.25" customHeight="1">
      <c r="B409" s="171"/>
      <c r="F409" s="171"/>
      <c r="H409" s="171"/>
    </row>
    <row r="410" spans="2:19" ht="39.75" customHeight="1">
      <c r="B410" s="171"/>
      <c r="F410" s="171"/>
      <c r="H410" s="171"/>
    </row>
    <row r="411" spans="2:19" ht="78.75" hidden="1" customHeight="1">
      <c r="B411" s="171"/>
      <c r="F411" s="171"/>
      <c r="H411" s="171"/>
    </row>
    <row r="412" spans="2:19" ht="39.75" hidden="1" customHeight="1">
      <c r="B412" s="171"/>
      <c r="F412" s="171"/>
      <c r="H412" s="171"/>
    </row>
    <row r="413" spans="2:19" ht="39.75" hidden="1" customHeight="1">
      <c r="B413" s="171"/>
      <c r="F413" s="171"/>
      <c r="H413" s="171"/>
    </row>
    <row r="414" spans="2:19" ht="60.75" customHeight="1">
      <c r="B414" s="171"/>
      <c r="F414" s="171"/>
      <c r="H414" s="171"/>
    </row>
    <row r="415" spans="2:19" ht="39.75" customHeight="1">
      <c r="B415" s="171"/>
      <c r="F415" s="171"/>
      <c r="H415" s="171"/>
    </row>
    <row r="416" spans="2:19" ht="72" customHeight="1">
      <c r="B416" s="171"/>
      <c r="F416" s="171"/>
      <c r="H416" s="171"/>
    </row>
    <row r="417" spans="2:8" ht="45" customHeight="1">
      <c r="B417" s="171"/>
      <c r="F417" s="171"/>
      <c r="H417" s="171"/>
    </row>
    <row r="418" spans="2:8" ht="81" customHeight="1">
      <c r="B418" s="171"/>
      <c r="F418" s="171"/>
      <c r="H418" s="171"/>
    </row>
    <row r="419" spans="2:8" ht="37.5" customHeight="1">
      <c r="B419" s="171"/>
      <c r="F419" s="171"/>
      <c r="H419" s="171"/>
    </row>
    <row r="420" spans="2:8" ht="60" hidden="1" customHeight="1">
      <c r="B420" s="171"/>
      <c r="F420" s="171"/>
      <c r="H420" s="171"/>
    </row>
    <row r="421" spans="2:8" ht="39.75" hidden="1" customHeight="1">
      <c r="B421" s="171"/>
      <c r="F421" s="171"/>
      <c r="H421" s="171"/>
    </row>
    <row r="422" spans="2:8" ht="62.25" hidden="1" customHeight="1"/>
    <row r="423" spans="2:8" ht="40.5" hidden="1" customHeight="1"/>
    <row r="424" spans="2:8" ht="135" customHeight="1"/>
    <row r="425" spans="2:8" ht="40.5" customHeight="1"/>
    <row r="426" spans="2:8" ht="25.5" customHeight="1"/>
    <row r="427" spans="2:8" ht="20.25" hidden="1" customHeight="1"/>
    <row r="428" spans="2:8" ht="40.5" hidden="1" customHeight="1"/>
    <row r="429" spans="2:8" ht="98.25" customHeight="1"/>
    <row r="430" spans="2:8" ht="24" hidden="1" customHeight="1"/>
    <row r="431" spans="2:8" ht="37.5" customHeight="1"/>
    <row r="432" spans="2:8" ht="57.75" hidden="1" customHeight="1"/>
    <row r="433" spans="1:19" ht="31.5" hidden="1" customHeight="1"/>
    <row r="434" spans="1:19" ht="45" hidden="1" customHeight="1"/>
    <row r="435" spans="1:19" ht="104.25" hidden="1" customHeight="1"/>
    <row r="436" spans="1:19" ht="39.75" hidden="1" customHeight="1"/>
    <row r="437" spans="1:19" s="389" customFormat="1" ht="95.25" customHeight="1">
      <c r="A437" s="171"/>
      <c r="B437" s="387"/>
      <c r="C437" s="171"/>
      <c r="D437" s="171"/>
      <c r="E437" s="171"/>
      <c r="F437" s="386"/>
      <c r="G437" s="171"/>
      <c r="H437" s="385"/>
      <c r="I437" s="171"/>
      <c r="S437" s="171"/>
    </row>
    <row r="438" spans="1:19" s="389" customFormat="1" ht="48" hidden="1" customHeight="1">
      <c r="A438" s="171"/>
      <c r="B438" s="387"/>
      <c r="C438" s="171"/>
      <c r="D438" s="171"/>
      <c r="E438" s="171"/>
      <c r="F438" s="386"/>
      <c r="G438" s="171"/>
      <c r="H438" s="385"/>
      <c r="I438" s="171"/>
    </row>
    <row r="439" spans="1:19" s="389" customFormat="1" ht="37.5" customHeight="1">
      <c r="A439" s="171"/>
      <c r="B439" s="387"/>
      <c r="C439" s="171"/>
      <c r="D439" s="171"/>
      <c r="E439" s="171"/>
      <c r="F439" s="386"/>
      <c r="G439" s="171"/>
      <c r="H439" s="385"/>
      <c r="I439" s="171"/>
    </row>
    <row r="440" spans="1:19" s="389" customFormat="1" ht="27.75" hidden="1" customHeight="1">
      <c r="A440" s="171"/>
      <c r="B440" s="387"/>
      <c r="C440" s="171"/>
      <c r="D440" s="171"/>
      <c r="E440" s="171"/>
      <c r="F440" s="386"/>
      <c r="G440" s="171"/>
      <c r="H440" s="385"/>
      <c r="I440" s="171"/>
    </row>
    <row r="441" spans="1:19" s="389" customFormat="1" ht="76.5" customHeight="1">
      <c r="A441" s="171"/>
      <c r="B441" s="387"/>
      <c r="C441" s="171"/>
      <c r="D441" s="171"/>
      <c r="E441" s="171"/>
      <c r="F441" s="386"/>
      <c r="G441" s="171"/>
      <c r="H441" s="385"/>
      <c r="I441" s="171"/>
    </row>
    <row r="442" spans="1:19" s="389" customFormat="1" ht="45" customHeight="1">
      <c r="A442" s="171"/>
      <c r="B442" s="387"/>
      <c r="C442" s="171"/>
      <c r="D442" s="171"/>
      <c r="E442" s="171"/>
      <c r="F442" s="386"/>
      <c r="G442" s="171"/>
      <c r="H442" s="385"/>
      <c r="I442" s="171"/>
    </row>
    <row r="443" spans="1:19" s="389" customFormat="1" ht="45" hidden="1" customHeight="1">
      <c r="A443" s="171"/>
      <c r="B443" s="387"/>
      <c r="C443" s="171"/>
      <c r="D443" s="171"/>
      <c r="E443" s="171"/>
      <c r="F443" s="386"/>
      <c r="G443" s="171"/>
      <c r="H443" s="385"/>
      <c r="I443" s="171"/>
    </row>
    <row r="444" spans="1:19" ht="24" customHeight="1">
      <c r="S444" s="389"/>
    </row>
    <row r="445" spans="1:19" ht="20.25" customHeight="1"/>
    <row r="446" spans="1:19" s="385" customFormat="1" ht="99" customHeight="1">
      <c r="A446" s="171"/>
      <c r="B446" s="387"/>
      <c r="C446" s="171"/>
      <c r="D446" s="171"/>
      <c r="E446" s="171"/>
      <c r="F446" s="386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5" customFormat="1" ht="39" customHeight="1">
      <c r="A447" s="171"/>
      <c r="B447" s="387"/>
      <c r="C447" s="171"/>
      <c r="D447" s="171"/>
      <c r="E447" s="171"/>
      <c r="F447" s="386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5" customFormat="1" ht="21" hidden="1" customHeight="1">
      <c r="A448" s="171"/>
      <c r="B448" s="387"/>
      <c r="C448" s="171"/>
      <c r="D448" s="171"/>
      <c r="E448" s="171"/>
      <c r="F448" s="386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5" customFormat="1" ht="40.5" hidden="1" customHeight="1">
      <c r="A449" s="171"/>
      <c r="B449" s="387"/>
      <c r="C449" s="171"/>
      <c r="D449" s="171"/>
      <c r="E449" s="171"/>
      <c r="F449" s="386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5" customFormat="1" ht="40.5" hidden="1" customHeight="1">
      <c r="A450" s="171"/>
      <c r="B450" s="387"/>
      <c r="C450" s="171"/>
      <c r="D450" s="171"/>
      <c r="E450" s="171"/>
      <c r="F450" s="386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5" customFormat="1" ht="60.75" customHeight="1">
      <c r="A451" s="171"/>
      <c r="B451" s="387"/>
      <c r="C451" s="171"/>
      <c r="D451" s="171"/>
      <c r="E451" s="171"/>
      <c r="F451" s="386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5" customFormat="1" ht="96.75" customHeight="1">
      <c r="A452" s="171"/>
      <c r="B452" s="387"/>
      <c r="C452" s="171"/>
      <c r="D452" s="171"/>
      <c r="E452" s="171"/>
      <c r="F452" s="386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5" customFormat="1" ht="45.75" customHeight="1">
      <c r="A453" s="171"/>
      <c r="B453" s="387"/>
      <c r="C453" s="171"/>
      <c r="D453" s="171"/>
      <c r="E453" s="171"/>
      <c r="F453" s="386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5" customFormat="1" ht="25.5" customHeight="1">
      <c r="A454" s="171"/>
      <c r="B454" s="387"/>
      <c r="C454" s="171"/>
      <c r="D454" s="171"/>
      <c r="E454" s="171"/>
      <c r="F454" s="386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5" customFormat="1" ht="39.75" hidden="1" customHeight="1">
      <c r="A455" s="171"/>
      <c r="B455" s="387"/>
      <c r="C455" s="171"/>
      <c r="D455" s="171"/>
      <c r="E455" s="171"/>
      <c r="F455" s="386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5" customFormat="1" ht="40.5" hidden="1" customHeight="1">
      <c r="A456" s="171"/>
      <c r="B456" s="387"/>
      <c r="C456" s="171"/>
      <c r="D456" s="171"/>
      <c r="E456" s="171"/>
      <c r="F456" s="386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5" customFormat="1" ht="40.5" customHeight="1">
      <c r="A457" s="171"/>
      <c r="B457" s="387"/>
      <c r="C457" s="171"/>
      <c r="D457" s="171"/>
      <c r="E457" s="171"/>
      <c r="F457" s="386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5" customFormat="1" ht="40.5" customHeight="1">
      <c r="A458" s="171"/>
      <c r="B458" s="387"/>
      <c r="C458" s="171"/>
      <c r="D458" s="171"/>
      <c r="E458" s="171"/>
      <c r="F458" s="386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85" customFormat="1" ht="21.75" customHeight="1">
      <c r="A459" s="171"/>
      <c r="B459" s="387"/>
      <c r="C459" s="171"/>
      <c r="D459" s="171"/>
      <c r="E459" s="171"/>
      <c r="F459" s="386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85" customFormat="1" ht="115.5" customHeight="1">
      <c r="A460" s="171"/>
      <c r="B460" s="387"/>
      <c r="C460" s="171"/>
      <c r="D460" s="171"/>
      <c r="E460" s="171"/>
      <c r="F460" s="386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85" customFormat="1" ht="100.5" customHeight="1">
      <c r="A461" s="171"/>
      <c r="B461" s="387"/>
      <c r="C461" s="171"/>
      <c r="D461" s="171"/>
      <c r="E461" s="171"/>
      <c r="F461" s="386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ht="42.75" customHeight="1"/>
    <row r="463" spans="1:19" s="388" customFormat="1" ht="21.75" customHeight="1">
      <c r="A463" s="171"/>
      <c r="B463" s="387"/>
      <c r="C463" s="171"/>
      <c r="D463" s="171"/>
      <c r="E463" s="171"/>
      <c r="F463" s="386"/>
      <c r="G463" s="171"/>
      <c r="H463" s="385"/>
      <c r="I463" s="171"/>
      <c r="S463" s="171"/>
    </row>
    <row r="464" spans="1:19" ht="26.25" customHeight="1">
      <c r="S464" s="388"/>
    </row>
    <row r="465" ht="26.25" hidden="1" customHeight="1"/>
    <row r="466" ht="26.25" hidden="1" customHeight="1"/>
    <row r="467" ht="156" customHeight="1"/>
    <row r="468" ht="40.5" customHeight="1"/>
    <row r="469" ht="40.5" hidden="1" customHeight="1"/>
    <row r="470" ht="99.75" hidden="1" customHeight="1"/>
    <row r="471" ht="36" hidden="1" customHeight="1"/>
    <row r="472" ht="21.75" hidden="1" customHeight="1"/>
    <row r="473" ht="72.75" customHeight="1"/>
    <row r="474" ht="99" customHeight="1"/>
    <row r="475" ht="42" customHeight="1"/>
    <row r="476" ht="25.5" customHeight="1"/>
    <row r="477" ht="174.75" customHeight="1"/>
    <row r="478" ht="100.5" hidden="1" customHeight="1"/>
    <row r="479" ht="38.25" hidden="1" customHeight="1"/>
    <row r="480" ht="25.5" customHeight="1"/>
    <row r="481" spans="1:19" s="389" customFormat="1" ht="141" hidden="1" customHeight="1">
      <c r="A481" s="171"/>
      <c r="B481" s="387"/>
      <c r="C481" s="171"/>
      <c r="D481" s="171"/>
      <c r="E481" s="171"/>
      <c r="F481" s="386"/>
      <c r="G481" s="171"/>
      <c r="H481" s="385"/>
      <c r="I481" s="171"/>
      <c r="S481" s="171"/>
    </row>
    <row r="482" spans="1:19" s="389" customFormat="1" ht="45" hidden="1" customHeight="1">
      <c r="A482" s="171"/>
      <c r="B482" s="387"/>
      <c r="C482" s="171"/>
      <c r="D482" s="171"/>
      <c r="E482" s="171"/>
      <c r="F482" s="386"/>
      <c r="G482" s="171"/>
      <c r="H482" s="385"/>
      <c r="I482" s="171"/>
    </row>
    <row r="483" spans="1:19" s="389" customFormat="1" ht="23.25" hidden="1" customHeight="1">
      <c r="A483" s="171"/>
      <c r="B483" s="387"/>
      <c r="C483" s="171"/>
      <c r="D483" s="171"/>
      <c r="E483" s="171"/>
      <c r="F483" s="386"/>
      <c r="G483" s="171"/>
      <c r="H483" s="385"/>
      <c r="I483" s="171"/>
    </row>
    <row r="484" spans="1:19" s="389" customFormat="1" ht="96.75" hidden="1" customHeight="1">
      <c r="A484" s="171"/>
      <c r="B484" s="387"/>
      <c r="C484" s="171"/>
      <c r="D484" s="171"/>
      <c r="E484" s="171"/>
      <c r="F484" s="386"/>
      <c r="G484" s="171"/>
      <c r="H484" s="385"/>
      <c r="I484" s="171"/>
    </row>
    <row r="485" spans="1:19" s="389" customFormat="1" ht="148.5" customHeight="1">
      <c r="A485" s="171"/>
      <c r="B485" s="387"/>
      <c r="C485" s="171"/>
      <c r="D485" s="171"/>
      <c r="E485" s="171"/>
      <c r="F485" s="386"/>
      <c r="G485" s="171"/>
      <c r="H485" s="385"/>
      <c r="I485" s="171"/>
    </row>
    <row r="486" spans="1:19" s="389" customFormat="1" ht="31.5" customHeight="1">
      <c r="A486" s="171"/>
      <c r="B486" s="387"/>
      <c r="C486" s="171"/>
      <c r="D486" s="171"/>
      <c r="E486" s="171"/>
      <c r="F486" s="386"/>
      <c r="G486" s="171"/>
      <c r="H486" s="385"/>
      <c r="I486" s="171"/>
    </row>
    <row r="487" spans="1:19" s="389" customFormat="1" ht="68.25" hidden="1" customHeight="1">
      <c r="A487" s="171"/>
      <c r="B487" s="387"/>
      <c r="C487" s="171"/>
      <c r="D487" s="171"/>
      <c r="E487" s="171"/>
      <c r="F487" s="386"/>
      <c r="G487" s="171"/>
      <c r="H487" s="385"/>
      <c r="I487" s="171"/>
    </row>
    <row r="488" spans="1:19" s="389" customFormat="1" ht="44.25" hidden="1" customHeight="1">
      <c r="A488" s="171"/>
      <c r="B488" s="387"/>
      <c r="C488" s="171"/>
      <c r="D488" s="171"/>
      <c r="E488" s="171"/>
      <c r="F488" s="386"/>
      <c r="G488" s="171"/>
      <c r="H488" s="385"/>
      <c r="I488" s="171"/>
    </row>
    <row r="489" spans="1:19" s="389" customFormat="1" ht="61.5" customHeight="1">
      <c r="A489" s="171"/>
      <c r="B489" s="387"/>
      <c r="C489" s="171"/>
      <c r="D489" s="171"/>
      <c r="E489" s="171"/>
      <c r="F489" s="386"/>
      <c r="G489" s="171"/>
      <c r="H489" s="385"/>
      <c r="I489" s="171"/>
    </row>
    <row r="490" spans="1:19" s="389" customFormat="1" ht="42.75" customHeight="1">
      <c r="A490" s="171"/>
      <c r="B490" s="387"/>
      <c r="C490" s="171"/>
      <c r="D490" s="171"/>
      <c r="E490" s="171"/>
      <c r="F490" s="386"/>
      <c r="G490" s="171"/>
      <c r="H490" s="385"/>
      <c r="I490" s="171"/>
    </row>
    <row r="491" spans="1:19" s="389" customFormat="1" ht="99" customHeight="1">
      <c r="A491" s="171"/>
      <c r="B491" s="387"/>
      <c r="C491" s="171"/>
      <c r="D491" s="171"/>
      <c r="E491" s="171"/>
      <c r="F491" s="386"/>
      <c r="G491" s="171"/>
      <c r="H491" s="385"/>
      <c r="I491" s="171"/>
    </row>
    <row r="492" spans="1:19" s="389" customFormat="1" ht="96.75" customHeight="1">
      <c r="A492" s="171"/>
      <c r="B492" s="387"/>
      <c r="C492" s="171"/>
      <c r="D492" s="171"/>
      <c r="E492" s="171"/>
      <c r="F492" s="386"/>
      <c r="G492" s="171"/>
      <c r="H492" s="385"/>
      <c r="I492" s="171"/>
    </row>
    <row r="493" spans="1:19" s="389" customFormat="1" ht="57.75" customHeight="1">
      <c r="A493" s="171"/>
      <c r="B493" s="387"/>
      <c r="C493" s="171"/>
      <c r="D493" s="171"/>
      <c r="E493" s="171"/>
      <c r="F493" s="386"/>
      <c r="G493" s="171"/>
      <c r="H493" s="385"/>
      <c r="I493" s="171"/>
    </row>
    <row r="494" spans="1:19" s="389" customFormat="1" ht="21.75" customHeight="1">
      <c r="A494" s="171"/>
      <c r="B494" s="387"/>
      <c r="C494" s="171"/>
      <c r="D494" s="171"/>
      <c r="E494" s="171"/>
      <c r="F494" s="386"/>
      <c r="G494" s="171"/>
      <c r="H494" s="385"/>
      <c r="I494" s="171"/>
    </row>
    <row r="495" spans="1:19" s="389" customFormat="1" ht="82.5" customHeight="1">
      <c r="A495" s="171"/>
      <c r="B495" s="387"/>
      <c r="C495" s="171"/>
      <c r="D495" s="171"/>
      <c r="E495" s="171"/>
      <c r="F495" s="386"/>
      <c r="G495" s="171"/>
      <c r="H495" s="385"/>
      <c r="I495" s="171"/>
    </row>
    <row r="496" spans="1:19" s="389" customFormat="1" ht="42" customHeight="1">
      <c r="A496" s="171"/>
      <c r="B496" s="387"/>
      <c r="C496" s="171"/>
      <c r="D496" s="171"/>
      <c r="E496" s="171"/>
      <c r="F496" s="386"/>
      <c r="G496" s="171"/>
      <c r="H496" s="385"/>
      <c r="I496" s="171"/>
    </row>
    <row r="497" spans="1:19" s="389" customFormat="1" ht="58.5" customHeight="1">
      <c r="A497" s="171"/>
      <c r="B497" s="387"/>
      <c r="C497" s="171"/>
      <c r="D497" s="171"/>
      <c r="E497" s="171"/>
      <c r="F497" s="386"/>
      <c r="G497" s="171"/>
      <c r="H497" s="385"/>
      <c r="I497" s="171"/>
    </row>
    <row r="498" spans="1:19" s="389" customFormat="1" ht="39.75" customHeight="1">
      <c r="A498" s="171"/>
      <c r="B498" s="387"/>
      <c r="C498" s="171"/>
      <c r="D498" s="171"/>
      <c r="E498" s="171"/>
      <c r="F498" s="386"/>
      <c r="G498" s="171"/>
      <c r="H498" s="385"/>
      <c r="I498" s="171"/>
    </row>
    <row r="499" spans="1:19" s="389" customFormat="1" ht="76.5" customHeight="1">
      <c r="A499" s="171"/>
      <c r="B499" s="387"/>
      <c r="C499" s="171"/>
      <c r="D499" s="171"/>
      <c r="E499" s="171"/>
      <c r="F499" s="386"/>
      <c r="G499" s="171"/>
      <c r="H499" s="385"/>
      <c r="I499" s="171"/>
    </row>
    <row r="500" spans="1:19" s="389" customFormat="1" ht="47.25" customHeight="1">
      <c r="A500" s="171"/>
      <c r="B500" s="387"/>
      <c r="C500" s="171"/>
      <c r="D500" s="171"/>
      <c r="E500" s="171"/>
      <c r="F500" s="386"/>
      <c r="G500" s="171"/>
      <c r="H500" s="385"/>
      <c r="I500" s="171"/>
    </row>
    <row r="501" spans="1:19" s="389" customFormat="1" ht="30.75" customHeight="1">
      <c r="A501" s="171"/>
      <c r="B501" s="387"/>
      <c r="C501" s="171"/>
      <c r="D501" s="171"/>
      <c r="E501" s="171"/>
      <c r="F501" s="386"/>
      <c r="G501" s="171"/>
      <c r="H501" s="385"/>
      <c r="I501" s="171"/>
    </row>
    <row r="502" spans="1:19" s="389" customFormat="1" ht="79.5" customHeight="1">
      <c r="A502" s="171"/>
      <c r="B502" s="387"/>
      <c r="C502" s="171"/>
      <c r="D502" s="171"/>
      <c r="E502" s="171"/>
      <c r="F502" s="386"/>
      <c r="G502" s="171"/>
      <c r="H502" s="385"/>
      <c r="I502" s="171"/>
    </row>
    <row r="503" spans="1:19" s="389" customFormat="1" ht="44.25" customHeight="1">
      <c r="A503" s="171"/>
      <c r="B503" s="387"/>
      <c r="C503" s="171"/>
      <c r="D503" s="171"/>
      <c r="E503" s="171"/>
      <c r="F503" s="386"/>
      <c r="G503" s="171"/>
      <c r="H503" s="385"/>
      <c r="I503" s="171"/>
    </row>
    <row r="504" spans="1:19" s="389" customFormat="1" ht="81" customHeight="1">
      <c r="A504" s="171"/>
      <c r="B504" s="387"/>
      <c r="C504" s="171"/>
      <c r="D504" s="171"/>
      <c r="E504" s="171"/>
      <c r="F504" s="386"/>
      <c r="G504" s="171"/>
      <c r="H504" s="385"/>
      <c r="I504" s="171"/>
    </row>
    <row r="505" spans="1:19" s="389" customFormat="1" ht="41.25" customHeight="1">
      <c r="A505" s="171"/>
      <c r="B505" s="387"/>
      <c r="C505" s="171"/>
      <c r="D505" s="171"/>
      <c r="E505" s="171"/>
      <c r="F505" s="386"/>
      <c r="G505" s="171"/>
      <c r="H505" s="385"/>
      <c r="I505" s="171"/>
    </row>
    <row r="506" spans="1:19" s="389" customFormat="1" ht="45.75" hidden="1" customHeight="1">
      <c r="A506" s="171"/>
      <c r="B506" s="387"/>
      <c r="C506" s="171"/>
      <c r="D506" s="171"/>
      <c r="E506" s="171"/>
      <c r="F506" s="386"/>
      <c r="G506" s="171"/>
      <c r="H506" s="385"/>
      <c r="I506" s="171"/>
    </row>
    <row r="507" spans="1:19" s="389" customFormat="1" ht="34.5" hidden="1" customHeight="1">
      <c r="A507" s="171"/>
      <c r="B507" s="387"/>
      <c r="C507" s="171"/>
      <c r="D507" s="171"/>
      <c r="E507" s="171"/>
      <c r="F507" s="386"/>
      <c r="G507" s="171"/>
      <c r="H507" s="385"/>
      <c r="I507" s="171"/>
    </row>
    <row r="508" spans="1:19" ht="23.25" customHeight="1">
      <c r="S508" s="389"/>
    </row>
    <row r="509" spans="1:19" ht="99" customHeight="1"/>
    <row r="510" spans="1:19" ht="99.75" customHeight="1"/>
    <row r="511" spans="1:19" ht="42" customHeight="1"/>
    <row r="512" spans="1:19" ht="19.5" customHeight="1"/>
    <row r="513" spans="1:19" ht="99.75" customHeight="1"/>
    <row r="514" spans="1:19" ht="90.75" customHeight="1"/>
    <row r="515" spans="1:19" ht="42.75" customHeight="1"/>
    <row r="516" spans="1:19" ht="30" customHeight="1"/>
    <row r="517" spans="1:19" s="389" customFormat="1" ht="42.75" hidden="1" customHeight="1">
      <c r="A517" s="171"/>
      <c r="B517" s="387"/>
      <c r="C517" s="171"/>
      <c r="D517" s="171"/>
      <c r="E517" s="171"/>
      <c r="F517" s="386"/>
      <c r="G517" s="171"/>
      <c r="H517" s="385"/>
      <c r="I517" s="171"/>
      <c r="S517" s="171"/>
    </row>
    <row r="518" spans="1:19" s="389" customFormat="1" ht="99" hidden="1" customHeight="1">
      <c r="A518" s="171"/>
      <c r="B518" s="387"/>
      <c r="C518" s="171"/>
      <c r="D518" s="171"/>
      <c r="E518" s="171"/>
      <c r="F518" s="386"/>
      <c r="G518" s="171"/>
      <c r="H518" s="385"/>
      <c r="I518" s="171"/>
    </row>
    <row r="519" spans="1:19" s="388" customFormat="1" ht="27.75" customHeight="1">
      <c r="A519" s="171"/>
      <c r="B519" s="387"/>
      <c r="C519" s="171"/>
      <c r="D519" s="171"/>
      <c r="E519" s="171"/>
      <c r="F519" s="386"/>
      <c r="G519" s="171"/>
      <c r="H519" s="385"/>
      <c r="I519" s="171"/>
      <c r="S519" s="389"/>
    </row>
    <row r="520" spans="1:19" ht="21.75" customHeight="1">
      <c r="S520" s="388"/>
    </row>
    <row r="521" spans="1:19" ht="119.25" customHeight="1"/>
    <row r="522" spans="1:19" ht="24" customHeight="1"/>
    <row r="523" spans="1:19" ht="21.75" customHeight="1"/>
    <row r="524" spans="1:19" ht="63" customHeight="1"/>
    <row r="525" spans="1:19" ht="25.5" customHeight="1"/>
    <row r="526" spans="1:19" ht="21.75" customHeight="1"/>
    <row r="527" spans="1:19" ht="21.75" hidden="1" customHeight="1"/>
    <row r="528" spans="1:19" ht="113.25" customHeight="1"/>
    <row r="529" spans="1:19" ht="26.25" customHeight="1"/>
    <row r="530" spans="1:19" s="389" customFormat="1" ht="97.5" customHeight="1">
      <c r="A530" s="171"/>
      <c r="B530" s="387"/>
      <c r="C530" s="171"/>
      <c r="D530" s="171"/>
      <c r="E530" s="171"/>
      <c r="F530" s="386"/>
      <c r="G530" s="171"/>
      <c r="H530" s="385"/>
      <c r="I530" s="171"/>
      <c r="S530" s="171"/>
    </row>
    <row r="531" spans="1:19" s="389" customFormat="1" ht="25.5" customHeight="1">
      <c r="A531" s="171"/>
      <c r="B531" s="387"/>
      <c r="C531" s="171"/>
      <c r="D531" s="171"/>
      <c r="E531" s="171"/>
      <c r="F531" s="386"/>
      <c r="G531" s="171"/>
      <c r="H531" s="385"/>
      <c r="I531" s="171"/>
    </row>
    <row r="532" spans="1:19" ht="41.25" hidden="1" customHeight="1">
      <c r="S532" s="389"/>
    </row>
    <row r="533" spans="1:19" ht="26.25" hidden="1" customHeight="1"/>
    <row r="534" spans="1:19" ht="26.25" hidden="1" customHeight="1"/>
    <row r="535" spans="1:19" ht="26.25" hidden="1" customHeight="1"/>
    <row r="536" spans="1:19" ht="26.25" hidden="1" customHeight="1"/>
    <row r="537" spans="1:19" ht="24" hidden="1" customHeight="1"/>
    <row r="538" spans="1:19" ht="64.5" hidden="1" customHeight="1"/>
    <row r="539" spans="1:19" ht="21.75" hidden="1" customHeight="1"/>
    <row r="540" spans="1:19" ht="58.5" customHeight="1"/>
    <row r="541" spans="1:19" ht="26.25" customHeight="1"/>
    <row r="542" spans="1:19" ht="19.5" customHeight="1"/>
    <row r="543" spans="1:19" ht="156.75" customHeight="1"/>
    <row r="544" spans="1:19" ht="27.75" customHeight="1"/>
    <row r="545" spans="1:19" s="388" customFormat="1" ht="24" customHeight="1">
      <c r="A545" s="171"/>
      <c r="B545" s="387"/>
      <c r="C545" s="171"/>
      <c r="D545" s="171"/>
      <c r="E545" s="171"/>
      <c r="F545" s="386"/>
      <c r="G545" s="171"/>
      <c r="H545" s="385"/>
      <c r="I545" s="171"/>
      <c r="S545" s="171"/>
    </row>
    <row r="546" spans="1:19" ht="23.25" customHeight="1">
      <c r="S546" s="388"/>
    </row>
    <row r="547" spans="1:19" ht="55.5" customHeight="1"/>
    <row r="548" spans="1:19" ht="40.5" customHeight="1"/>
    <row r="549" spans="1:19" ht="25.5" customHeight="1"/>
    <row r="550" spans="1:19" ht="24" customHeight="1"/>
    <row r="551" spans="1:19" s="388" customFormat="1" ht="34.5" customHeight="1">
      <c r="A551" s="171"/>
      <c r="B551" s="387"/>
      <c r="C551" s="171"/>
      <c r="D551" s="171"/>
      <c r="E551" s="171"/>
      <c r="F551" s="386"/>
      <c r="G551" s="171"/>
      <c r="H551" s="385"/>
      <c r="I551" s="171"/>
      <c r="S551" s="171"/>
    </row>
    <row r="552" spans="1:19" ht="34.5" hidden="1" customHeight="1">
      <c r="S552" s="388"/>
    </row>
    <row r="553" spans="1:19" ht="120" customHeight="1"/>
    <row r="554" spans="1:19" ht="27" customHeight="1"/>
    <row r="555" spans="1:19" s="388" customFormat="1" ht="54" customHeight="1">
      <c r="A555" s="171"/>
      <c r="B555" s="387"/>
      <c r="C555" s="171"/>
      <c r="D555" s="171"/>
      <c r="E555" s="171"/>
      <c r="F555" s="386"/>
      <c r="G555" s="171"/>
      <c r="H555" s="385"/>
      <c r="I555" s="171"/>
      <c r="S555" s="171"/>
    </row>
    <row r="556" spans="1:19" ht="134.25" customHeight="1">
      <c r="S556" s="388"/>
    </row>
    <row r="557" spans="1:19" ht="40.5" customHeight="1"/>
    <row r="558" spans="1:19" ht="22.5" customHeight="1"/>
    <row r="559" spans="1:19" ht="19.5" customHeight="1"/>
    <row r="560" spans="1:19" ht="118.5" customHeight="1"/>
    <row r="561" spans="2:8" ht="21.75" customHeight="1"/>
    <row r="562" spans="2:8" ht="22.5" customHeight="1"/>
    <row r="563" spans="2:8" ht="55.5" hidden="1" customHeight="1"/>
    <row r="564" spans="2:8" ht="26.25" hidden="1" customHeight="1"/>
    <row r="565" spans="2:8" ht="111" hidden="1" customHeight="1"/>
    <row r="566" spans="2:8" ht="21.75" hidden="1" customHeight="1">
      <c r="B566" s="171"/>
      <c r="F566" s="171"/>
      <c r="H566" s="171"/>
    </row>
    <row r="567" spans="2:8" ht="151.5" customHeight="1">
      <c r="B567" s="171"/>
      <c r="F567" s="171"/>
      <c r="H567" s="171"/>
    </row>
    <row r="568" spans="2:8" ht="23.2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2239</v>
      </c>
    </row>
    <row r="4" spans="1:3" ht="18.75">
      <c r="A4" s="9"/>
    </row>
    <row r="5" spans="1:3" ht="18.75">
      <c r="A5" s="102" t="s">
        <v>923</v>
      </c>
    </row>
    <row r="6" spans="1:3" ht="18.75">
      <c r="A6" s="379" t="s">
        <v>2251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zoomScale="75" zoomScaleNormal="75" workbookViewId="0">
      <selection activeCell="E17" sqref="E17"/>
    </sheetView>
  </sheetViews>
  <sheetFormatPr defaultRowHeight="12.75"/>
  <cols>
    <col min="1" max="1" width="6.140625" customWidth="1"/>
    <col min="2" max="2" width="53.140625" customWidth="1"/>
    <col min="3" max="3" width="29.140625" customWidth="1"/>
  </cols>
  <sheetData>
    <row r="1" spans="1:4" ht="18.75">
      <c r="A1" s="100"/>
      <c r="C1" s="568" t="s">
        <v>1073</v>
      </c>
      <c r="D1" s="568"/>
    </row>
    <row r="2" spans="1:4" ht="54.75" customHeight="1">
      <c r="A2" s="101"/>
      <c r="C2" s="39" t="s">
        <v>2548</v>
      </c>
      <c r="D2" s="39"/>
    </row>
    <row r="3" spans="1:4" ht="21.75" customHeight="1">
      <c r="A3" s="101"/>
      <c r="C3" s="547" t="s">
        <v>2635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72" t="s">
        <v>1758</v>
      </c>
      <c r="B6" s="572"/>
      <c r="C6" s="572"/>
    </row>
    <row r="7" spans="1:4" ht="18.75">
      <c r="A7" s="572" t="s">
        <v>1765</v>
      </c>
      <c r="B7" s="572"/>
      <c r="C7" s="572"/>
    </row>
    <row r="8" spans="1:4" ht="18.75">
      <c r="A8" s="572" t="s">
        <v>2651</v>
      </c>
      <c r="B8" s="572"/>
      <c r="C8" s="572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61" t="s">
        <v>1761</v>
      </c>
      <c r="C12" s="573" t="s">
        <v>877</v>
      </c>
    </row>
    <row r="13" spans="1:4" ht="32.25" customHeight="1">
      <c r="A13" s="105" t="s">
        <v>1760</v>
      </c>
      <c r="B13" s="562"/>
      <c r="C13" s="574"/>
    </row>
    <row r="14" spans="1:4" ht="61.5" customHeight="1">
      <c r="A14" s="569">
        <v>1</v>
      </c>
      <c r="B14" s="106" t="s">
        <v>2549</v>
      </c>
      <c r="C14" s="133">
        <f>C16+C17</f>
        <v>0</v>
      </c>
    </row>
    <row r="15" spans="1:4" ht="18.75" customHeight="1">
      <c r="A15" s="570"/>
      <c r="B15" s="107" t="s">
        <v>1739</v>
      </c>
      <c r="C15" s="134"/>
    </row>
    <row r="16" spans="1:4" ht="22.5" customHeight="1">
      <c r="A16" s="570"/>
      <c r="B16" s="107" t="s">
        <v>1762</v>
      </c>
      <c r="C16" s="134"/>
    </row>
    <row r="17" spans="1:3" ht="42.75" customHeight="1">
      <c r="A17" s="571"/>
      <c r="B17" s="108" t="s">
        <v>1763</v>
      </c>
      <c r="C17" s="135">
        <v>0</v>
      </c>
    </row>
    <row r="18" spans="1:3" ht="61.5" customHeight="1">
      <c r="A18" s="569">
        <v>2</v>
      </c>
      <c r="B18" s="106" t="s">
        <v>2550</v>
      </c>
      <c r="C18" s="133">
        <v>9480</v>
      </c>
    </row>
    <row r="19" spans="1:3" ht="17.25" customHeight="1">
      <c r="A19" s="570"/>
      <c r="B19" s="107" t="s">
        <v>1739</v>
      </c>
      <c r="C19" s="134"/>
    </row>
    <row r="20" spans="1:3" ht="19.5" customHeight="1">
      <c r="A20" s="570"/>
      <c r="B20" s="107" t="s">
        <v>1762</v>
      </c>
      <c r="C20" s="134">
        <v>0</v>
      </c>
    </row>
    <row r="21" spans="1:3" ht="40.5" customHeight="1">
      <c r="A21" s="571"/>
      <c r="B21" s="108" t="s">
        <v>1763</v>
      </c>
      <c r="C21" s="135">
        <v>9480</v>
      </c>
    </row>
    <row r="22" spans="1:3" ht="18.75">
      <c r="A22" s="105"/>
      <c r="B22" s="109" t="s">
        <v>1764</v>
      </c>
      <c r="C22" s="135">
        <v>9480</v>
      </c>
    </row>
    <row r="24" spans="1:3" ht="18.75">
      <c r="B24" s="39" t="s">
        <v>1570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75" t="s">
        <v>701</v>
      </c>
      <c r="Q1" s="575"/>
      <c r="R1" s="575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1" t="s">
        <v>651</v>
      </c>
      <c r="Q2" s="581"/>
      <c r="R2" s="581"/>
      <c r="S2" s="581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2"/>
      <c r="Q4" s="582"/>
      <c r="R4" s="582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76"/>
      <c r="Q5" s="576"/>
      <c r="R5" s="576"/>
      <c r="S5" s="576"/>
      <c r="T5" s="576"/>
    </row>
    <row r="6" spans="1:20" ht="20.25">
      <c r="A6" s="577" t="s">
        <v>2031</v>
      </c>
      <c r="B6" s="577"/>
      <c r="C6" s="577"/>
      <c r="D6" s="577"/>
      <c r="E6" s="577"/>
      <c r="F6" s="577"/>
      <c r="G6" s="577"/>
      <c r="H6" s="577"/>
      <c r="I6" s="577"/>
      <c r="J6" s="577"/>
      <c r="K6" s="577"/>
      <c r="L6" s="577"/>
      <c r="M6" s="577"/>
      <c r="N6" s="577"/>
      <c r="O6" s="577"/>
      <c r="P6" s="577"/>
      <c r="Q6" s="577"/>
      <c r="R6" s="577"/>
      <c r="S6" s="577"/>
      <c r="T6" s="577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578" t="s">
        <v>1736</v>
      </c>
      <c r="B8" s="579" t="s">
        <v>1737</v>
      </c>
      <c r="C8" s="579"/>
      <c r="D8" s="579"/>
      <c r="E8" s="579"/>
      <c r="F8" s="578" t="s">
        <v>1738</v>
      </c>
      <c r="G8" s="580" t="s">
        <v>1739</v>
      </c>
      <c r="H8" s="580"/>
      <c r="I8" s="580"/>
      <c r="J8" s="580"/>
      <c r="K8" s="580"/>
      <c r="L8" s="580"/>
      <c r="M8" s="580"/>
      <c r="N8" s="580"/>
      <c r="O8" s="580"/>
      <c r="P8" s="580"/>
      <c r="Q8" s="580"/>
      <c r="R8" s="580"/>
      <c r="S8" s="580"/>
      <c r="T8" s="580"/>
    </row>
    <row r="9" spans="1:20" ht="201.75" customHeight="1">
      <c r="A9" s="578"/>
      <c r="B9" s="3" t="s">
        <v>1740</v>
      </c>
      <c r="C9" s="3" t="s">
        <v>1750</v>
      </c>
      <c r="D9" s="3" t="s">
        <v>1751</v>
      </c>
      <c r="E9" s="3" t="s">
        <v>1752</v>
      </c>
      <c r="F9" s="578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8"/>
      <c r="L1" s="328"/>
      <c r="M1" s="328"/>
      <c r="N1" s="328"/>
      <c r="O1" s="84"/>
      <c r="P1" s="583" t="s">
        <v>1076</v>
      </c>
      <c r="Q1" s="583"/>
      <c r="R1" s="583"/>
      <c r="S1" s="583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8"/>
      <c r="L2" s="328"/>
      <c r="M2" s="328"/>
      <c r="N2" s="328"/>
      <c r="O2" s="84"/>
      <c r="P2" s="566" t="s">
        <v>651</v>
      </c>
      <c r="Q2" s="566"/>
      <c r="R2" s="566"/>
      <c r="S2" s="566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8"/>
      <c r="L3" s="328"/>
      <c r="M3" s="328"/>
      <c r="N3" s="328"/>
      <c r="O3" s="84"/>
      <c r="P3" s="312"/>
      <c r="Q3" s="329"/>
      <c r="R3" s="329"/>
      <c r="S3" s="329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8"/>
      <c r="L4" s="328"/>
      <c r="M4" s="328"/>
      <c r="N4" s="328"/>
      <c r="O4" s="84"/>
      <c r="P4" s="584"/>
      <c r="Q4" s="584"/>
      <c r="R4" s="584"/>
      <c r="S4" s="584"/>
      <c r="T4" s="584"/>
    </row>
    <row r="5" spans="1:20" ht="20.25">
      <c r="A5" s="585" t="s">
        <v>2030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5"/>
      <c r="R5" s="585"/>
      <c r="S5" s="585"/>
      <c r="T5" s="585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579" t="s">
        <v>1736</v>
      </c>
      <c r="B7" s="579" t="s">
        <v>1737</v>
      </c>
      <c r="C7" s="579"/>
      <c r="D7" s="579"/>
      <c r="E7" s="579"/>
      <c r="F7" s="579" t="s">
        <v>1738</v>
      </c>
      <c r="G7" s="586" t="s">
        <v>1739</v>
      </c>
      <c r="H7" s="586"/>
      <c r="I7" s="586"/>
      <c r="J7" s="586"/>
      <c r="K7" s="586"/>
      <c r="L7" s="586"/>
      <c r="M7" s="586"/>
      <c r="N7" s="586"/>
      <c r="O7" s="586"/>
      <c r="P7" s="586"/>
      <c r="Q7" s="586"/>
      <c r="R7" s="586"/>
      <c r="S7" s="586"/>
      <c r="T7" s="586"/>
    </row>
    <row r="8" spans="1:20" ht="201.75" customHeight="1">
      <c r="A8" s="579"/>
      <c r="B8" s="311" t="s">
        <v>1740</v>
      </c>
      <c r="C8" s="311" t="s">
        <v>1750</v>
      </c>
      <c r="D8" s="311" t="s">
        <v>1751</v>
      </c>
      <c r="E8" s="311" t="s">
        <v>1752</v>
      </c>
      <c r="F8" s="579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30" t="s">
        <v>878</v>
      </c>
      <c r="B9" s="330"/>
      <c r="C9" s="330"/>
      <c r="D9" s="330"/>
      <c r="E9" s="330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31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2020-11-03T05:38:48Z</cp:lastPrinted>
  <dcterms:created xsi:type="dcterms:W3CDTF">2011-10-14T11:35:08Z</dcterms:created>
  <dcterms:modified xsi:type="dcterms:W3CDTF">2020-11-03T05:44:06Z</dcterms:modified>
</cp:coreProperties>
</file>